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ansyah\Downloads\"/>
    </mc:Choice>
  </mc:AlternateContent>
  <bookViews>
    <workbookView xWindow="0" yWindow="0" windowWidth="19200" windowHeight="5890" activeTab="2"/>
  </bookViews>
  <sheets>
    <sheet name="Sheet1" sheetId="2" r:id="rId1"/>
    <sheet name="Sheet2" sheetId="1" r:id="rId2"/>
    <sheet name="Sheet3" sheetId="3" r:id="rId3"/>
  </sheets>
  <definedNames>
    <definedName name="_xlnm._FilterDatabase" localSheetId="1" hidden="1">Sheet2!$B$15:$W$67</definedName>
    <definedName name="_xlnm.Print_Area" localSheetId="1">Sheet2!$A$1:$W$39</definedName>
    <definedName name="_xlnm.Print_Area" localSheetId="2">Sheet3!$A$1:$U$71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3" l="1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T12" i="3"/>
  <c r="R12" i="3"/>
  <c r="P12" i="3"/>
  <c r="N12" i="3"/>
  <c r="F11" i="3"/>
  <c r="T8" i="3"/>
  <c r="T9" i="3" s="1"/>
  <c r="R8" i="3"/>
  <c r="R9" i="3" s="1"/>
  <c r="P8" i="3"/>
  <c r="P9" i="3" s="1"/>
  <c r="N8" i="3"/>
  <c r="G8" i="3"/>
  <c r="F8" i="3"/>
  <c r="R6" i="3"/>
  <c r="P6" i="3"/>
  <c r="T5" i="3"/>
  <c r="T6" i="3" s="1"/>
  <c r="R5" i="3"/>
  <c r="P5" i="3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V12" i="1"/>
  <c r="T12" i="1"/>
  <c r="R12" i="1"/>
  <c r="P12" i="1"/>
  <c r="O12" i="1"/>
  <c r="G11" i="1"/>
  <c r="F11" i="1"/>
  <c r="T9" i="1"/>
  <c r="R9" i="1"/>
  <c r="V8" i="1"/>
  <c r="V9" i="1" s="1"/>
  <c r="T8" i="1"/>
  <c r="R8" i="1"/>
  <c r="P8" i="1"/>
  <c r="N8" i="1"/>
  <c r="G8" i="1"/>
  <c r="F8" i="1"/>
  <c r="V6" i="1"/>
  <c r="V5" i="1"/>
  <c r="T5" i="1"/>
  <c r="T6" i="1" s="1"/>
  <c r="R5" i="1"/>
  <c r="R6" i="1" s="1"/>
</calcChain>
</file>

<file path=xl/sharedStrings.xml><?xml version="1.0" encoding="utf-8"?>
<sst xmlns="http://schemas.openxmlformats.org/spreadsheetml/2006/main" count="1158" uniqueCount="443">
  <si>
    <t>CARBODY</t>
  </si>
  <si>
    <t>BOGIE</t>
  </si>
  <si>
    <t>Underframe</t>
  </si>
  <si>
    <t>Side Frame</t>
  </si>
  <si>
    <t>Single Part</t>
  </si>
  <si>
    <t>Side Wall</t>
  </si>
  <si>
    <t>Cross Beam</t>
  </si>
  <si>
    <t>Minor Assy</t>
  </si>
  <si>
    <t>End Wall / Mask</t>
  </si>
  <si>
    <t>Rig Uji Bogie</t>
  </si>
  <si>
    <t>Sub-Assy</t>
  </si>
  <si>
    <t>Roof</t>
  </si>
  <si>
    <t>Total Assy</t>
  </si>
  <si>
    <t>Bogie Frame</t>
  </si>
  <si>
    <t>Open</t>
  </si>
  <si>
    <t>Closed</t>
  </si>
  <si>
    <r>
      <rPr>
        <sz val="11"/>
        <color theme="1"/>
        <rFont val="Calibri"/>
        <charset val="134"/>
        <scheme val="minor"/>
      </rPr>
      <t>btw persentase progress saat fase '</t>
    </r>
    <r>
      <rPr>
        <b/>
        <sz val="11"/>
        <color theme="1"/>
        <rFont val="Calibri"/>
        <charset val="134"/>
        <scheme val="minor"/>
      </rPr>
      <t>progressing</t>
    </r>
    <r>
      <rPr>
        <sz val="11"/>
        <color theme="1"/>
        <rFont val="Calibri"/>
        <charset val="134"/>
        <scheme val="minor"/>
      </rPr>
      <t xml:space="preserve"> maupun </t>
    </r>
    <r>
      <rPr>
        <b/>
        <sz val="11"/>
        <color theme="1"/>
        <rFont val="Calibri"/>
        <charset val="134"/>
        <scheme val="minor"/>
      </rPr>
      <t>revising</t>
    </r>
    <r>
      <rPr>
        <sz val="11"/>
        <color theme="1"/>
        <rFont val="Calibri"/>
        <charset val="134"/>
        <scheme val="minor"/>
      </rPr>
      <t>' harus diisi oleh drafter setiap hari</t>
    </r>
  </si>
  <si>
    <t>DESIGN DRAWING &amp; MANUFACTURING DRAWING</t>
  </si>
  <si>
    <t>hasil progress tersebut diinputkan oleh PIC ke dokumen status setiap 2 hari</t>
  </si>
  <si>
    <t>JIG 16 TS KRL KCI (TB1622 &amp; MB1122)</t>
  </si>
  <si>
    <t>KODE PROYEK</t>
  </si>
  <si>
    <t>TB1622/MB1122</t>
  </si>
  <si>
    <t>DD JIG</t>
  </si>
  <si>
    <t>MD JIG</t>
  </si>
  <si>
    <t>Total Item to Release</t>
  </si>
  <si>
    <t>Revised Item</t>
  </si>
  <si>
    <t>PROGRESS</t>
  </si>
  <si>
    <t>Closed Item</t>
  </si>
  <si>
    <t>Progressed Item</t>
  </si>
  <si>
    <t>CANCELLATION</t>
  </si>
  <si>
    <t>(1) Single Part</t>
  </si>
  <si>
    <t>(2) Minor Assy</t>
  </si>
  <si>
    <t>(3) Sub-Assy</t>
  </si>
  <si>
    <t>(4) Total Assy</t>
  </si>
  <si>
    <t>RATE</t>
  </si>
  <si>
    <t>RUMUS</t>
  </si>
  <si>
    <t>NO</t>
  </si>
  <si>
    <t>Drawing No. (INPUT)</t>
  </si>
  <si>
    <t>Drawing Name (INPUT)</t>
  </si>
  <si>
    <t>Rev.</t>
  </si>
  <si>
    <t>Drawing Number</t>
  </si>
  <si>
    <t>Title</t>
  </si>
  <si>
    <t>Grouping</t>
  </si>
  <si>
    <t>Phase</t>
  </si>
  <si>
    <t>Progress Scoring</t>
  </si>
  <si>
    <t>Release Date</t>
  </si>
  <si>
    <t>Drawing Status</t>
  </si>
  <si>
    <t>AUTHOR INITIAL</t>
  </si>
  <si>
    <t>Vault Status</t>
  </si>
  <si>
    <t>Rev 0</t>
  </si>
  <si>
    <t>Rev A</t>
  </si>
  <si>
    <t>Rev B</t>
  </si>
  <si>
    <t>Rev C</t>
  </si>
  <si>
    <t>Rev D</t>
  </si>
  <si>
    <t>DD</t>
  </si>
  <si>
    <t>MD</t>
  </si>
  <si>
    <t>DW</t>
  </si>
  <si>
    <t>CK</t>
  </si>
  <si>
    <t>APV</t>
  </si>
  <si>
    <t>EO</t>
  </si>
  <si>
    <t>ECO 1</t>
  </si>
  <si>
    <t>ECO 2</t>
  </si>
  <si>
    <t>ECO 3</t>
  </si>
  <si>
    <t>JGMB11220301001</t>
  </si>
  <si>
    <t>JIG 1 BOGIE FRAME - SETTING</t>
  </si>
  <si>
    <t>HAN</t>
  </si>
  <si>
    <t>HAF</t>
  </si>
  <si>
    <t>UMM</t>
  </si>
  <si>
    <t>JGMB11220301002</t>
  </si>
  <si>
    <t>JIG 2 BOGIE FRAME - FULL WELDING - ROTARY</t>
  </si>
  <si>
    <t>JGMB11220301003</t>
  </si>
  <si>
    <t>JIG 3 BOGIE FRAME - BRACKET</t>
  </si>
  <si>
    <t>JGTB16220310001</t>
  </si>
  <si>
    <t>JIG SIDEFRAME - MINOR WEB PLATE</t>
  </si>
  <si>
    <t>YDP</t>
  </si>
  <si>
    <t>JGTB16220310002</t>
  </si>
  <si>
    <t>JIG SIDEFRAME - MINOR BOTTOM PLATE</t>
  </si>
  <si>
    <t>JGTB16220310003</t>
  </si>
  <si>
    <t>JIG 1 SIDEFRAME - SETTING WEB RIB</t>
  </si>
  <si>
    <t>JGTB16220310004</t>
  </si>
  <si>
    <t>JIG 2 SIDEFRAME - SETTING TOP BOTTOM</t>
  </si>
  <si>
    <t>JGTB16220310005</t>
  </si>
  <si>
    <t>JIG 3 SIDEFRAME - FULL WELD</t>
  </si>
  <si>
    <t>MLTB16220310001</t>
  </si>
  <si>
    <t>MAL PROFILE TOP PLATE SIDEFRAME</t>
  </si>
  <si>
    <t>MLTB16220310002</t>
  </si>
  <si>
    <t>MAL PROFILE BOTTOM PLATE SIDEFRAME</t>
  </si>
  <si>
    <t>JGTB16220320001</t>
  </si>
  <si>
    <t>JIG 1 TRANSOM - SETTING</t>
  </si>
  <si>
    <t>JGTB16220320002</t>
  </si>
  <si>
    <t>JIG 2 TRANSOM - FULL WELDING</t>
  </si>
  <si>
    <t>YDP/ BRILIAN</t>
  </si>
  <si>
    <t>JGMB11220381201</t>
  </si>
  <si>
    <t>JIG MINOR MOTOR SUPPORT 1 &amp; 2</t>
  </si>
  <si>
    <t>JGMB11220381202</t>
  </si>
  <si>
    <t>JIG MINOR GEARBOX SUPPORT</t>
  </si>
  <si>
    <t>JG999MB11220000</t>
  </si>
  <si>
    <t>RIG UJI FATIGUE BOGIE KRL KCI</t>
  </si>
  <si>
    <t>JG999MB11220001</t>
  </si>
  <si>
    <t>JG999MB11220002</t>
  </si>
  <si>
    <t>SIDECLAMP AIR SPRING</t>
  </si>
  <si>
    <t>JG999MB11220003</t>
  </si>
  <si>
    <t>LATERAL FORCE SUPPORT</t>
  </si>
  <si>
    <t>JG999MB11220004</t>
  </si>
  <si>
    <t>LONGITUDINAL FORCE SUPPORT</t>
  </si>
  <si>
    <t>JG999MB11220005</t>
  </si>
  <si>
    <t>BRAKE FORCE SUPPORT</t>
  </si>
  <si>
    <t>JG999MB11220006</t>
  </si>
  <si>
    <t>STAND ACTUATOR</t>
  </si>
  <si>
    <t>JG999MB11220007</t>
  </si>
  <si>
    <t>CONNECTOR GEARBOX</t>
  </si>
  <si>
    <t>JG999MB11220008</t>
  </si>
  <si>
    <t>CONNECTOR MOTOR SUPPORT</t>
  </si>
  <si>
    <t>JIG 16 TS KRL KCI</t>
  </si>
  <si>
    <t>E12</t>
  </si>
  <si>
    <t>JG200E120011</t>
  </si>
  <si>
    <t>FITTING TOOL ASSY CARBODY (TC, T, M)</t>
  </si>
  <si>
    <t>RAP</t>
  </si>
  <si>
    <t>JG200E120012</t>
  </si>
  <si>
    <t>JIG STAND CARBODY ASSY (TC, T, M)</t>
  </si>
  <si>
    <t>APS/ BRILIAN</t>
  </si>
  <si>
    <t>JG200E120013</t>
  </si>
  <si>
    <t>JIG STAND FOR REFORMING CARBODY (TC, T, M)</t>
  </si>
  <si>
    <t>JG210E121021</t>
  </si>
  <si>
    <t>JIG UNDERFRAME (TC, T, MC)</t>
  </si>
  <si>
    <t>JG210E121022</t>
  </si>
  <si>
    <t>JIG STAND FOR REFORMING UNDERFRAME (TC, T, MC)</t>
  </si>
  <si>
    <t>APS / OKTIAN</t>
  </si>
  <si>
    <t>JG211E120011</t>
  </si>
  <si>
    <t>JIG END UNDERFRAME 1 (TC, T, MC)</t>
  </si>
  <si>
    <t>APS / WIDYA</t>
  </si>
  <si>
    <t>JG211E121011</t>
  </si>
  <si>
    <t>JIG END UNDERFRAME 2 (UNDER MASKARA - TC)</t>
  </si>
  <si>
    <t>APS /  RAP</t>
  </si>
  <si>
    <t>JG211E121021</t>
  </si>
  <si>
    <t>JIG 1 END CENTERSILL (SETTING)</t>
  </si>
  <si>
    <t>JG211E121022</t>
  </si>
  <si>
    <t>JIG 2 END CENTERSILL (FULL WELD)</t>
  </si>
  <si>
    <t>RAM</t>
  </si>
  <si>
    <t>JG212E120011</t>
  </si>
  <si>
    <t>JIG 1 BOLSTER (TC, T, M)</t>
  </si>
  <si>
    <t>OKTIAN</t>
  </si>
  <si>
    <t>JG212E120012</t>
  </si>
  <si>
    <t>JIG 2 BOLSTER (TC, T, M)</t>
  </si>
  <si>
    <t>JG221E120031</t>
  </si>
  <si>
    <t>MEJA JIG PORTABEL SPOT WELDING MIDDLE SIDEWALL 1 &amp; 2</t>
  </si>
  <si>
    <t>JAF</t>
  </si>
  <si>
    <t>JG221E120033</t>
  </si>
  <si>
    <t>JIG PORTABLE SPOT WELDING SIDEWALL 1 &amp; 2</t>
  </si>
  <si>
    <t>JG221E121081</t>
  </si>
  <si>
    <t>MEJA JIG PORTABEL SPOT WELDING MIDDLE SIDEWALL 3</t>
  </si>
  <si>
    <t>JG221E121082</t>
  </si>
  <si>
    <t>JIG PORTABEL SPOT WELDING MIDDLE SIDEWALL 3</t>
  </si>
  <si>
    <t>JG221E120051</t>
  </si>
  <si>
    <t>MEJA JIG PORTABEL SPOT WELDING END SIDEWALL</t>
  </si>
  <si>
    <t>APS</t>
  </si>
  <si>
    <t>JG221E120052</t>
  </si>
  <si>
    <t>JIG PORTABEL SPOT WELDING END SIDEWALL</t>
  </si>
  <si>
    <t>JG221E120053</t>
  </si>
  <si>
    <t>MEJA JIG PORTABEL SPOT WELDING END SIDEWALL 2</t>
  </si>
  <si>
    <t>JG221E120054</t>
  </si>
  <si>
    <t>JIG PORTABEL SPOT WELDING END SIDEWALL 2</t>
  </si>
  <si>
    <t>JG221E121091</t>
  </si>
  <si>
    <t>MEJA JIG PORTABEL SPOT WELDING BEHIND CAB SIDEWALL</t>
  </si>
  <si>
    <t>APS / JAF</t>
  </si>
  <si>
    <t>JG221E121092</t>
  </si>
  <si>
    <t>JIG PORTABEL SPOT WELDING BEHIND CAB SIDEWALL</t>
  </si>
  <si>
    <t>JG221E121131</t>
  </si>
  <si>
    <t>MEJA JIG PORTABEL SPOT WELDING CABIN SIDEWALL</t>
  </si>
  <si>
    <t>JG221E121132</t>
  </si>
  <si>
    <t>JIG PORTABEL SPOT WELDING CABIN SIDEWALL</t>
  </si>
  <si>
    <t>JG221E120032</t>
  </si>
  <si>
    <t>STAND MEJA JIG PORTABLE SPOT WELDING SIDEWALL</t>
  </si>
  <si>
    <t>JG231E120021</t>
  </si>
  <si>
    <t>JIG FRAME DOOR POST END WALL</t>
  </si>
  <si>
    <t>ADW / APS</t>
  </si>
  <si>
    <t>JG231E120022</t>
  </si>
  <si>
    <t>JIG FRAME ENDWALL</t>
  </si>
  <si>
    <t>ML231E120011</t>
  </si>
  <si>
    <t>MAL ARCH RAIL TOP BEAM OF END WALL</t>
  </si>
  <si>
    <t>JG241E121011</t>
  </si>
  <si>
    <t>JIG DRIVER CAB</t>
  </si>
  <si>
    <t>ADT</t>
  </si>
  <si>
    <t>JG251E120041</t>
  </si>
  <si>
    <t>JIG INDIRECT SPOT WELDING FRAME AC ROOF</t>
  </si>
  <si>
    <t>YDP / AEH</t>
  </si>
  <si>
    <t>JG251E120043</t>
  </si>
  <si>
    <t>JIG INDIRECT SPOT WELDING FRAME PANTOGRAPH</t>
  </si>
  <si>
    <t>PUR</t>
  </si>
  <si>
    <t>JG251E121011</t>
  </si>
  <si>
    <t>JIG INDIRECT SPOT  ROOF FRAMING TOTAL TC1 TC2 M2 T1 T2 T3</t>
  </si>
  <si>
    <t>YDP/ AEH</t>
  </si>
  <si>
    <t>JG251E121012</t>
  </si>
  <si>
    <t>JIG INDIRECT SPOT  ROOF FRAMING FRONT TC1 TC2 M2 T1 T2 T3</t>
  </si>
  <si>
    <t>YDP / AEH / OKTIAN</t>
  </si>
  <si>
    <t>JG251E121013</t>
  </si>
  <si>
    <t>JIG INDIRECT SPOT  ROOF FRAMING REAR  TC1 TC2 M2 T1 T2 T3</t>
  </si>
  <si>
    <t>AEH</t>
  </si>
  <si>
    <t>JG251E121014</t>
  </si>
  <si>
    <t>SIDE BASE JIG ROOF</t>
  </si>
  <si>
    <t>JG251E121015</t>
  </si>
  <si>
    <t>JIG ROOF ASSY - WELDING SHEETING (TC, T, M)</t>
  </si>
  <si>
    <t>JG251E121016</t>
  </si>
  <si>
    <t>JIG ROOF ASSY - RAIN GUTTER/REFORMING (TC, T, M)</t>
  </si>
  <si>
    <t>JG251E122011</t>
  </si>
  <si>
    <t>JIG INDIRECT SPOT ROOF FRAMING M1</t>
  </si>
  <si>
    <t>ML251E121013</t>
  </si>
  <si>
    <t>MAL SEAM WELDING ROOF SHEETING</t>
  </si>
  <si>
    <t>REA</t>
  </si>
  <si>
    <t>ML251E121015</t>
  </si>
  <si>
    <t>MAL SINGLE PART ROOF</t>
  </si>
  <si>
    <t>ML251E120041</t>
  </si>
  <si>
    <t>MAL JIG INDIRECT SPOT WELDING ROOF</t>
  </si>
  <si>
    <t>TL221E120021</t>
  </si>
  <si>
    <t>TOP CLAMP SIDEWALL CARBODY</t>
  </si>
  <si>
    <t>SLV</t>
  </si>
  <si>
    <t>TL221E120022</t>
  </si>
  <si>
    <t>TOP CLAMP 2 SIDEWALL CARBODY</t>
  </si>
  <si>
    <t>TL001XXX0112</t>
  </si>
  <si>
    <r>
      <rPr>
        <sz val="11"/>
        <color theme="1"/>
        <rFont val="Calibri"/>
        <charset val="134"/>
        <scheme val="minor"/>
      </rPr>
      <t xml:space="preserve">STAND ROTARY BOLSTER </t>
    </r>
    <r>
      <rPr>
        <sz val="11"/>
        <color rgb="FFFF0000"/>
        <rFont val="Calibri"/>
        <charset val="134"/>
        <scheme val="minor"/>
      </rPr>
      <t>TURUN ULANG</t>
    </r>
  </si>
  <si>
    <t>TL001XXX0126</t>
  </si>
  <si>
    <r>
      <rPr>
        <sz val="11"/>
        <color theme="1"/>
        <rFont val="Calibri"/>
        <charset val="134"/>
        <scheme val="minor"/>
      </rPr>
      <t xml:space="preserve">STAND ROTARY BOLSTER TANPA MOTOR </t>
    </r>
    <r>
      <rPr>
        <sz val="11"/>
        <color rgb="FFFF0000"/>
        <rFont val="Calibri"/>
        <charset val="134"/>
        <scheme val="minor"/>
      </rPr>
      <t>TURUN ULANG</t>
    </r>
  </si>
  <si>
    <t>TL001XXX0108</t>
  </si>
  <si>
    <r>
      <rPr>
        <sz val="11"/>
        <color theme="1"/>
        <rFont val="Calibri"/>
        <charset val="134"/>
        <scheme val="minor"/>
      </rPr>
      <t xml:space="preserve">ALAT UKUR DIMENSI KERETA </t>
    </r>
    <r>
      <rPr>
        <sz val="11"/>
        <color rgb="FFFF0000"/>
        <rFont val="Calibri"/>
        <charset val="134"/>
        <scheme val="minor"/>
      </rPr>
      <t>TURUN ULANG</t>
    </r>
  </si>
  <si>
    <t>TL001XXX0373</t>
  </si>
  <si>
    <r>
      <rPr>
        <sz val="11"/>
        <color theme="1"/>
        <rFont val="Calibri"/>
        <charset val="134"/>
        <scheme val="minor"/>
      </rPr>
      <t xml:space="preserve">MEJA DATAR 3500 X 6000 </t>
    </r>
    <r>
      <rPr>
        <sz val="11"/>
        <color rgb="FFFF0000"/>
        <rFont val="Calibri"/>
        <charset val="134"/>
        <scheme val="minor"/>
      </rPr>
      <t>TURUN ULANG</t>
    </r>
  </si>
  <si>
    <t>TL001XXX0375</t>
  </si>
  <si>
    <r>
      <rPr>
        <sz val="11"/>
        <color theme="1"/>
        <rFont val="Calibri"/>
        <charset val="134"/>
        <scheme val="minor"/>
      </rPr>
      <t xml:space="preserve">MEJA PENYAMBUNGAN SIDEWALL ( ALTERNATIF 2 ) </t>
    </r>
    <r>
      <rPr>
        <sz val="11"/>
        <color rgb="FFFF0000"/>
        <rFont val="Calibri"/>
        <charset val="134"/>
        <scheme val="minor"/>
      </rPr>
      <t>TURUN ULANG</t>
    </r>
  </si>
  <si>
    <t>TL251E121012</t>
  </si>
  <si>
    <t>ALAT TEMPORARY HANDLING ROOF</t>
  </si>
  <si>
    <t>JG251G130012</t>
  </si>
  <si>
    <r>
      <rPr>
        <sz val="11"/>
        <color theme="1"/>
        <rFont val="Calibri"/>
        <charset val="134"/>
        <scheme val="minor"/>
      </rPr>
      <t xml:space="preserve">SUPPORT CLAMP CARLINE JIG ROOF </t>
    </r>
    <r>
      <rPr>
        <sz val="11"/>
        <color rgb="FFFF0000"/>
        <rFont val="Calibri"/>
        <charset val="134"/>
        <scheme val="minor"/>
      </rPr>
      <t>TURUN ULANG</t>
    </r>
  </si>
  <si>
    <t>TL251G133012</t>
  </si>
  <si>
    <r>
      <rPr>
        <sz val="11"/>
        <color theme="1"/>
        <rFont val="Calibri"/>
        <charset val="134"/>
        <scheme val="minor"/>
      </rPr>
      <t xml:space="preserve">TURN BUCKLE ROOF </t>
    </r>
    <r>
      <rPr>
        <sz val="11"/>
        <color rgb="FFFF0000"/>
        <rFont val="Calibri"/>
        <charset val="134"/>
        <scheme val="minor"/>
      </rPr>
      <t>TURUN ULANG</t>
    </r>
  </si>
  <si>
    <t>TL200G141012</t>
  </si>
  <si>
    <r>
      <rPr>
        <sz val="11"/>
        <color theme="1"/>
        <rFont val="Calibri"/>
        <charset val="134"/>
        <scheme val="minor"/>
      </rPr>
      <t xml:space="preserve">TOOL STAND ROOF </t>
    </r>
    <r>
      <rPr>
        <sz val="11"/>
        <color rgb="FFFF0000"/>
        <rFont val="Calibri"/>
        <charset val="134"/>
        <scheme val="minor"/>
      </rPr>
      <t>TURUN ULANG</t>
    </r>
  </si>
  <si>
    <t>TL251E121011</t>
  </si>
  <si>
    <t>TOOL ANGKAT ROOF</t>
  </si>
  <si>
    <t>TL221E121021</t>
  </si>
  <si>
    <t>PUNCH DIES SIDEWALL SHEETING</t>
  </si>
  <si>
    <t>ML221E121021</t>
  </si>
  <si>
    <t>MAL GUSSET SIDEWALL</t>
  </si>
  <si>
    <t>TL231E120011</t>
  </si>
  <si>
    <t>PUNCH DIES CARLINE ENDWALL</t>
  </si>
  <si>
    <t>ML251E121014</t>
  </si>
  <si>
    <t>MAL BIDDING ROOF</t>
  </si>
  <si>
    <t>JG255E121011</t>
  </si>
  <si>
    <t>FITTING JIG CEILING FRAME</t>
  </si>
  <si>
    <t>JG255E121012</t>
  </si>
  <si>
    <t>JIG CEILING SUPPORT</t>
  </si>
  <si>
    <t>TL200E120011</t>
  </si>
  <si>
    <t>SUPPORT LIFTING</t>
  </si>
  <si>
    <t>JG251E120042</t>
  </si>
  <si>
    <t>JIG MINOR ASSY FRAME OF AIR CONDITIONER</t>
  </si>
  <si>
    <t>TL221E121022</t>
  </si>
  <si>
    <t>BOGIE TEMPORARY SIDEWALL KRL KCI</t>
  </si>
  <si>
    <t>No</t>
  </si>
  <si>
    <t>No Dokumen</t>
  </si>
  <si>
    <t>Nama Dokumen</t>
  </si>
  <si>
    <t>Drafter</t>
  </si>
  <si>
    <t>Checker</t>
  </si>
  <si>
    <t>Realisasi</t>
  </si>
  <si>
    <t>Status</t>
  </si>
  <si>
    <t>MD_TL251E121016</t>
  </si>
  <si>
    <t>TRUN BUCKEL SUPPORT WELDING SHEETING ROO</t>
  </si>
  <si>
    <t>02-05-2024</t>
  </si>
  <si>
    <t>RELEASED</t>
  </si>
  <si>
    <t>MD_ML210E121022</t>
  </si>
  <si>
    <t>MAL LUBANG PLUG WELD SIDE SILL UNDERFRAME</t>
  </si>
  <si>
    <t>MD_TL210E120022</t>
  </si>
  <si>
    <t>ALAT UKUR DIAGONAL BO</t>
  </si>
  <si>
    <t>WWP</t>
  </si>
  <si>
    <t>03-05-2024</t>
  </si>
  <si>
    <t>MD_JG210E121022</t>
  </si>
  <si>
    <t>RSA</t>
  </si>
  <si>
    <t>25-06-2024</t>
  </si>
  <si>
    <t>MD_ML211E1200204</t>
  </si>
  <si>
    <t>MAL BENDING PLATE END BEAM</t>
  </si>
  <si>
    <t>14-05-2024</t>
  </si>
  <si>
    <t>MD_JG2550E122022</t>
  </si>
  <si>
    <t>JIG CEILING FRAME (M)</t>
  </si>
  <si>
    <t>17-05-2024</t>
  </si>
  <si>
    <t>MD_TL210E120021</t>
  </si>
  <si>
    <t>ALAT UKUR DIAGONAL CORNER</t>
  </si>
  <si>
    <t>MD_ML221E120071</t>
  </si>
  <si>
    <t>MAL DOOR AND WINDOW (TC, T, M)</t>
  </si>
  <si>
    <t>22-05-2024</t>
  </si>
  <si>
    <t>MD_JG251E121018</t>
  </si>
  <si>
    <t>JIG WELDING ROOF (ADD. COUNTER BENDING)</t>
  </si>
  <si>
    <t>MD_JG999TB16220001</t>
  </si>
  <si>
    <t>RIG UJI AXLE BOX MB1122 &amp; TB1622</t>
  </si>
  <si>
    <t>12-06-2024</t>
  </si>
  <si>
    <t>MD_JG221E121172</t>
  </si>
  <si>
    <t>JIG FRAME DOOR SUPPORT (SPOT PORTABLE)</t>
  </si>
  <si>
    <t>MD_ML210E121021</t>
  </si>
  <si>
    <t>MAL CEK LEBAR UNDERFRAME</t>
  </si>
  <si>
    <t>MD_JG231E120024</t>
  </si>
  <si>
    <t>JIG ENDWALL (FRAME) ALT-2</t>
  </si>
  <si>
    <t>MD_MLB213E1210101</t>
  </si>
  <si>
    <t>MAL SIDESILL &amp; COVER SIDESILL</t>
  </si>
  <si>
    <t>19-06-2024</t>
  </si>
  <si>
    <t>MD_JG221E120032</t>
  </si>
  <si>
    <t>JOV</t>
  </si>
  <si>
    <t>21-06-2024</t>
  </si>
  <si>
    <t>MD_ML241E121011</t>
  </si>
  <si>
    <t>MAL FRAME DRIVER CAB</t>
  </si>
  <si>
    <t>MD_JG200E120014</t>
  </si>
  <si>
    <t>JIG STAND CARBODY ASSY TC, T, M (ALTERNATIF 2 CHOWEL)</t>
  </si>
  <si>
    <t>MD_JG200E120013</t>
  </si>
  <si>
    <t>MD_JG200E120012</t>
  </si>
  <si>
    <t>JIG STAND CARBODY ASSY KRL KCI (T,TC,M)</t>
  </si>
  <si>
    <t>MD_JG231E120025</t>
  </si>
  <si>
    <t>SUPPORT BOTTOM JIG ENDWALL (FRAME) ALT-2</t>
  </si>
  <si>
    <t>26-06-2024</t>
  </si>
  <si>
    <t>MD_TL673E121011</t>
  </si>
  <si>
    <t>TOOL GO NO GO SLOT FRAME BOLT M8 (TC, T, M)</t>
  </si>
  <si>
    <t>27-06-2024</t>
  </si>
  <si>
    <t>MDJG673E120141</t>
  </si>
  <si>
    <t>JIG FITTING FRAME CEILING (M,T,TC)</t>
  </si>
  <si>
    <t>ERS</t>
  </si>
  <si>
    <t>02-07-2024</t>
  </si>
  <si>
    <t>MDJG245E121021</t>
  </si>
  <si>
    <t>JIG CEILING FRAME ON CAB ( TC1 DAN TC2 )</t>
  </si>
  <si>
    <t>05-07-2024</t>
  </si>
  <si>
    <t>MDJG251E120043</t>
  </si>
  <si>
    <t>MDML671E120251</t>
  </si>
  <si>
    <t>MAL MOULDING GAP CEILING 1</t>
  </si>
  <si>
    <t>11-07-2024</t>
  </si>
  <si>
    <t>MDML671E120271</t>
  </si>
  <si>
    <t>MAL EDGE COVER SIDE CEILING PANEL 1 &amp; 2</t>
  </si>
  <si>
    <t>MDML211E1200204</t>
  </si>
  <si>
    <t>ADH</t>
  </si>
  <si>
    <t>12-07-2024</t>
  </si>
  <si>
    <t>MDML642E120011</t>
  </si>
  <si>
    <t>MAL FITTING ROLLER BLIND 1</t>
  </si>
  <si>
    <t>MD-JG251E121013</t>
  </si>
  <si>
    <t>JIG INDIRECT SPOT ROOF FRAMING REAR TC1 TC2 M2 T1 T2 T3</t>
  </si>
  <si>
    <t>30-10-2023</t>
  </si>
  <si>
    <t>MD-JIG211E121011</t>
  </si>
  <si>
    <t>JIG END EUNDERFRAME 2 (UNDER MASKAR - TC)</t>
  </si>
  <si>
    <t>09-10-2023</t>
  </si>
  <si>
    <t>MD-JG221E120031</t>
  </si>
  <si>
    <t>MEJA PORTABEL SPOT WELDING MIDDLE SIDEWALL 1 &amp; 2</t>
  </si>
  <si>
    <t>JOF</t>
  </si>
  <si>
    <t>MD-JG221E120033</t>
  </si>
  <si>
    <t>JIG PORTABEL SPOT WELDING MIDDLE SIDEWALL 1 &amp; 2</t>
  </si>
  <si>
    <t>23-10-2023</t>
  </si>
  <si>
    <t>MD-JG221E120052</t>
  </si>
  <si>
    <t>26-10-2023</t>
  </si>
  <si>
    <t>MD-JG221E120053</t>
  </si>
  <si>
    <t>MD-JG221E121081</t>
  </si>
  <si>
    <t>MEJA JIG PORTABLE SPOT WELDING MIDDLE SIDEWALL 3</t>
  </si>
  <si>
    <t>MD-JG221E121082</t>
  </si>
  <si>
    <t>MD-JG221E121091</t>
  </si>
  <si>
    <t>MD-JG221E121092</t>
  </si>
  <si>
    <t>MD-JG221E121131</t>
  </si>
  <si>
    <t>27-10-2023</t>
  </si>
  <si>
    <t>MD-JG221E121132</t>
  </si>
  <si>
    <t>JIG PORTABLE SPOT WELDING CABIN SIDEWALL</t>
  </si>
  <si>
    <t>MD-JG251E121011</t>
  </si>
  <si>
    <t>JIG INDIRECT SPOT ROOF FRAMING TOTAL TC1 TC2 M2 T1 T2 T3</t>
  </si>
  <si>
    <t>MD-JG251E121012</t>
  </si>
  <si>
    <t>JIG INDIRECT SPOT ROOF FRAMING FRONT TC1 TC2 M2 T1 T2 T3</t>
  </si>
  <si>
    <t>MD-JG251E121014</t>
  </si>
  <si>
    <t>SIDE BASIC JIG ROOF</t>
  </si>
  <si>
    <t>MD-JG251E121015</t>
  </si>
  <si>
    <t>JIG ROOF ASSY - WELDING SHEETING (TC T M)</t>
  </si>
  <si>
    <t>MD-JG200E120012</t>
  </si>
  <si>
    <t>JIG STAND CARBODY ASSY KRL KCI (T, TC, M)</t>
  </si>
  <si>
    <t>MD-JG200E120013</t>
  </si>
  <si>
    <t>JIG STAND FOR REFORMING CARBODY (TC T M)</t>
  </si>
  <si>
    <t>11-10-2023</t>
  </si>
  <si>
    <t>MD-JG210E121022</t>
  </si>
  <si>
    <t>JIG STAND FOR REFORMING UNDERFRAME (TC T MC)</t>
  </si>
  <si>
    <t>MD-JG211E120011</t>
  </si>
  <si>
    <t>JIG END UNDERFRAME 1 (TC T MC)</t>
  </si>
  <si>
    <t>WIDYA</t>
  </si>
  <si>
    <t>MD-JG221E120054</t>
  </si>
  <si>
    <t>MD-TL221E120021</t>
  </si>
  <si>
    <t>MD-JG251E121016</t>
  </si>
  <si>
    <t>JIG ROOF - RAIN GUTTER,REFORMING (TC,T,M)</t>
  </si>
  <si>
    <t>ADW</t>
  </si>
  <si>
    <t>MD-TL221E120022</t>
  </si>
  <si>
    <t>TOP CLAMP 2 DOOR SIDEWALL CARBOY</t>
  </si>
  <si>
    <t>16-10-2023</t>
  </si>
  <si>
    <t>MD-JG200E120011</t>
  </si>
  <si>
    <t>FITTING TOOL ASSY CARBODY (TC,T,M)</t>
  </si>
  <si>
    <t>18-10-2023</t>
  </si>
  <si>
    <t>MD-JG231E120022</t>
  </si>
  <si>
    <t>JIG ENDWALL FRAME</t>
  </si>
  <si>
    <t>19-10-2023</t>
  </si>
  <si>
    <t>MD-JG231E120021</t>
  </si>
  <si>
    <t>JIG DOOR POST ENDWALL</t>
  </si>
  <si>
    <t>MD-JG221E120051</t>
  </si>
  <si>
    <t>MD-JG241E121011</t>
  </si>
  <si>
    <t>MD-JG251E120041</t>
  </si>
  <si>
    <t>JIG INDIRECT SPOT ROOF FRAMING AC</t>
  </si>
  <si>
    <t>MD-JG251E120043</t>
  </si>
  <si>
    <t>MDJG251E120041</t>
  </si>
  <si>
    <t>19-12-2023</t>
  </si>
  <si>
    <t>RELEASE</t>
  </si>
  <si>
    <t>MDTL221E121022</t>
  </si>
  <si>
    <t>05-12-2023</t>
  </si>
  <si>
    <t>MDTL251E121011</t>
  </si>
  <si>
    <t>MDJG221E12111</t>
  </si>
  <si>
    <t>JIG DRIVER CAB ENTRANCE</t>
  </si>
  <si>
    <t>08-12-2023</t>
  </si>
  <si>
    <t>MDJG210E121022</t>
  </si>
  <si>
    <t>MDJG221E120071</t>
  </si>
  <si>
    <t>JIG PASSENGER ENTRANCE (TC1,2 M1 M2 T1 T2 T3)</t>
  </si>
  <si>
    <t>MDJG231E120022</t>
  </si>
  <si>
    <t>MDJG251E121014</t>
  </si>
  <si>
    <t>MDML671E121031</t>
  </si>
  <si>
    <t>MAL ASSY CEILING PANEL (TC, T, M)</t>
  </si>
  <si>
    <t>17-07-2024</t>
  </si>
  <si>
    <t>MDML556E121021</t>
  </si>
  <si>
    <t>MAL CEK SUDUT DRIVER CABIN PANEL</t>
  </si>
  <si>
    <t>18-07-2024</t>
  </si>
  <si>
    <t>MDTL673E121012</t>
  </si>
  <si>
    <t>TOOL SETTING SLOT FRAME BOLT M8 (TC,T,M) ALTERNATIF 2</t>
  </si>
  <si>
    <t>MDTL672E120240</t>
  </si>
  <si>
    <t>ADJUSTABLE STAND DUCTING AC ALL TYPE</t>
  </si>
  <si>
    <t>19-07-2024</t>
  </si>
  <si>
    <t>MDJG211E120011</t>
  </si>
  <si>
    <t>JIG END UNDER FRAME 1 (TC, T, MC)</t>
  </si>
  <si>
    <t>WAH</t>
  </si>
  <si>
    <t>29-12-2023</t>
  </si>
  <si>
    <t>MDJG221E121132</t>
  </si>
  <si>
    <t>02-11-2023</t>
  </si>
  <si>
    <t>MDJG251E121012</t>
  </si>
  <si>
    <t>MDJG11220381201</t>
  </si>
  <si>
    <t>JIG MINOR BRACKET MOTOR SUPPORT 1 &amp; 2</t>
  </si>
  <si>
    <t>MDJG251E122011</t>
  </si>
  <si>
    <t>08-11-2023</t>
  </si>
  <si>
    <t>MDML251E120041</t>
  </si>
  <si>
    <t>MAL JIG INDIRECT FRAME AC ROOF</t>
  </si>
  <si>
    <t>10-11-2023</t>
  </si>
  <si>
    <t>MDTL001XXX0373</t>
  </si>
  <si>
    <t>MEJA DATAR (3500 x 6000)</t>
  </si>
  <si>
    <t>14-11-2023</t>
  </si>
  <si>
    <t>MDML200E120012</t>
  </si>
  <si>
    <t>FRAME DATUM FLOOR</t>
  </si>
  <si>
    <t>22-07-2024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</si>
</sst>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409]dd\-mmm\-yy;@"/>
  </numFmts>
  <fonts count="3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4"/>
      <color theme="5" tint="-0.249977111117893"/>
      <name val="Calibri"/>
      <charset val="134"/>
      <scheme val="minor"/>
    </font>
    <font>
      <b/>
      <sz val="24"/>
      <color theme="8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4"/>
      <color rgb="FF00B050"/>
      <name val="Calibri"/>
      <charset val="134"/>
      <scheme val="minor"/>
    </font>
    <font>
      <b/>
      <sz val="24"/>
      <color theme="7" tint="-0.24997711111789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22"/>
      <color theme="8" tint="-0.249977111117893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8" tint="-0.249977111117893"/>
      <name val="Calibri"/>
      <charset val="134"/>
      <scheme val="minor"/>
    </font>
    <font>
      <b/>
      <sz val="24"/>
      <color theme="8" tint="-0.249977111117893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20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b/>
      <sz val="11"/>
      <color theme="4" tint="0.59999389629810485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0" borderId="0"/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167" fontId="18" fillId="0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7" fontId="1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9" fontId="16" fillId="0" borderId="9" xfId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67" fontId="18" fillId="0" borderId="6" xfId="0" applyNumberFormat="1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167" fontId="18" fillId="0" borderId="6" xfId="0" applyNumberFormat="1" applyFont="1" applyBorder="1">
      <alignment vertical="center"/>
    </xf>
    <xf numFmtId="0" fontId="0" fillId="0" borderId="6" xfId="0" applyFill="1" applyBorder="1" applyAlignment="1">
      <alignment horizontal="left" vertical="center"/>
    </xf>
    <xf numFmtId="0" fontId="24" fillId="11" borderId="11" xfId="0" applyFont="1" applyFill="1" applyBorder="1" applyAlignment="1">
      <alignment vertical="center"/>
    </xf>
    <xf numFmtId="9" fontId="13" fillId="11" borderId="12" xfId="1" applyFont="1" applyFill="1" applyBorder="1" applyAlignment="1">
      <alignment vertical="center"/>
    </xf>
    <xf numFmtId="0" fontId="17" fillId="7" borderId="6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left" vertical="center"/>
    </xf>
    <xf numFmtId="0" fontId="17" fillId="7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9" fontId="16" fillId="11" borderId="14" xfId="1" applyFont="1" applyFill="1" applyBorder="1" applyAlignment="1">
      <alignment horizontal="center" vertical="center"/>
    </xf>
    <xf numFmtId="9" fontId="16" fillId="11" borderId="7" xfId="1" applyFont="1" applyFill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6" fillId="0" borderId="1" xfId="0" applyNumberFormat="1" applyFont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9" fontId="16" fillId="10" borderId="5" xfId="0" applyNumberFormat="1" applyFont="1" applyFill="1" applyBorder="1" applyAlignment="1">
      <alignment horizontal="center" vertical="center"/>
    </xf>
    <xf numFmtId="9" fontId="16" fillId="10" borderId="6" xfId="0" applyNumberFormat="1" applyFont="1" applyFill="1" applyBorder="1" applyAlignment="1">
      <alignment horizontal="center" vertical="center"/>
    </xf>
    <xf numFmtId="9" fontId="16" fillId="8" borderId="5" xfId="0" applyNumberFormat="1" applyFont="1" applyFill="1" applyBorder="1" applyAlignment="1">
      <alignment horizontal="center" vertical="center"/>
    </xf>
    <xf numFmtId="9" fontId="16" fillId="8" borderId="6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12" borderId="15" xfId="0" applyFont="1" applyFill="1" applyBorder="1" applyAlignment="1"/>
    <xf numFmtId="0" fontId="0" fillId="0" borderId="0" xfId="0" applyFont="1" applyAlignment="1"/>
    <xf numFmtId="0" fontId="30" fillId="0" borderId="15" xfId="0" applyFont="1" applyBorder="1" applyAlignment="1"/>
    <xf numFmtId="0" fontId="30" fillId="13" borderId="15" xfId="0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27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ont>
        <b/>
        <i val="0"/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316865</xdr:colOff>
      <xdr:row>0</xdr:row>
      <xdr:rowOff>114935</xdr:rowOff>
    </xdr:from>
    <xdr:to>
      <xdr:col>22</xdr:col>
      <xdr:colOff>278130</xdr:colOff>
      <xdr:row>3</xdr:row>
      <xdr:rowOff>36830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30"/>
        <a:stretch>
          <a:fillRect/>
        </a:stretch>
      </xdr:blipFill>
      <xdr:spPr>
        <a:xfrm>
          <a:off x="15265400" y="114935"/>
          <a:ext cx="1685290" cy="493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622300</xdr:colOff>
      <xdr:row>0</xdr:row>
      <xdr:rowOff>102870</xdr:rowOff>
    </xdr:from>
    <xdr:to>
      <xdr:col>20</xdr:col>
      <xdr:colOff>471170</xdr:colOff>
      <xdr:row>3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2893040" y="102870"/>
          <a:ext cx="1857375" cy="5702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61" workbookViewId="0">
      <selection activeCell="D12" sqref="A1:G80"/>
    </sheetView>
  </sheetViews>
  <sheetFormatPr defaultColWidth="14.453125" defaultRowHeight="14.5"/>
  <cols>
    <col min="1" max="1" width="9.08984375" style="110" customWidth="1"/>
    <col min="2" max="2" width="21.81640625" style="110" customWidth="1"/>
    <col min="3" max="3" width="56.7265625" style="110" customWidth="1"/>
    <col min="4" max="5" width="9.08984375" style="110" customWidth="1"/>
    <col min="6" max="6" width="12.81640625" style="110" customWidth="1"/>
    <col min="7" max="26" width="9.08984375" style="110" customWidth="1"/>
    <col min="27" max="16384" width="14.453125" style="110"/>
  </cols>
  <sheetData>
    <row r="1" spans="1:7">
      <c r="A1" s="109" t="s">
        <v>256</v>
      </c>
      <c r="B1" s="109" t="s">
        <v>257</v>
      </c>
      <c r="C1" s="109" t="s">
        <v>258</v>
      </c>
      <c r="D1" s="109" t="s">
        <v>259</v>
      </c>
      <c r="E1" s="109" t="s">
        <v>260</v>
      </c>
      <c r="F1" s="109" t="s">
        <v>261</v>
      </c>
      <c r="G1" s="109" t="s">
        <v>262</v>
      </c>
    </row>
    <row r="2" spans="1:7">
      <c r="A2" s="111">
        <v>1</v>
      </c>
      <c r="B2" s="111" t="s">
        <v>263</v>
      </c>
      <c r="C2" s="111" t="s">
        <v>264</v>
      </c>
      <c r="D2" s="111" t="s">
        <v>197</v>
      </c>
      <c r="E2" s="111" t="s">
        <v>66</v>
      </c>
      <c r="F2" s="111" t="s">
        <v>265</v>
      </c>
      <c r="G2" s="112" t="s">
        <v>266</v>
      </c>
    </row>
    <row r="3" spans="1:7">
      <c r="A3" s="111">
        <v>2</v>
      </c>
      <c r="B3" s="111" t="s">
        <v>267</v>
      </c>
      <c r="C3" s="111" t="s">
        <v>268</v>
      </c>
      <c r="D3" s="111" t="s">
        <v>117</v>
      </c>
      <c r="E3" s="111" t="s">
        <v>66</v>
      </c>
      <c r="F3" s="111" t="s">
        <v>265</v>
      </c>
      <c r="G3" s="112" t="s">
        <v>266</v>
      </c>
    </row>
    <row r="4" spans="1:7">
      <c r="A4" s="111">
        <v>3</v>
      </c>
      <c r="B4" s="111" t="s">
        <v>269</v>
      </c>
      <c r="C4" s="111" t="s">
        <v>270</v>
      </c>
      <c r="D4" s="111" t="s">
        <v>271</v>
      </c>
      <c r="E4" s="111" t="s">
        <v>66</v>
      </c>
      <c r="F4" s="111" t="s">
        <v>272</v>
      </c>
      <c r="G4" s="112" t="s">
        <v>266</v>
      </c>
    </row>
    <row r="5" spans="1:7">
      <c r="A5" s="111">
        <v>4</v>
      </c>
      <c r="B5" s="111" t="s">
        <v>273</v>
      </c>
      <c r="C5" s="111" t="s">
        <v>126</v>
      </c>
      <c r="D5" s="111" t="s">
        <v>271</v>
      </c>
      <c r="E5" s="111" t="s">
        <v>274</v>
      </c>
      <c r="F5" s="111" t="s">
        <v>275</v>
      </c>
      <c r="G5" s="112" t="s">
        <v>266</v>
      </c>
    </row>
    <row r="6" spans="1:7">
      <c r="A6" s="111">
        <v>5</v>
      </c>
      <c r="B6" s="111" t="s">
        <v>276</v>
      </c>
      <c r="C6" s="111" t="s">
        <v>277</v>
      </c>
      <c r="D6" s="111" t="s">
        <v>197</v>
      </c>
      <c r="E6" s="111" t="s">
        <v>66</v>
      </c>
      <c r="F6" s="111" t="s">
        <v>278</v>
      </c>
      <c r="G6" s="112" t="s">
        <v>266</v>
      </c>
    </row>
    <row r="7" spans="1:7">
      <c r="A7" s="111">
        <v>6</v>
      </c>
      <c r="B7" s="111" t="s">
        <v>279</v>
      </c>
      <c r="C7" s="111" t="s">
        <v>280</v>
      </c>
      <c r="D7" s="111" t="s">
        <v>117</v>
      </c>
      <c r="E7" s="111" t="s">
        <v>66</v>
      </c>
      <c r="F7" s="111" t="s">
        <v>281</v>
      </c>
      <c r="G7" s="112" t="s">
        <v>266</v>
      </c>
    </row>
    <row r="8" spans="1:7">
      <c r="A8" s="111">
        <v>7</v>
      </c>
      <c r="B8" s="111" t="s">
        <v>282</v>
      </c>
      <c r="C8" s="111" t="s">
        <v>283</v>
      </c>
      <c r="D8" s="111" t="s">
        <v>155</v>
      </c>
      <c r="E8" s="111" t="s">
        <v>66</v>
      </c>
      <c r="F8" s="111" t="s">
        <v>281</v>
      </c>
      <c r="G8" s="112" t="s">
        <v>266</v>
      </c>
    </row>
    <row r="9" spans="1:7">
      <c r="A9" s="111">
        <v>8</v>
      </c>
      <c r="B9" s="111" t="s">
        <v>284</v>
      </c>
      <c r="C9" s="111" t="s">
        <v>285</v>
      </c>
      <c r="D9" s="111" t="s">
        <v>215</v>
      </c>
      <c r="E9" s="111" t="s">
        <v>66</v>
      </c>
      <c r="F9" s="111" t="s">
        <v>286</v>
      </c>
      <c r="G9" s="112" t="s">
        <v>266</v>
      </c>
    </row>
    <row r="10" spans="1:7">
      <c r="A10" s="111">
        <v>60</v>
      </c>
      <c r="B10" s="111" t="s">
        <v>287</v>
      </c>
      <c r="C10" s="111" t="s">
        <v>288</v>
      </c>
      <c r="D10" s="111" t="s">
        <v>74</v>
      </c>
      <c r="E10" s="111" t="s">
        <v>274</v>
      </c>
      <c r="F10" s="111" t="s">
        <v>275</v>
      </c>
      <c r="G10" s="112" t="s">
        <v>266</v>
      </c>
    </row>
    <row r="11" spans="1:7">
      <c r="A11" s="111">
        <v>61</v>
      </c>
      <c r="B11" s="111" t="s">
        <v>289</v>
      </c>
      <c r="C11" s="111" t="s">
        <v>290</v>
      </c>
      <c r="D11" s="111" t="s">
        <v>65</v>
      </c>
      <c r="E11" s="111" t="s">
        <v>274</v>
      </c>
      <c r="F11" s="111" t="s">
        <v>291</v>
      </c>
      <c r="G11" s="112" t="s">
        <v>266</v>
      </c>
    </row>
    <row r="12" spans="1:7">
      <c r="A12" s="111">
        <v>62</v>
      </c>
      <c r="B12" s="111" t="s">
        <v>292</v>
      </c>
      <c r="C12" s="111" t="s">
        <v>293</v>
      </c>
      <c r="D12" s="111" t="s">
        <v>155</v>
      </c>
      <c r="E12" s="111" t="s">
        <v>274</v>
      </c>
      <c r="F12" s="111" t="s">
        <v>291</v>
      </c>
      <c r="G12" s="112" t="s">
        <v>266</v>
      </c>
    </row>
    <row r="13" spans="1:7">
      <c r="A13" s="111">
        <v>63</v>
      </c>
      <c r="B13" s="111" t="s">
        <v>294</v>
      </c>
      <c r="C13" s="111" t="s">
        <v>295</v>
      </c>
      <c r="D13" s="111" t="s">
        <v>182</v>
      </c>
      <c r="E13" s="111" t="s">
        <v>274</v>
      </c>
      <c r="F13" s="111" t="s">
        <v>291</v>
      </c>
      <c r="G13" s="112" t="s">
        <v>266</v>
      </c>
    </row>
    <row r="14" spans="1:7">
      <c r="A14" s="111">
        <v>64</v>
      </c>
      <c r="B14" s="111" t="s">
        <v>296</v>
      </c>
      <c r="C14" s="111" t="s">
        <v>297</v>
      </c>
      <c r="D14" s="111" t="s">
        <v>197</v>
      </c>
      <c r="E14" s="111" t="s">
        <v>274</v>
      </c>
      <c r="F14" s="111" t="s">
        <v>291</v>
      </c>
      <c r="G14" s="112" t="s">
        <v>266</v>
      </c>
    </row>
    <row r="15" spans="1:7">
      <c r="A15" s="111">
        <v>65</v>
      </c>
      <c r="B15" s="111" t="s">
        <v>298</v>
      </c>
      <c r="C15" s="111" t="s">
        <v>299</v>
      </c>
      <c r="D15" s="111" t="s">
        <v>65</v>
      </c>
      <c r="E15" s="111" t="s">
        <v>274</v>
      </c>
      <c r="F15" s="111" t="s">
        <v>300</v>
      </c>
      <c r="G15" s="112" t="s">
        <v>266</v>
      </c>
    </row>
    <row r="16" spans="1:7">
      <c r="A16" s="111">
        <v>66</v>
      </c>
      <c r="B16" s="111" t="s">
        <v>301</v>
      </c>
      <c r="C16" s="111" t="s">
        <v>172</v>
      </c>
      <c r="D16" s="111" t="s">
        <v>302</v>
      </c>
      <c r="E16" s="111" t="s">
        <v>66</v>
      </c>
      <c r="F16" s="111" t="s">
        <v>303</v>
      </c>
      <c r="G16" s="112" t="s">
        <v>266</v>
      </c>
    </row>
    <row r="17" spans="1:7">
      <c r="A17" s="111">
        <v>67</v>
      </c>
      <c r="B17" s="111" t="s">
        <v>304</v>
      </c>
      <c r="C17" s="111" t="s">
        <v>305</v>
      </c>
      <c r="D17" s="111" t="s">
        <v>182</v>
      </c>
      <c r="E17" s="111" t="s">
        <v>274</v>
      </c>
      <c r="F17" s="111" t="s">
        <v>275</v>
      </c>
      <c r="G17" s="112" t="s">
        <v>266</v>
      </c>
    </row>
    <row r="18" spans="1:7">
      <c r="A18" s="111">
        <v>68</v>
      </c>
      <c r="B18" s="111" t="s">
        <v>306</v>
      </c>
      <c r="C18" s="111" t="s">
        <v>307</v>
      </c>
      <c r="D18" s="111" t="s">
        <v>271</v>
      </c>
      <c r="E18" s="111" t="s">
        <v>274</v>
      </c>
      <c r="F18" s="111" t="s">
        <v>275</v>
      </c>
      <c r="G18" s="112" t="s">
        <v>266</v>
      </c>
    </row>
    <row r="19" spans="1:7">
      <c r="A19" s="111">
        <v>69</v>
      </c>
      <c r="B19" s="111" t="s">
        <v>308</v>
      </c>
      <c r="C19" s="111" t="s">
        <v>122</v>
      </c>
      <c r="D19" s="111" t="s">
        <v>271</v>
      </c>
      <c r="E19" s="111" t="s">
        <v>274</v>
      </c>
      <c r="F19" s="111" t="s">
        <v>275</v>
      </c>
      <c r="G19" s="112" t="s">
        <v>266</v>
      </c>
    </row>
    <row r="20" spans="1:7">
      <c r="A20" s="111">
        <v>70</v>
      </c>
      <c r="B20" s="111" t="s">
        <v>309</v>
      </c>
      <c r="C20" s="111" t="s">
        <v>310</v>
      </c>
      <c r="D20" s="111" t="s">
        <v>271</v>
      </c>
      <c r="E20" s="111" t="s">
        <v>274</v>
      </c>
      <c r="F20" s="111" t="s">
        <v>275</v>
      </c>
      <c r="G20" s="112" t="s">
        <v>266</v>
      </c>
    </row>
    <row r="21" spans="1:7" ht="15.75" customHeight="1">
      <c r="A21" s="111">
        <v>71</v>
      </c>
      <c r="B21" s="111" t="s">
        <v>311</v>
      </c>
      <c r="C21" s="111" t="s">
        <v>312</v>
      </c>
      <c r="D21" s="111" t="s">
        <v>197</v>
      </c>
      <c r="E21" s="111" t="s">
        <v>274</v>
      </c>
      <c r="F21" s="111" t="s">
        <v>313</v>
      </c>
      <c r="G21" s="112" t="s">
        <v>266</v>
      </c>
    </row>
    <row r="22" spans="1:7" ht="15.75" customHeight="1">
      <c r="A22" s="111">
        <v>72</v>
      </c>
      <c r="B22" s="111" t="s">
        <v>314</v>
      </c>
      <c r="C22" s="111" t="s">
        <v>315</v>
      </c>
      <c r="D22" s="111" t="s">
        <v>215</v>
      </c>
      <c r="E22" s="111" t="s">
        <v>274</v>
      </c>
      <c r="F22" s="111" t="s">
        <v>316</v>
      </c>
      <c r="G22" s="112" t="s">
        <v>266</v>
      </c>
    </row>
    <row r="23" spans="1:7" ht="15.75" customHeight="1">
      <c r="A23" s="111">
        <v>73</v>
      </c>
      <c r="B23" s="111" t="s">
        <v>317</v>
      </c>
      <c r="C23" s="111" t="s">
        <v>318</v>
      </c>
      <c r="D23" s="111" t="s">
        <v>74</v>
      </c>
      <c r="E23" s="111" t="s">
        <v>319</v>
      </c>
      <c r="F23" s="111" t="s">
        <v>320</v>
      </c>
      <c r="G23" s="112" t="s">
        <v>266</v>
      </c>
    </row>
    <row r="24" spans="1:7" ht="15.75" customHeight="1">
      <c r="A24" s="111">
        <v>74</v>
      </c>
      <c r="B24" s="111" t="s">
        <v>321</v>
      </c>
      <c r="C24" s="111" t="s">
        <v>322</v>
      </c>
      <c r="D24" s="111" t="s">
        <v>197</v>
      </c>
      <c r="E24" s="111" t="s">
        <v>274</v>
      </c>
      <c r="F24" s="111" t="s">
        <v>323</v>
      </c>
      <c r="G24" s="112" t="s">
        <v>266</v>
      </c>
    </row>
    <row r="25" spans="1:7" ht="15.75" customHeight="1">
      <c r="A25" s="111">
        <v>75</v>
      </c>
      <c r="B25" s="111" t="s">
        <v>324</v>
      </c>
      <c r="C25" s="111" t="s">
        <v>187</v>
      </c>
      <c r="D25" s="111" t="s">
        <v>74</v>
      </c>
      <c r="E25" s="111" t="s">
        <v>274</v>
      </c>
      <c r="F25" s="111" t="s">
        <v>323</v>
      </c>
      <c r="G25" s="112" t="s">
        <v>266</v>
      </c>
    </row>
    <row r="26" spans="1:7" ht="15.75" customHeight="1">
      <c r="A26" s="111">
        <v>76</v>
      </c>
      <c r="B26" s="111" t="s">
        <v>325</v>
      </c>
      <c r="C26" s="111" t="s">
        <v>326</v>
      </c>
      <c r="D26" s="111" t="s">
        <v>74</v>
      </c>
      <c r="E26" s="111" t="s">
        <v>274</v>
      </c>
      <c r="F26" s="111" t="s">
        <v>327</v>
      </c>
      <c r="G26" s="112" t="s">
        <v>266</v>
      </c>
    </row>
    <row r="27" spans="1:7" ht="15.75" customHeight="1">
      <c r="A27" s="111">
        <v>77</v>
      </c>
      <c r="B27" s="111" t="s">
        <v>328</v>
      </c>
      <c r="C27" s="111" t="s">
        <v>329</v>
      </c>
      <c r="D27" s="111" t="s">
        <v>74</v>
      </c>
      <c r="E27" s="111" t="s">
        <v>274</v>
      </c>
      <c r="F27" s="111" t="s">
        <v>327</v>
      </c>
      <c r="G27" s="112" t="s">
        <v>266</v>
      </c>
    </row>
    <row r="28" spans="1:7" ht="15.75" customHeight="1">
      <c r="A28" s="111">
        <v>78</v>
      </c>
      <c r="B28" s="111" t="s">
        <v>330</v>
      </c>
      <c r="C28" s="111" t="s">
        <v>277</v>
      </c>
      <c r="D28" s="111" t="s">
        <v>331</v>
      </c>
      <c r="E28" s="111" t="s">
        <v>274</v>
      </c>
      <c r="F28" s="111" t="s">
        <v>332</v>
      </c>
      <c r="G28" s="112" t="s">
        <v>266</v>
      </c>
    </row>
    <row r="29" spans="1:7" ht="15.75" customHeight="1">
      <c r="A29" s="111">
        <v>79</v>
      </c>
      <c r="B29" s="111" t="s">
        <v>333</v>
      </c>
      <c r="C29" s="111" t="s">
        <v>334</v>
      </c>
      <c r="D29" s="111" t="s">
        <v>215</v>
      </c>
      <c r="E29" s="111" t="s">
        <v>274</v>
      </c>
      <c r="F29" s="111" t="s">
        <v>332</v>
      </c>
      <c r="G29" s="112" t="s">
        <v>266</v>
      </c>
    </row>
    <row r="30" spans="1:7" ht="15.75" customHeight="1">
      <c r="A30" s="111">
        <v>80</v>
      </c>
      <c r="B30" s="111" t="s">
        <v>335</v>
      </c>
      <c r="C30" s="111" t="s">
        <v>336</v>
      </c>
      <c r="D30" s="111" t="s">
        <v>197</v>
      </c>
      <c r="E30" s="111" t="s">
        <v>66</v>
      </c>
      <c r="F30" s="111" t="s">
        <v>337</v>
      </c>
      <c r="G30" s="112" t="s">
        <v>266</v>
      </c>
    </row>
    <row r="31" spans="1:7" ht="15.75" customHeight="1">
      <c r="A31" s="111">
        <v>81</v>
      </c>
      <c r="B31" s="111" t="s">
        <v>338</v>
      </c>
      <c r="C31" s="111" t="s">
        <v>339</v>
      </c>
      <c r="D31" s="111" t="s">
        <v>117</v>
      </c>
      <c r="E31" s="111" t="s">
        <v>66</v>
      </c>
      <c r="F31" s="111" t="s">
        <v>340</v>
      </c>
      <c r="G31" s="112" t="s">
        <v>266</v>
      </c>
    </row>
    <row r="32" spans="1:7" ht="15.75" customHeight="1">
      <c r="A32" s="111">
        <v>82</v>
      </c>
      <c r="B32" s="111" t="s">
        <v>341</v>
      </c>
      <c r="C32" s="111" t="s">
        <v>342</v>
      </c>
      <c r="D32" s="111" t="s">
        <v>343</v>
      </c>
      <c r="E32" s="111" t="s">
        <v>66</v>
      </c>
      <c r="F32" s="111" t="s">
        <v>340</v>
      </c>
      <c r="G32" s="112" t="s">
        <v>266</v>
      </c>
    </row>
    <row r="33" spans="1:7" ht="15.75" customHeight="1">
      <c r="A33" s="111">
        <v>83</v>
      </c>
      <c r="B33" s="111" t="s">
        <v>344</v>
      </c>
      <c r="C33" s="111" t="s">
        <v>345</v>
      </c>
      <c r="D33" s="111" t="s">
        <v>146</v>
      </c>
      <c r="E33" s="111" t="s">
        <v>66</v>
      </c>
      <c r="F33" s="111" t="s">
        <v>346</v>
      </c>
      <c r="G33" s="112" t="s">
        <v>266</v>
      </c>
    </row>
    <row r="34" spans="1:7" ht="15.75" customHeight="1">
      <c r="A34" s="111">
        <v>84</v>
      </c>
      <c r="B34" s="111" t="s">
        <v>347</v>
      </c>
      <c r="C34" s="111" t="s">
        <v>157</v>
      </c>
      <c r="D34" s="111" t="s">
        <v>155</v>
      </c>
      <c r="E34" s="111" t="s">
        <v>66</v>
      </c>
      <c r="F34" s="111" t="s">
        <v>348</v>
      </c>
      <c r="G34" s="112" t="s">
        <v>266</v>
      </c>
    </row>
    <row r="35" spans="1:7" ht="15.75" customHeight="1">
      <c r="A35" s="111">
        <v>85</v>
      </c>
      <c r="B35" s="111" t="s">
        <v>349</v>
      </c>
      <c r="C35" s="111" t="s">
        <v>159</v>
      </c>
      <c r="D35" s="111" t="s">
        <v>155</v>
      </c>
      <c r="E35" s="111" t="s">
        <v>66</v>
      </c>
      <c r="F35" s="111" t="s">
        <v>346</v>
      </c>
      <c r="G35" s="112" t="s">
        <v>266</v>
      </c>
    </row>
    <row r="36" spans="1:7" ht="15.75" customHeight="1">
      <c r="A36" s="111">
        <v>86</v>
      </c>
      <c r="B36" s="111" t="s">
        <v>350</v>
      </c>
      <c r="C36" s="111" t="s">
        <v>351</v>
      </c>
      <c r="D36" s="111" t="s">
        <v>146</v>
      </c>
      <c r="E36" s="111" t="s">
        <v>66</v>
      </c>
      <c r="F36" s="111" t="s">
        <v>346</v>
      </c>
      <c r="G36" s="112" t="s">
        <v>266</v>
      </c>
    </row>
    <row r="37" spans="1:7" ht="15.75" customHeight="1">
      <c r="A37" s="111">
        <v>87</v>
      </c>
      <c r="B37" s="111" t="s">
        <v>352</v>
      </c>
      <c r="C37" s="111" t="s">
        <v>152</v>
      </c>
      <c r="D37" s="111" t="s">
        <v>146</v>
      </c>
      <c r="E37" s="111" t="s">
        <v>66</v>
      </c>
      <c r="F37" s="111" t="s">
        <v>348</v>
      </c>
      <c r="G37" s="112" t="s">
        <v>266</v>
      </c>
    </row>
    <row r="38" spans="1:7" ht="15.75" customHeight="1">
      <c r="A38" s="111">
        <v>88</v>
      </c>
      <c r="B38" s="111" t="s">
        <v>353</v>
      </c>
      <c r="C38" s="111" t="s">
        <v>163</v>
      </c>
      <c r="D38" s="111" t="s">
        <v>155</v>
      </c>
      <c r="E38" s="111" t="s">
        <v>66</v>
      </c>
      <c r="F38" s="111" t="s">
        <v>348</v>
      </c>
      <c r="G38" s="112" t="s">
        <v>266</v>
      </c>
    </row>
    <row r="39" spans="1:7" ht="15.75" customHeight="1">
      <c r="A39" s="111">
        <v>89</v>
      </c>
      <c r="B39" s="111" t="s">
        <v>354</v>
      </c>
      <c r="C39" s="111" t="s">
        <v>166</v>
      </c>
      <c r="D39" s="111" t="s">
        <v>155</v>
      </c>
      <c r="E39" s="111" t="s">
        <v>66</v>
      </c>
      <c r="F39" s="111" t="s">
        <v>348</v>
      </c>
      <c r="G39" s="112" t="s">
        <v>266</v>
      </c>
    </row>
    <row r="40" spans="1:7" ht="15.75" customHeight="1">
      <c r="A40" s="111">
        <v>90</v>
      </c>
      <c r="B40" s="111" t="s">
        <v>355</v>
      </c>
      <c r="C40" s="111" t="s">
        <v>168</v>
      </c>
      <c r="D40" s="111" t="s">
        <v>155</v>
      </c>
      <c r="E40" s="111" t="s">
        <v>66</v>
      </c>
      <c r="F40" s="111" t="s">
        <v>356</v>
      </c>
      <c r="G40" s="112" t="s">
        <v>266</v>
      </c>
    </row>
    <row r="41" spans="1:7" ht="15.75" customHeight="1">
      <c r="A41" s="111">
        <v>91</v>
      </c>
      <c r="B41" s="111" t="s">
        <v>357</v>
      </c>
      <c r="C41" s="111" t="s">
        <v>358</v>
      </c>
      <c r="D41" s="111" t="s">
        <v>155</v>
      </c>
      <c r="E41" s="111" t="s">
        <v>66</v>
      </c>
      <c r="F41" s="111" t="s">
        <v>340</v>
      </c>
      <c r="G41" s="112" t="s">
        <v>266</v>
      </c>
    </row>
    <row r="42" spans="1:7" ht="15.75" customHeight="1">
      <c r="A42" s="111">
        <v>92</v>
      </c>
      <c r="B42" s="111" t="s">
        <v>359</v>
      </c>
      <c r="C42" s="111" t="s">
        <v>360</v>
      </c>
      <c r="D42" s="111" t="s">
        <v>197</v>
      </c>
      <c r="E42" s="111" t="s">
        <v>66</v>
      </c>
      <c r="F42" s="111" t="s">
        <v>340</v>
      </c>
      <c r="G42" s="112" t="s">
        <v>266</v>
      </c>
    </row>
    <row r="43" spans="1:7" ht="15.75" customHeight="1">
      <c r="A43" s="111">
        <v>93</v>
      </c>
      <c r="B43" s="111" t="s">
        <v>361</v>
      </c>
      <c r="C43" s="111" t="s">
        <v>362</v>
      </c>
      <c r="D43" s="111" t="s">
        <v>197</v>
      </c>
      <c r="E43" s="111" t="s">
        <v>66</v>
      </c>
      <c r="F43" s="111" t="s">
        <v>340</v>
      </c>
      <c r="G43" s="112" t="s">
        <v>266</v>
      </c>
    </row>
    <row r="44" spans="1:7" ht="15.75" customHeight="1">
      <c r="A44" s="111">
        <v>94</v>
      </c>
      <c r="B44" s="111" t="s">
        <v>363</v>
      </c>
      <c r="C44" s="111" t="s">
        <v>364</v>
      </c>
      <c r="D44" s="111" t="s">
        <v>197</v>
      </c>
      <c r="E44" s="111" t="s">
        <v>66</v>
      </c>
      <c r="F44" s="111" t="s">
        <v>340</v>
      </c>
      <c r="G44" s="112" t="s">
        <v>266</v>
      </c>
    </row>
    <row r="45" spans="1:7" ht="15.75" customHeight="1">
      <c r="A45" s="111">
        <v>95</v>
      </c>
      <c r="B45" s="111" t="s">
        <v>365</v>
      </c>
      <c r="C45" s="111" t="s">
        <v>366</v>
      </c>
      <c r="D45" s="111" t="s">
        <v>188</v>
      </c>
      <c r="E45" s="111" t="s">
        <v>66</v>
      </c>
      <c r="F45" s="111" t="s">
        <v>340</v>
      </c>
      <c r="G45" s="112" t="s">
        <v>266</v>
      </c>
    </row>
    <row r="46" spans="1:7" ht="15.75" customHeight="1">
      <c r="A46" s="111">
        <v>96</v>
      </c>
      <c r="B46" s="111" t="s">
        <v>367</v>
      </c>
      <c r="C46" s="111" t="s">
        <v>368</v>
      </c>
      <c r="D46" s="111" t="s">
        <v>155</v>
      </c>
      <c r="E46" s="111" t="s">
        <v>66</v>
      </c>
      <c r="F46" s="111" t="s">
        <v>356</v>
      </c>
      <c r="G46" s="112" t="s">
        <v>266</v>
      </c>
    </row>
    <row r="47" spans="1:7" ht="15.75" customHeight="1">
      <c r="A47" s="111">
        <v>97</v>
      </c>
      <c r="B47" s="111" t="s">
        <v>369</v>
      </c>
      <c r="C47" s="111" t="s">
        <v>370</v>
      </c>
      <c r="D47" s="111" t="s">
        <v>117</v>
      </c>
      <c r="E47" s="111" t="s">
        <v>66</v>
      </c>
      <c r="F47" s="111" t="s">
        <v>371</v>
      </c>
      <c r="G47" s="112" t="s">
        <v>266</v>
      </c>
    </row>
    <row r="48" spans="1:7" ht="15.75" customHeight="1">
      <c r="A48" s="111">
        <v>98</v>
      </c>
      <c r="B48" s="111" t="s">
        <v>372</v>
      </c>
      <c r="C48" s="111" t="s">
        <v>373</v>
      </c>
      <c r="D48" s="111" t="s">
        <v>197</v>
      </c>
      <c r="E48" s="111" t="s">
        <v>66</v>
      </c>
      <c r="F48" s="111" t="s">
        <v>356</v>
      </c>
      <c r="G48" s="112" t="s">
        <v>266</v>
      </c>
    </row>
    <row r="49" spans="1:7" ht="15.75" customHeight="1">
      <c r="A49" s="111">
        <v>99</v>
      </c>
      <c r="B49" s="111" t="s">
        <v>374</v>
      </c>
      <c r="C49" s="111" t="s">
        <v>375</v>
      </c>
      <c r="D49" s="111" t="s">
        <v>376</v>
      </c>
      <c r="E49" s="111" t="s">
        <v>66</v>
      </c>
      <c r="F49" s="111" t="s">
        <v>371</v>
      </c>
      <c r="G49" s="112" t="s">
        <v>266</v>
      </c>
    </row>
    <row r="50" spans="1:7" ht="15.75" customHeight="1">
      <c r="A50" s="111">
        <v>100</v>
      </c>
      <c r="B50" s="111" t="s">
        <v>377</v>
      </c>
      <c r="C50" s="111" t="s">
        <v>161</v>
      </c>
      <c r="D50" s="111" t="s">
        <v>155</v>
      </c>
      <c r="E50" s="111" t="s">
        <v>66</v>
      </c>
      <c r="F50" s="111" t="s">
        <v>348</v>
      </c>
      <c r="G50" s="112" t="s">
        <v>266</v>
      </c>
    </row>
    <row r="51" spans="1:7" ht="15.75" customHeight="1">
      <c r="A51" s="111">
        <v>101</v>
      </c>
      <c r="B51" s="111" t="s">
        <v>378</v>
      </c>
      <c r="C51" s="111" t="s">
        <v>214</v>
      </c>
      <c r="D51" s="111" t="s">
        <v>215</v>
      </c>
      <c r="E51" s="111" t="s">
        <v>66</v>
      </c>
      <c r="F51" s="111" t="s">
        <v>371</v>
      </c>
      <c r="G51" s="112" t="s">
        <v>266</v>
      </c>
    </row>
    <row r="52" spans="1:7" ht="15.75" customHeight="1">
      <c r="A52" s="111">
        <v>102</v>
      </c>
      <c r="B52" s="111" t="s">
        <v>379</v>
      </c>
      <c r="C52" s="111" t="s">
        <v>380</v>
      </c>
      <c r="D52" s="111" t="s">
        <v>381</v>
      </c>
      <c r="E52" s="111" t="s">
        <v>66</v>
      </c>
      <c r="F52" s="111" t="s">
        <v>348</v>
      </c>
      <c r="G52" s="112" t="s">
        <v>266</v>
      </c>
    </row>
    <row r="53" spans="1:7" ht="15.75" customHeight="1">
      <c r="A53" s="111">
        <v>103</v>
      </c>
      <c r="B53" s="111" t="s">
        <v>382</v>
      </c>
      <c r="C53" s="111" t="s">
        <v>383</v>
      </c>
      <c r="D53" s="111" t="s">
        <v>215</v>
      </c>
      <c r="E53" s="111" t="s">
        <v>66</v>
      </c>
      <c r="F53" s="111" t="s">
        <v>384</v>
      </c>
      <c r="G53" s="112" t="s">
        <v>266</v>
      </c>
    </row>
    <row r="54" spans="1:7" ht="15.75" customHeight="1">
      <c r="A54" s="111">
        <v>104</v>
      </c>
      <c r="B54" s="111" t="s">
        <v>385</v>
      </c>
      <c r="C54" s="111" t="s">
        <v>386</v>
      </c>
      <c r="D54" s="111" t="s">
        <v>117</v>
      </c>
      <c r="E54" s="111" t="s">
        <v>66</v>
      </c>
      <c r="F54" s="111" t="s">
        <v>387</v>
      </c>
      <c r="G54" s="112" t="s">
        <v>266</v>
      </c>
    </row>
    <row r="55" spans="1:7" ht="15.75" customHeight="1">
      <c r="A55" s="111">
        <v>105</v>
      </c>
      <c r="B55" s="111" t="s">
        <v>388</v>
      </c>
      <c r="C55" s="111" t="s">
        <v>389</v>
      </c>
      <c r="D55" s="111" t="s">
        <v>381</v>
      </c>
      <c r="E55" s="111" t="s">
        <v>66</v>
      </c>
      <c r="F55" s="111" t="s">
        <v>390</v>
      </c>
      <c r="G55" s="112" t="s">
        <v>266</v>
      </c>
    </row>
    <row r="56" spans="1:7" ht="15.75" customHeight="1">
      <c r="A56" s="111">
        <v>106</v>
      </c>
      <c r="B56" s="111" t="s">
        <v>391</v>
      </c>
      <c r="C56" s="111" t="s">
        <v>392</v>
      </c>
      <c r="D56" s="111" t="s">
        <v>155</v>
      </c>
      <c r="E56" s="111" t="s">
        <v>66</v>
      </c>
      <c r="F56" s="111" t="s">
        <v>346</v>
      </c>
      <c r="G56" s="112" t="s">
        <v>266</v>
      </c>
    </row>
    <row r="57" spans="1:7" ht="15.75" customHeight="1">
      <c r="A57" s="111">
        <v>107</v>
      </c>
      <c r="B57" s="111" t="s">
        <v>393</v>
      </c>
      <c r="C57" s="111" t="s">
        <v>154</v>
      </c>
      <c r="D57" s="111" t="s">
        <v>155</v>
      </c>
      <c r="E57" s="111" t="s">
        <v>66</v>
      </c>
      <c r="F57" s="111" t="s">
        <v>348</v>
      </c>
      <c r="G57" s="112" t="s">
        <v>266</v>
      </c>
    </row>
    <row r="58" spans="1:7" ht="15.75" customHeight="1">
      <c r="A58" s="111">
        <v>108</v>
      </c>
      <c r="B58" s="111" t="s">
        <v>394</v>
      </c>
      <c r="C58" s="111" t="s">
        <v>181</v>
      </c>
      <c r="D58" s="111" t="s">
        <v>182</v>
      </c>
      <c r="E58" s="111" t="s">
        <v>66</v>
      </c>
      <c r="F58" s="111" t="s">
        <v>348</v>
      </c>
      <c r="G58" s="112" t="s">
        <v>266</v>
      </c>
    </row>
    <row r="59" spans="1:7" ht="15.75" customHeight="1">
      <c r="A59" s="111">
        <v>109</v>
      </c>
      <c r="B59" s="111" t="s">
        <v>395</v>
      </c>
      <c r="C59" s="111" t="s">
        <v>396</v>
      </c>
      <c r="D59" s="111" t="s">
        <v>197</v>
      </c>
      <c r="E59" s="111" t="s">
        <v>66</v>
      </c>
      <c r="F59" s="111" t="s">
        <v>348</v>
      </c>
      <c r="G59" s="112" t="s">
        <v>266</v>
      </c>
    </row>
    <row r="60" spans="1:7" ht="15.75" customHeight="1">
      <c r="A60" s="111">
        <v>110</v>
      </c>
      <c r="B60" s="111" t="s">
        <v>397</v>
      </c>
      <c r="C60" s="111" t="s">
        <v>187</v>
      </c>
      <c r="D60" s="111" t="s">
        <v>188</v>
      </c>
      <c r="E60" s="111" t="s">
        <v>66</v>
      </c>
      <c r="F60" s="111" t="s">
        <v>337</v>
      </c>
      <c r="G60" s="112" t="s">
        <v>266</v>
      </c>
    </row>
    <row r="61" spans="1:7" ht="15.75" customHeight="1">
      <c r="A61" s="111">
        <v>111</v>
      </c>
      <c r="B61" s="111" t="s">
        <v>398</v>
      </c>
      <c r="C61" s="111" t="s">
        <v>307</v>
      </c>
      <c r="D61" s="111" t="s">
        <v>331</v>
      </c>
      <c r="E61" s="111" t="s">
        <v>66</v>
      </c>
      <c r="F61" s="111" t="s">
        <v>399</v>
      </c>
      <c r="G61" s="112" t="s">
        <v>400</v>
      </c>
    </row>
    <row r="62" spans="1:7" ht="15.75" customHeight="1">
      <c r="A62" s="111">
        <v>112</v>
      </c>
      <c r="B62" s="111" t="s">
        <v>401</v>
      </c>
      <c r="C62" s="111" t="s">
        <v>255</v>
      </c>
      <c r="D62" s="111" t="s">
        <v>331</v>
      </c>
      <c r="E62" s="111" t="s">
        <v>66</v>
      </c>
      <c r="F62" s="111" t="s">
        <v>402</v>
      </c>
      <c r="G62" s="112" t="s">
        <v>400</v>
      </c>
    </row>
    <row r="63" spans="1:7" ht="15.75" customHeight="1">
      <c r="A63" s="111">
        <v>113</v>
      </c>
      <c r="B63" s="111" t="s">
        <v>403</v>
      </c>
      <c r="C63" s="111" t="s">
        <v>237</v>
      </c>
      <c r="D63" s="111" t="s">
        <v>215</v>
      </c>
      <c r="E63" s="111" t="s">
        <v>66</v>
      </c>
      <c r="F63" s="111" t="s">
        <v>402</v>
      </c>
      <c r="G63" s="112" t="s">
        <v>400</v>
      </c>
    </row>
    <row r="64" spans="1:7" ht="15.75" customHeight="1">
      <c r="A64" s="111">
        <v>114</v>
      </c>
      <c r="B64" s="111" t="s">
        <v>404</v>
      </c>
      <c r="C64" s="111" t="s">
        <v>405</v>
      </c>
      <c r="D64" s="111" t="s">
        <v>74</v>
      </c>
      <c r="E64" s="111" t="s">
        <v>66</v>
      </c>
      <c r="F64" s="111" t="s">
        <v>406</v>
      </c>
      <c r="G64" s="112" t="s">
        <v>400</v>
      </c>
    </row>
    <row r="65" spans="1:7" ht="15.75" customHeight="1">
      <c r="A65" s="111">
        <v>115</v>
      </c>
      <c r="B65" s="111" t="s">
        <v>407</v>
      </c>
      <c r="C65" s="111" t="s">
        <v>126</v>
      </c>
      <c r="D65" s="111" t="s">
        <v>117</v>
      </c>
      <c r="E65" s="111" t="s">
        <v>66</v>
      </c>
      <c r="F65" s="111" t="s">
        <v>399</v>
      </c>
      <c r="G65" s="112" t="s">
        <v>400</v>
      </c>
    </row>
    <row r="66" spans="1:7" ht="15.75" customHeight="1">
      <c r="A66" s="111">
        <v>116</v>
      </c>
      <c r="B66" s="111" t="s">
        <v>408</v>
      </c>
      <c r="C66" s="111" t="s">
        <v>409</v>
      </c>
      <c r="D66" s="111" t="s">
        <v>138</v>
      </c>
      <c r="E66" s="111" t="s">
        <v>66</v>
      </c>
      <c r="F66" s="111" t="s">
        <v>399</v>
      </c>
      <c r="G66" s="112" t="s">
        <v>400</v>
      </c>
    </row>
    <row r="67" spans="1:7" ht="15.75" customHeight="1">
      <c r="A67" s="111">
        <v>117</v>
      </c>
      <c r="B67" s="111" t="s">
        <v>410</v>
      </c>
      <c r="C67" s="111" t="s">
        <v>389</v>
      </c>
      <c r="D67" s="111" t="s">
        <v>155</v>
      </c>
      <c r="E67" s="111" t="s">
        <v>66</v>
      </c>
      <c r="F67" s="111" t="s">
        <v>399</v>
      </c>
      <c r="G67" s="112" t="s">
        <v>400</v>
      </c>
    </row>
    <row r="68" spans="1:7" ht="15.75" customHeight="1">
      <c r="A68" s="111">
        <v>118</v>
      </c>
      <c r="B68" s="111" t="s">
        <v>411</v>
      </c>
      <c r="C68" s="111" t="s">
        <v>199</v>
      </c>
      <c r="D68" s="111" t="s">
        <v>331</v>
      </c>
      <c r="E68" s="111" t="s">
        <v>66</v>
      </c>
      <c r="F68" s="111" t="s">
        <v>399</v>
      </c>
      <c r="G68" s="112" t="s">
        <v>400</v>
      </c>
    </row>
    <row r="69" spans="1:7" ht="15.75" customHeight="1">
      <c r="A69" s="111">
        <v>119</v>
      </c>
      <c r="B69" s="111" t="s">
        <v>412</v>
      </c>
      <c r="C69" s="111" t="s">
        <v>413</v>
      </c>
      <c r="D69" s="111" t="s">
        <v>215</v>
      </c>
      <c r="E69" s="111" t="s">
        <v>274</v>
      </c>
      <c r="F69" s="111" t="s">
        <v>414</v>
      </c>
      <c r="G69" s="112" t="s">
        <v>266</v>
      </c>
    </row>
    <row r="70" spans="1:7" ht="15.75" customHeight="1">
      <c r="A70" s="111">
        <v>120</v>
      </c>
      <c r="B70" s="111" t="s">
        <v>415</v>
      </c>
      <c r="C70" s="111" t="s">
        <v>416</v>
      </c>
      <c r="D70" s="111" t="s">
        <v>215</v>
      </c>
      <c r="E70" s="111" t="s">
        <v>274</v>
      </c>
      <c r="F70" s="111" t="s">
        <v>417</v>
      </c>
      <c r="G70" s="112" t="s">
        <v>266</v>
      </c>
    </row>
    <row r="71" spans="1:7" ht="15.75" customHeight="1">
      <c r="A71" s="111">
        <v>121</v>
      </c>
      <c r="B71" s="111" t="s">
        <v>418</v>
      </c>
      <c r="C71" s="111" t="s">
        <v>419</v>
      </c>
      <c r="D71" s="111" t="s">
        <v>117</v>
      </c>
      <c r="E71" s="111" t="s">
        <v>274</v>
      </c>
      <c r="F71" s="111" t="s">
        <v>417</v>
      </c>
      <c r="G71" s="112" t="s">
        <v>266</v>
      </c>
    </row>
    <row r="72" spans="1:7" ht="15.75" customHeight="1">
      <c r="A72" s="111">
        <v>122</v>
      </c>
      <c r="B72" s="111" t="s">
        <v>420</v>
      </c>
      <c r="C72" s="111" t="s">
        <v>421</v>
      </c>
      <c r="D72" s="111" t="s">
        <v>138</v>
      </c>
      <c r="E72" s="111" t="s">
        <v>274</v>
      </c>
      <c r="F72" s="111" t="s">
        <v>422</v>
      </c>
      <c r="G72" s="112" t="s">
        <v>266</v>
      </c>
    </row>
    <row r="73" spans="1:7" ht="15.75" customHeight="1">
      <c r="A73" s="111">
        <v>123</v>
      </c>
      <c r="B73" s="111" t="s">
        <v>423</v>
      </c>
      <c r="C73" s="111" t="s">
        <v>424</v>
      </c>
      <c r="D73" s="111" t="s">
        <v>425</v>
      </c>
      <c r="E73" s="111" t="s">
        <v>66</v>
      </c>
      <c r="F73" s="111" t="s">
        <v>426</v>
      </c>
      <c r="G73" s="112" t="s">
        <v>400</v>
      </c>
    </row>
    <row r="74" spans="1:7" ht="15.75" customHeight="1">
      <c r="A74" s="111">
        <v>124</v>
      </c>
      <c r="B74" s="111" t="s">
        <v>427</v>
      </c>
      <c r="C74" s="111" t="s">
        <v>170</v>
      </c>
      <c r="D74" s="111" t="s">
        <v>155</v>
      </c>
      <c r="E74" s="111" t="s">
        <v>66</v>
      </c>
      <c r="F74" s="111" t="s">
        <v>428</v>
      </c>
      <c r="G74" s="112" t="s">
        <v>400</v>
      </c>
    </row>
    <row r="75" spans="1:7" ht="15.75" customHeight="1">
      <c r="A75" s="111">
        <v>125</v>
      </c>
      <c r="B75" s="111" t="s">
        <v>429</v>
      </c>
      <c r="C75" s="111" t="s">
        <v>362</v>
      </c>
      <c r="D75" s="111" t="s">
        <v>197</v>
      </c>
      <c r="E75" s="111" t="s">
        <v>66</v>
      </c>
      <c r="F75" s="111" t="s">
        <v>428</v>
      </c>
      <c r="G75" s="112" t="s">
        <v>400</v>
      </c>
    </row>
    <row r="76" spans="1:7" ht="15.75" customHeight="1">
      <c r="A76" s="111">
        <v>126</v>
      </c>
      <c r="B76" s="111" t="s">
        <v>430</v>
      </c>
      <c r="C76" s="111" t="s">
        <v>431</v>
      </c>
      <c r="D76" s="111" t="s">
        <v>65</v>
      </c>
      <c r="E76" s="111" t="s">
        <v>66</v>
      </c>
      <c r="F76" s="111" t="s">
        <v>428</v>
      </c>
      <c r="G76" s="112" t="s">
        <v>400</v>
      </c>
    </row>
    <row r="77" spans="1:7" ht="15.75" customHeight="1">
      <c r="A77" s="111">
        <v>127</v>
      </c>
      <c r="B77" s="111" t="s">
        <v>432</v>
      </c>
      <c r="C77" s="111" t="s">
        <v>205</v>
      </c>
      <c r="D77" s="111" t="s">
        <v>197</v>
      </c>
      <c r="E77" s="111" t="s">
        <v>66</v>
      </c>
      <c r="F77" s="111" t="s">
        <v>433</v>
      </c>
      <c r="G77" s="112" t="s">
        <v>400</v>
      </c>
    </row>
    <row r="78" spans="1:7" ht="15.75" customHeight="1">
      <c r="A78" s="111">
        <v>128</v>
      </c>
      <c r="B78" s="111" t="s">
        <v>434</v>
      </c>
      <c r="C78" s="111" t="s">
        <v>435</v>
      </c>
      <c r="D78" s="111" t="s">
        <v>138</v>
      </c>
      <c r="E78" s="111" t="s">
        <v>66</v>
      </c>
      <c r="F78" s="111" t="s">
        <v>436</v>
      </c>
      <c r="G78" s="112" t="s">
        <v>400</v>
      </c>
    </row>
    <row r="79" spans="1:7" ht="15.75" customHeight="1">
      <c r="A79" s="111">
        <v>129</v>
      </c>
      <c r="B79" s="111" t="s">
        <v>437</v>
      </c>
      <c r="C79" s="111" t="s">
        <v>438</v>
      </c>
      <c r="D79" s="111" t="s">
        <v>197</v>
      </c>
      <c r="E79" s="111" t="s">
        <v>66</v>
      </c>
      <c r="F79" s="111" t="s">
        <v>439</v>
      </c>
      <c r="G79" s="112" t="s">
        <v>400</v>
      </c>
    </row>
    <row r="80" spans="1:7" ht="15.75" customHeight="1">
      <c r="A80" s="111">
        <v>130</v>
      </c>
      <c r="B80" s="111" t="s">
        <v>440</v>
      </c>
      <c r="C80" s="111" t="s">
        <v>441</v>
      </c>
      <c r="D80" s="111" t="s">
        <v>425</v>
      </c>
      <c r="E80" s="111" t="s">
        <v>274</v>
      </c>
      <c r="F80" s="111" t="s">
        <v>442</v>
      </c>
      <c r="G80" s="112" t="s">
        <v>266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67"/>
  <sheetViews>
    <sheetView showGridLines="0" view="pageBreakPreview" zoomScale="49" zoomScaleNormal="70" zoomScaleSheetLayoutView="70" workbookViewId="0">
      <selection activeCell="G19" sqref="G19:J19"/>
    </sheetView>
  </sheetViews>
  <sheetFormatPr defaultColWidth="9.1796875" defaultRowHeight="14.5"/>
  <cols>
    <col min="1" max="1" width="3.7265625" customWidth="1"/>
    <col min="2" max="2" width="5.7265625" style="1" customWidth="1"/>
    <col min="3" max="3" width="17.26953125" style="1" hidden="1" customWidth="1"/>
    <col min="4" max="4" width="33.90625" style="2" hidden="1" customWidth="1"/>
    <col min="5" max="5" width="7.90625" style="1" hidden="1" customWidth="1"/>
    <col min="6" max="6" width="20.7265625" style="1" customWidth="1"/>
    <col min="7" max="10" width="20.7265625" customWidth="1"/>
    <col min="11" max="11" width="17.26953125" style="3" customWidth="1"/>
    <col min="12" max="12" width="11.90625" style="3" customWidth="1"/>
    <col min="13" max="13" width="10.7265625" style="3" customWidth="1"/>
    <col min="14" max="14" width="9.1796875" style="1" customWidth="1"/>
    <col min="15" max="18" width="9.1796875" customWidth="1"/>
    <col min="19" max="20" width="12.7265625" style="1" customWidth="1"/>
    <col min="21" max="21" width="15.1796875" style="1" customWidth="1"/>
    <col min="22" max="27" width="10.7265625" style="1" customWidth="1"/>
    <col min="31" max="31" width="10"/>
  </cols>
  <sheetData>
    <row r="1" spans="2:29" ht="15" customHeight="1">
      <c r="T1" s="17"/>
      <c r="AC1" s="32" t="s">
        <v>16</v>
      </c>
    </row>
    <row r="2" spans="2:29" ht="15" customHeight="1">
      <c r="H2" s="93" t="s">
        <v>17</v>
      </c>
      <c r="I2" s="93"/>
      <c r="J2" s="93"/>
      <c r="K2" s="93"/>
      <c r="L2" s="93"/>
      <c r="M2" s="16"/>
      <c r="N2" s="17"/>
      <c r="O2" s="17"/>
      <c r="P2" s="17"/>
      <c r="Q2" s="17"/>
      <c r="R2" s="17"/>
      <c r="T2" s="17"/>
      <c r="AC2" t="s">
        <v>18</v>
      </c>
    </row>
    <row r="3" spans="2:29" ht="15" customHeight="1">
      <c r="H3" s="93"/>
      <c r="I3" s="93"/>
      <c r="J3" s="93"/>
      <c r="K3" s="93"/>
      <c r="L3" s="93"/>
      <c r="M3" s="16"/>
      <c r="N3" s="17"/>
      <c r="O3" s="17"/>
      <c r="P3" s="17"/>
      <c r="Q3" s="17"/>
      <c r="R3" s="17"/>
      <c r="S3" s="27"/>
      <c r="T3" s="27"/>
    </row>
    <row r="4" spans="2:29" ht="15" customHeight="1">
      <c r="H4" s="91" t="s">
        <v>19</v>
      </c>
      <c r="I4" s="91"/>
      <c r="J4" s="91"/>
      <c r="K4" s="91"/>
      <c r="L4" s="91"/>
      <c r="M4" s="18"/>
      <c r="N4" s="19"/>
      <c r="O4" s="19"/>
      <c r="P4" s="19"/>
      <c r="Q4" s="19"/>
      <c r="R4" s="19"/>
      <c r="S4" s="27"/>
      <c r="T4" s="27"/>
    </row>
    <row r="5" spans="2:29" ht="15" customHeight="1">
      <c r="F5" s="66" t="s">
        <v>20</v>
      </c>
      <c r="G5" s="69" t="s">
        <v>21</v>
      </c>
      <c r="H5" s="91"/>
      <c r="I5" s="91"/>
      <c r="J5" s="91"/>
      <c r="K5" s="91"/>
      <c r="L5" s="91"/>
      <c r="M5" s="18"/>
      <c r="N5" s="83" t="s">
        <v>22</v>
      </c>
      <c r="O5" s="83"/>
      <c r="P5" s="85" t="s">
        <v>23</v>
      </c>
      <c r="Q5" s="85"/>
      <c r="R5" s="44" t="e">
        <f>HLOOKUP(H7,Sheet1!$B$3:$D$11,2,0)</f>
        <v>#N/A</v>
      </c>
      <c r="S5" s="44"/>
      <c r="T5" s="44" t="e">
        <f>HLOOKUP(H7,Sheet1!$B$3:$D$11,3,0)</f>
        <v>#N/A</v>
      </c>
      <c r="U5" s="44"/>
      <c r="V5" s="44" t="e">
        <f>HLOOKUP(H7,Sheet1!$B$3:$D$11,4,0)</f>
        <v>#N/A</v>
      </c>
      <c r="W5" s="44"/>
    </row>
    <row r="6" spans="2:29" ht="15" customHeight="1">
      <c r="F6" s="66"/>
      <c r="G6" s="69"/>
      <c r="H6" s="91"/>
      <c r="I6" s="91"/>
      <c r="J6" s="91"/>
      <c r="K6" s="91"/>
      <c r="L6" s="91"/>
      <c r="M6" s="18"/>
      <c r="N6" s="84"/>
      <c r="O6" s="84"/>
      <c r="P6" s="86"/>
      <c r="Q6" s="86"/>
      <c r="R6" s="78" t="e">
        <f>SUMIFS($M$17:$M$67,$K$17:$K$67,R5,$T$17:$T$67,"Closed")/(SUMIFS($M$17:$M$67,$K$17:$K$67,R5)-SUMIFS($M$17:$M$67,$K$17:$K$67,R5,$T$17:$T$67,"Cancelled"))</f>
        <v>#DIV/0!</v>
      </c>
      <c r="S6" s="78"/>
      <c r="T6" s="78" t="e">
        <f>SUMIFS($M$17:$M$67,$K$17:$K$67,T5,$T$17:$T$67,"Closed")/(SUMIFS($M$17:$M$67,$K$17:$K$67,T5)-SUMIFS($M$17:$M$67,$K$17:$K$67,T5,$T$17:$T$67,"Cancelled"))</f>
        <v>#DIV/0!</v>
      </c>
      <c r="U6" s="78"/>
      <c r="V6" s="80" t="e">
        <f>SUMIFS($M$17:$M$67,$K$17:$K$67,V5,$T$17:$T$67,"Closed")/(SUMIFS($M$17:$M$67,$K$17:$K$67,V5)-SUMIFS($M$17:$M$67,$K$17:$K$67,V5,$T$17:$T$67,"Cancelled"))</f>
        <v>#DIV/0!</v>
      </c>
      <c r="W6" s="81"/>
    </row>
    <row r="7" spans="2:29" ht="15" customHeight="1">
      <c r="F7" s="4" t="s">
        <v>24</v>
      </c>
      <c r="G7" s="5" t="s">
        <v>25</v>
      </c>
      <c r="H7" s="92" t="s">
        <v>1</v>
      </c>
      <c r="I7" s="92"/>
      <c r="J7" s="92"/>
      <c r="K7" s="92"/>
      <c r="L7" s="92"/>
      <c r="M7" s="20"/>
      <c r="N7" s="45" t="s">
        <v>26</v>
      </c>
      <c r="O7" s="45"/>
      <c r="P7" s="46" t="s">
        <v>26</v>
      </c>
      <c r="Q7" s="46"/>
      <c r="R7" s="78"/>
      <c r="S7" s="78"/>
      <c r="T7" s="78"/>
      <c r="U7" s="78"/>
      <c r="V7" s="81"/>
      <c r="W7" s="81"/>
    </row>
    <row r="8" spans="2:29" ht="15" customHeight="1">
      <c r="F8" s="67">
        <f>COUNTA(G17:G67)-COUNTIF($T$17:$T$67,"Cancelled")</f>
        <v>23</v>
      </c>
      <c r="G8" s="70">
        <f>COUNTIF($T$17:$T$67,Sheet1!F13)</f>
        <v>0</v>
      </c>
      <c r="H8" s="92"/>
      <c r="I8" s="92"/>
      <c r="J8" s="92"/>
      <c r="K8" s="92"/>
      <c r="L8" s="92"/>
      <c r="M8" s="20"/>
      <c r="N8" s="87" t="e">
        <f>SUMIF($S$17:$S$67,"Closed",$M$17:$M$67)/(SUM($M$17:$M$67)-SUMIF($S$17:$S$67,"Cancelled",$M$17:$M$67))</f>
        <v>#N/A</v>
      </c>
      <c r="O8" s="87"/>
      <c r="P8" s="89" t="e">
        <f>SUMIF($T$17:$T$67,"Closed",$M$17:$M$67)/(SUM($M$17:$M$67)-SUMIF($T$17:$T$67,"Cancelled",$M$17:$M$67))</f>
        <v>#N/A</v>
      </c>
      <c r="Q8" s="89"/>
      <c r="R8" s="47" t="e">
        <f>HLOOKUP(H7,Sheet1!$B$3:$D$11,5,0)</f>
        <v>#N/A</v>
      </c>
      <c r="S8" s="47"/>
      <c r="T8" s="47" t="e">
        <f>HLOOKUP(H7,Sheet1!$B$3:$D$11,6,0)</f>
        <v>#N/A</v>
      </c>
      <c r="U8" s="47"/>
      <c r="V8" s="44" t="e">
        <f>HLOOKUP(H7,Sheet1!$B$3:$D$11,7,0)</f>
        <v>#N/A</v>
      </c>
      <c r="W8" s="44"/>
    </row>
    <row r="9" spans="2:29" ht="15" customHeight="1">
      <c r="F9" s="67"/>
      <c r="G9" s="70"/>
      <c r="N9" s="87"/>
      <c r="O9" s="87"/>
      <c r="P9" s="89"/>
      <c r="Q9" s="89"/>
      <c r="R9" s="82" t="e">
        <f>SUMIFS($M$17:$M$67,$K$17:$K$67,R8,$T$17:$T$67,"Closed")/(SUMIFS($M$17:$M$67,$K$17:$K$67,R8)-SUMIFS($M$17:$M$67,$K$17:$K$67,R8,$T$17:$T$67,"Cancelled"))</f>
        <v>#DIV/0!</v>
      </c>
      <c r="S9" s="82"/>
      <c r="T9" s="82" t="e">
        <f>SUMIFS($M$17:$M$67,$K$17:$K$67,T8,$T$17:$T$67,"Closed")/(SUMIFS($M$17:$M$67,$K$17:$K$67,T8)-SUMIFS($M$17:$M$67,$K$17:$K$67,T8,$T$17:$T$67,"Cancelled"))</f>
        <v>#DIV/0!</v>
      </c>
      <c r="U9" s="82"/>
      <c r="V9" s="78" t="e">
        <f>SUMIFS($M$17:$M$67,$K$17:$K$67,V8,$T$17:$T$67,"Closed")/(SUMIFS($M$17:$M$67,$K$17:$K$67,V8)-SUMIFS($M$17:$M$67,$K$17:$K$67,V8,$T$17:$T$67,"Cancelled"))</f>
        <v>#DIV/0!</v>
      </c>
      <c r="W9" s="79"/>
    </row>
    <row r="10" spans="2:29" ht="15" customHeight="1">
      <c r="B10" s="6"/>
      <c r="C10" s="6"/>
      <c r="D10" s="7"/>
      <c r="E10" s="6"/>
      <c r="F10" s="8" t="s">
        <v>27</v>
      </c>
      <c r="G10" s="9" t="s">
        <v>28</v>
      </c>
      <c r="N10" s="88"/>
      <c r="O10" s="88"/>
      <c r="P10" s="90"/>
      <c r="Q10" s="90"/>
      <c r="R10" s="82"/>
      <c r="S10" s="82"/>
      <c r="T10" s="82"/>
      <c r="U10" s="82"/>
      <c r="V10" s="79"/>
      <c r="W10" s="79"/>
    </row>
    <row r="11" spans="2:29" ht="15" customHeight="1">
      <c r="B11" s="10"/>
      <c r="C11" s="10"/>
      <c r="D11" s="11"/>
      <c r="E11" s="10"/>
      <c r="F11" s="68">
        <f>COUNTIF($T$17:$T$67,Sheet1!F12)</f>
        <v>0</v>
      </c>
      <c r="G11" s="71">
        <f>COUNTIF($T$17:$T$67,Sheet1!F11)</f>
        <v>0</v>
      </c>
      <c r="N11" s="39" t="s">
        <v>29</v>
      </c>
      <c r="O11" s="40"/>
      <c r="P11" s="48" t="s">
        <v>30</v>
      </c>
      <c r="Q11" s="48"/>
      <c r="R11" s="48" t="s">
        <v>31</v>
      </c>
      <c r="S11" s="48"/>
      <c r="T11" s="48" t="s">
        <v>32</v>
      </c>
      <c r="U11" s="48"/>
      <c r="V11" s="48" t="s">
        <v>33</v>
      </c>
      <c r="W11" s="48"/>
    </row>
    <row r="12" spans="2:29" ht="15" customHeight="1">
      <c r="B12" s="10"/>
      <c r="C12" s="10"/>
      <c r="D12" s="11"/>
      <c r="E12" s="10"/>
      <c r="F12" s="68"/>
      <c r="G12" s="71"/>
      <c r="N12" s="74" t="s">
        <v>34</v>
      </c>
      <c r="O12" s="76">
        <f>COUNTIF(T17:T67,"Cancelled")/COUNTA(G17:G67)</f>
        <v>0</v>
      </c>
      <c r="P12" s="78">
        <f>COUNTIFS($L$17:$L$67,"Single Part",$T$17:$T$67,"Closed")/(COUNTIF($L$17:$L$67,"Single Part")-COUNTIFS($L$17:$L$67,"Single Part",$T$17:$T$67,"Cancelled"))</f>
        <v>1</v>
      </c>
      <c r="Q12" s="78"/>
      <c r="R12" s="78">
        <f>COUNTIFS($L$17:$L$67,"Minor Assy",$T$17:$T$67,"Closed")/(COUNTIF($L$17:$L$67,"Minor Assy")-COUNTIFS($L$17:$L$67,"Minor Assy",$T$17:$T$67,"Cancelled"))</f>
        <v>1</v>
      </c>
      <c r="S12" s="78"/>
      <c r="T12" s="78">
        <f>COUNTIFS($L$17:$L$67,"Sub-Assy",$T$17:$T$67,"Closed")/(COUNTIF($L$17:$L$67,"Sub-Assy")-COUNTIFS($L$17:$L$67,"Sub-Assy",$T$17:$T$67,"Cancelled"))</f>
        <v>1</v>
      </c>
      <c r="U12" s="78"/>
      <c r="V12" s="78">
        <f>COUNTIFS($L$17:$L$67,"Total Assy",$T$17:$T$67,"Closed")/(COUNTIF($L$17:$L$67,"Total Assy")-COUNTIFS($L$17:$L$67,"Total Assy",$T$17:$T$67,"Cancelled"))</f>
        <v>1</v>
      </c>
      <c r="W12" s="79"/>
    </row>
    <row r="13" spans="2:29" ht="15" customHeight="1">
      <c r="B13" s="10"/>
      <c r="C13" s="10"/>
      <c r="D13" s="11"/>
      <c r="E13" s="10"/>
      <c r="N13" s="75"/>
      <c r="O13" s="77"/>
      <c r="P13" s="78"/>
      <c r="Q13" s="78"/>
      <c r="R13" s="78"/>
      <c r="S13" s="78"/>
      <c r="T13" s="78"/>
      <c r="U13" s="78"/>
      <c r="V13" s="79"/>
      <c r="W13" s="79"/>
    </row>
    <row r="14" spans="2:29" ht="15" customHeight="1">
      <c r="B14" s="10"/>
      <c r="C14" s="10"/>
      <c r="D14" s="11"/>
      <c r="E14" s="10"/>
      <c r="M14" s="21" t="s">
        <v>35</v>
      </c>
      <c r="S14" s="42"/>
      <c r="T14" s="28"/>
      <c r="U14" s="29"/>
      <c r="V14" s="29"/>
      <c r="W14" s="29"/>
      <c r="X14" s="29"/>
      <c r="Y14" s="29"/>
      <c r="Z14" s="29"/>
      <c r="AA14" s="29"/>
    </row>
    <row r="15" spans="2:29" s="1" customFormat="1" ht="15" customHeight="1">
      <c r="B15" s="49" t="s">
        <v>36</v>
      </c>
      <c r="C15" s="65" t="s">
        <v>37</v>
      </c>
      <c r="D15" s="65" t="s">
        <v>38</v>
      </c>
      <c r="E15" s="65" t="s">
        <v>39</v>
      </c>
      <c r="F15" s="49" t="s">
        <v>40</v>
      </c>
      <c r="G15" s="49" t="s">
        <v>41</v>
      </c>
      <c r="H15" s="49"/>
      <c r="I15" s="49"/>
      <c r="J15" s="49"/>
      <c r="K15" s="72" t="s">
        <v>42</v>
      </c>
      <c r="L15" s="72" t="s">
        <v>43</v>
      </c>
      <c r="M15" s="72" t="s">
        <v>44</v>
      </c>
      <c r="N15" s="49" t="s">
        <v>45</v>
      </c>
      <c r="O15" s="49"/>
      <c r="P15" s="49"/>
      <c r="Q15" s="49"/>
      <c r="R15" s="49"/>
      <c r="S15" s="49" t="s">
        <v>46</v>
      </c>
      <c r="T15" s="49"/>
      <c r="U15" s="50" t="s">
        <v>47</v>
      </c>
      <c r="V15" s="51"/>
      <c r="W15" s="52"/>
      <c r="X15" s="49" t="s">
        <v>48</v>
      </c>
      <c r="Y15" s="49"/>
      <c r="Z15" s="49"/>
      <c r="AA15" s="49"/>
    </row>
    <row r="16" spans="2:29" s="1" customFormat="1" ht="15" customHeight="1">
      <c r="B16" s="49"/>
      <c r="C16" s="65"/>
      <c r="D16" s="65"/>
      <c r="E16" s="65"/>
      <c r="F16" s="49"/>
      <c r="G16" s="49"/>
      <c r="H16" s="49"/>
      <c r="I16" s="49"/>
      <c r="J16" s="49"/>
      <c r="K16" s="73"/>
      <c r="L16" s="73"/>
      <c r="M16" s="73"/>
      <c r="N16" s="41" t="s">
        <v>49</v>
      </c>
      <c r="O16" s="41" t="s">
        <v>50</v>
      </c>
      <c r="P16" s="41" t="s">
        <v>51</v>
      </c>
      <c r="Q16" s="41" t="s">
        <v>52</v>
      </c>
      <c r="R16" s="41" t="s">
        <v>53</v>
      </c>
      <c r="S16" s="22" t="s">
        <v>54</v>
      </c>
      <c r="T16" s="22" t="s">
        <v>55</v>
      </c>
      <c r="U16" s="43" t="s">
        <v>56</v>
      </c>
      <c r="V16" s="43" t="s">
        <v>57</v>
      </c>
      <c r="W16" s="43" t="s">
        <v>58</v>
      </c>
      <c r="X16" s="22" t="s">
        <v>59</v>
      </c>
      <c r="Y16" s="22" t="s">
        <v>60</v>
      </c>
      <c r="Z16" s="22" t="s">
        <v>61</v>
      </c>
      <c r="AA16" s="22" t="s">
        <v>62</v>
      </c>
    </row>
    <row r="17" spans="2:27">
      <c r="B17" s="24">
        <v>1</v>
      </c>
      <c r="C17" s="24"/>
      <c r="D17" s="38"/>
      <c r="E17" s="13"/>
      <c r="F17" s="24" t="s">
        <v>63</v>
      </c>
      <c r="G17" s="53" t="s">
        <v>64</v>
      </c>
      <c r="H17" s="54"/>
      <c r="I17" s="54"/>
      <c r="J17" s="55"/>
      <c r="K17" s="25" t="s">
        <v>13</v>
      </c>
      <c r="L17" s="24" t="s">
        <v>12</v>
      </c>
      <c r="M17" s="25" t="e">
        <f>VLOOKUP(L17,Sheet1!$G$4:$H$7,2,0)</f>
        <v>#N/A</v>
      </c>
      <c r="N17" s="26">
        <v>45210</v>
      </c>
      <c r="O17" s="35"/>
      <c r="P17" s="35"/>
      <c r="Q17" s="35"/>
      <c r="R17" s="35"/>
      <c r="S17" s="13" t="s">
        <v>14</v>
      </c>
      <c r="T17" s="13" t="s">
        <v>15</v>
      </c>
      <c r="U17" s="30" t="s">
        <v>65</v>
      </c>
      <c r="V17" s="30" t="s">
        <v>66</v>
      </c>
      <c r="W17" s="30" t="s">
        <v>67</v>
      </c>
      <c r="X17" s="31"/>
      <c r="Y17" s="31"/>
      <c r="Z17" s="31"/>
      <c r="AA17" s="31"/>
    </row>
    <row r="18" spans="2:27">
      <c r="B18" s="24">
        <v>2</v>
      </c>
      <c r="C18" s="24"/>
      <c r="D18" s="38"/>
      <c r="E18" s="13"/>
      <c r="F18" s="24" t="s">
        <v>68</v>
      </c>
      <c r="G18" s="53" t="s">
        <v>69</v>
      </c>
      <c r="H18" s="54"/>
      <c r="I18" s="54"/>
      <c r="J18" s="55"/>
      <c r="K18" s="25" t="s">
        <v>13</v>
      </c>
      <c r="L18" s="24" t="s">
        <v>12</v>
      </c>
      <c r="M18" s="25" t="e">
        <f>VLOOKUP(L18,Sheet1!$G$4:$H$7,2,0)</f>
        <v>#N/A</v>
      </c>
      <c r="N18" s="26">
        <v>45210</v>
      </c>
      <c r="O18" s="35"/>
      <c r="P18" s="35"/>
      <c r="Q18" s="35"/>
      <c r="R18" s="35"/>
      <c r="S18" s="13" t="s">
        <v>14</v>
      </c>
      <c r="T18" s="13" t="s">
        <v>15</v>
      </c>
      <c r="U18" s="30" t="s">
        <v>65</v>
      </c>
      <c r="V18" s="30" t="s">
        <v>66</v>
      </c>
      <c r="W18" s="30" t="s">
        <v>67</v>
      </c>
      <c r="X18" s="31"/>
      <c r="Y18" s="31"/>
      <c r="Z18" s="31"/>
      <c r="AA18" s="31"/>
    </row>
    <row r="19" spans="2:27">
      <c r="B19" s="24">
        <v>3</v>
      </c>
      <c r="C19" s="24"/>
      <c r="D19" s="38"/>
      <c r="E19" s="13"/>
      <c r="F19" s="24" t="s">
        <v>70</v>
      </c>
      <c r="G19" s="53" t="s">
        <v>71</v>
      </c>
      <c r="H19" s="54"/>
      <c r="I19" s="54"/>
      <c r="J19" s="55"/>
      <c r="K19" s="25" t="s">
        <v>13</v>
      </c>
      <c r="L19" s="24" t="s">
        <v>12</v>
      </c>
      <c r="M19" s="25" t="e">
        <f>VLOOKUP(L19,Sheet1!$G$4:$H$7,2,0)</f>
        <v>#N/A</v>
      </c>
      <c r="N19" s="26">
        <v>45223</v>
      </c>
      <c r="O19" s="35"/>
      <c r="P19" s="35"/>
      <c r="Q19" s="35"/>
      <c r="R19" s="35"/>
      <c r="S19" s="13" t="s">
        <v>14</v>
      </c>
      <c r="T19" s="13" t="s">
        <v>15</v>
      </c>
      <c r="U19" s="30" t="s">
        <v>65</v>
      </c>
      <c r="V19" s="30" t="s">
        <v>66</v>
      </c>
      <c r="W19" s="30" t="s">
        <v>67</v>
      </c>
      <c r="X19" s="31"/>
      <c r="Y19" s="31"/>
      <c r="Z19" s="31"/>
      <c r="AA19" s="31"/>
    </row>
    <row r="20" spans="2:27">
      <c r="B20" s="24">
        <v>4</v>
      </c>
      <c r="C20" s="24"/>
      <c r="D20" s="38"/>
      <c r="E20" s="13"/>
      <c r="F20" s="24" t="s">
        <v>72</v>
      </c>
      <c r="G20" s="56" t="s">
        <v>73</v>
      </c>
      <c r="H20" s="57"/>
      <c r="I20" s="57"/>
      <c r="J20" s="58"/>
      <c r="K20" s="25" t="s">
        <v>3</v>
      </c>
      <c r="L20" s="24" t="s">
        <v>7</v>
      </c>
      <c r="M20" s="25" t="e">
        <f>VLOOKUP(L20,Sheet1!$G$4:$H$7,2,0)</f>
        <v>#N/A</v>
      </c>
      <c r="N20" s="26">
        <v>45204</v>
      </c>
      <c r="O20" s="35"/>
      <c r="P20" s="35"/>
      <c r="Q20" s="35"/>
      <c r="R20" s="35"/>
      <c r="S20" s="13" t="s">
        <v>14</v>
      </c>
      <c r="T20" s="13" t="s">
        <v>15</v>
      </c>
      <c r="U20" s="30" t="s">
        <v>74</v>
      </c>
      <c r="V20" s="30" t="s">
        <v>66</v>
      </c>
      <c r="W20" s="30" t="s">
        <v>67</v>
      </c>
      <c r="X20" s="31"/>
      <c r="Y20" s="31"/>
      <c r="Z20" s="31"/>
      <c r="AA20" s="31"/>
    </row>
    <row r="21" spans="2:27">
      <c r="B21" s="24">
        <v>5</v>
      </c>
      <c r="C21" s="24"/>
      <c r="D21" s="38"/>
      <c r="E21" s="13"/>
      <c r="F21" s="24" t="s">
        <v>75</v>
      </c>
      <c r="G21" s="56" t="s">
        <v>76</v>
      </c>
      <c r="H21" s="57"/>
      <c r="I21" s="57"/>
      <c r="J21" s="58"/>
      <c r="K21" s="25" t="s">
        <v>3</v>
      </c>
      <c r="L21" s="24" t="s">
        <v>7</v>
      </c>
      <c r="M21" s="25" t="e">
        <f>VLOOKUP(L21,Sheet1!$G$4:$H$7,2,0)</f>
        <v>#N/A</v>
      </c>
      <c r="N21" s="26">
        <v>45204</v>
      </c>
      <c r="O21" s="26"/>
      <c r="P21" s="26"/>
      <c r="Q21" s="26"/>
      <c r="R21" s="26"/>
      <c r="S21" s="13" t="s">
        <v>14</v>
      </c>
      <c r="T21" s="13" t="s">
        <v>15</v>
      </c>
      <c r="U21" s="30" t="s">
        <v>65</v>
      </c>
      <c r="V21" s="30" t="s">
        <v>66</v>
      </c>
      <c r="W21" s="30" t="s">
        <v>67</v>
      </c>
      <c r="X21" s="31"/>
      <c r="Y21" s="31"/>
      <c r="Z21" s="31"/>
      <c r="AA21" s="31"/>
    </row>
    <row r="22" spans="2:27">
      <c r="B22" s="24">
        <v>6</v>
      </c>
      <c r="C22" s="13"/>
      <c r="D22" s="14"/>
      <c r="E22" s="13">
        <v>0</v>
      </c>
      <c r="F22" s="24" t="s">
        <v>77</v>
      </c>
      <c r="G22" s="56" t="s">
        <v>78</v>
      </c>
      <c r="H22" s="57"/>
      <c r="I22" s="57"/>
      <c r="J22" s="58"/>
      <c r="K22" s="25" t="s">
        <v>3</v>
      </c>
      <c r="L22" s="24" t="s">
        <v>10</v>
      </c>
      <c r="M22" s="25" t="e">
        <f>VLOOKUP(L22,Sheet1!$G$4:$H$7,2,0)</f>
        <v>#N/A</v>
      </c>
      <c r="N22" s="23">
        <v>45209</v>
      </c>
      <c r="O22" s="26"/>
      <c r="P22" s="26"/>
      <c r="Q22" s="26"/>
      <c r="R22" s="26"/>
      <c r="S22" s="13" t="s">
        <v>14</v>
      </c>
      <c r="T22" s="13" t="s">
        <v>15</v>
      </c>
      <c r="U22" s="30" t="s">
        <v>74</v>
      </c>
      <c r="V22" s="30" t="s">
        <v>66</v>
      </c>
      <c r="W22" s="30" t="s">
        <v>67</v>
      </c>
      <c r="X22" s="31"/>
      <c r="Y22" s="31"/>
      <c r="Z22" s="31"/>
      <c r="AA22" s="31"/>
    </row>
    <row r="23" spans="2:27">
      <c r="B23" s="24">
        <v>7</v>
      </c>
      <c r="C23" s="13"/>
      <c r="D23" s="14"/>
      <c r="E23" s="13">
        <v>0</v>
      </c>
      <c r="F23" s="24" t="s">
        <v>79</v>
      </c>
      <c r="G23" s="56" t="s">
        <v>80</v>
      </c>
      <c r="H23" s="57"/>
      <c r="I23" s="57"/>
      <c r="J23" s="58"/>
      <c r="K23" s="25" t="s">
        <v>3</v>
      </c>
      <c r="L23" s="24" t="s">
        <v>10</v>
      </c>
      <c r="M23" s="25" t="e">
        <f>VLOOKUP(L23,Sheet1!$G$4:$H$7,2,0)</f>
        <v>#N/A</v>
      </c>
      <c r="N23" s="23">
        <v>45210</v>
      </c>
      <c r="O23" s="26"/>
      <c r="P23" s="26"/>
      <c r="Q23" s="26"/>
      <c r="R23" s="26"/>
      <c r="S23" s="13" t="s">
        <v>14</v>
      </c>
      <c r="T23" s="13" t="s">
        <v>15</v>
      </c>
      <c r="U23" s="30" t="s">
        <v>74</v>
      </c>
      <c r="V23" s="30" t="s">
        <v>66</v>
      </c>
      <c r="W23" s="30" t="s">
        <v>67</v>
      </c>
      <c r="X23" s="31"/>
      <c r="Y23" s="31"/>
      <c r="Z23" s="31"/>
      <c r="AA23" s="31"/>
    </row>
    <row r="24" spans="2:27">
      <c r="B24" s="24">
        <v>8</v>
      </c>
      <c r="C24" s="13"/>
      <c r="D24" s="14"/>
      <c r="E24" s="13"/>
      <c r="F24" s="24" t="s">
        <v>81</v>
      </c>
      <c r="G24" s="56" t="s">
        <v>82</v>
      </c>
      <c r="H24" s="57"/>
      <c r="I24" s="57"/>
      <c r="J24" s="58"/>
      <c r="K24" s="25" t="s">
        <v>3</v>
      </c>
      <c r="L24" s="24" t="s">
        <v>10</v>
      </c>
      <c r="M24" s="25" t="e">
        <f>VLOOKUP(L24,Sheet1!$G$4:$H$7,2,0)</f>
        <v>#N/A</v>
      </c>
      <c r="N24" s="23">
        <v>45215</v>
      </c>
      <c r="O24" s="26"/>
      <c r="P24" s="26"/>
      <c r="Q24" s="26"/>
      <c r="R24" s="26"/>
      <c r="S24" s="13" t="s">
        <v>14</v>
      </c>
      <c r="T24" s="13" t="s">
        <v>15</v>
      </c>
      <c r="U24" s="30" t="s">
        <v>74</v>
      </c>
      <c r="V24" s="30" t="s">
        <v>66</v>
      </c>
      <c r="W24" s="30" t="s">
        <v>67</v>
      </c>
      <c r="X24" s="31"/>
      <c r="Y24" s="31"/>
      <c r="Z24" s="31"/>
      <c r="AA24" s="31"/>
    </row>
    <row r="25" spans="2:27">
      <c r="B25" s="24">
        <v>9</v>
      </c>
      <c r="C25" s="13"/>
      <c r="D25" s="14"/>
      <c r="E25" s="13"/>
      <c r="F25" s="24" t="s">
        <v>83</v>
      </c>
      <c r="G25" s="59" t="s">
        <v>84</v>
      </c>
      <c r="H25" s="60"/>
      <c r="I25" s="60"/>
      <c r="J25" s="61"/>
      <c r="K25" s="25" t="s">
        <v>3</v>
      </c>
      <c r="L25" s="24" t="s">
        <v>4</v>
      </c>
      <c r="M25" s="25" t="e">
        <f>VLOOKUP(L25,Sheet1!$G$4:$H$7,2,0)</f>
        <v>#N/A</v>
      </c>
      <c r="N25" s="23">
        <v>45215</v>
      </c>
      <c r="O25" s="26"/>
      <c r="P25" s="26"/>
      <c r="Q25" s="26"/>
      <c r="R25" s="26"/>
      <c r="S25" s="13" t="s">
        <v>14</v>
      </c>
      <c r="T25" s="13" t="s">
        <v>15</v>
      </c>
      <c r="U25" s="30" t="s">
        <v>74</v>
      </c>
      <c r="V25" s="30" t="s">
        <v>66</v>
      </c>
      <c r="W25" s="30" t="s">
        <v>67</v>
      </c>
      <c r="X25" s="31"/>
      <c r="Y25" s="31"/>
      <c r="Z25" s="31"/>
      <c r="AA25" s="31"/>
    </row>
    <row r="26" spans="2:27">
      <c r="B26" s="24">
        <v>10</v>
      </c>
      <c r="C26" s="13"/>
      <c r="D26" s="14"/>
      <c r="E26" s="13"/>
      <c r="F26" s="24" t="s">
        <v>85</v>
      </c>
      <c r="G26" s="59" t="s">
        <v>86</v>
      </c>
      <c r="H26" s="60"/>
      <c r="I26" s="60"/>
      <c r="J26" s="61"/>
      <c r="K26" s="25" t="s">
        <v>3</v>
      </c>
      <c r="L26" s="24" t="s">
        <v>4</v>
      </c>
      <c r="M26" s="25" t="e">
        <f>VLOOKUP(L26,Sheet1!$G$4:$H$7,2,0)</f>
        <v>#N/A</v>
      </c>
      <c r="N26" s="23">
        <v>45215</v>
      </c>
      <c r="O26" s="26"/>
      <c r="P26" s="26"/>
      <c r="Q26" s="26"/>
      <c r="R26" s="26"/>
      <c r="S26" s="13" t="s">
        <v>14</v>
      </c>
      <c r="T26" s="13" t="s">
        <v>15</v>
      </c>
      <c r="U26" s="30" t="s">
        <v>74</v>
      </c>
      <c r="V26" s="30" t="s">
        <v>66</v>
      </c>
      <c r="W26" s="30" t="s">
        <v>67</v>
      </c>
      <c r="X26" s="31"/>
      <c r="Y26" s="31"/>
      <c r="Z26" s="31"/>
      <c r="AA26" s="31"/>
    </row>
    <row r="27" spans="2:27">
      <c r="B27" s="24">
        <v>11</v>
      </c>
      <c r="C27" s="13"/>
      <c r="D27" s="14"/>
      <c r="E27" s="13"/>
      <c r="F27" s="13" t="s">
        <v>87</v>
      </c>
      <c r="G27" s="53" t="s">
        <v>88</v>
      </c>
      <c r="H27" s="54"/>
      <c r="I27" s="54"/>
      <c r="J27" s="55"/>
      <c r="K27" s="25" t="s">
        <v>6</v>
      </c>
      <c r="L27" s="24" t="s">
        <v>10</v>
      </c>
      <c r="M27" s="25" t="e">
        <f>VLOOKUP(L27,Sheet1!$G$4:$H$7,2,0)</f>
        <v>#N/A</v>
      </c>
      <c r="N27" s="23">
        <v>45202</v>
      </c>
      <c r="O27" s="23"/>
      <c r="P27" s="26"/>
      <c r="Q27" s="26"/>
      <c r="R27" s="26"/>
      <c r="S27" s="13" t="s">
        <v>14</v>
      </c>
      <c r="T27" s="13" t="s">
        <v>15</v>
      </c>
      <c r="U27" s="30" t="s">
        <v>65</v>
      </c>
      <c r="V27" s="30" t="s">
        <v>66</v>
      </c>
      <c r="W27" s="30" t="s">
        <v>67</v>
      </c>
      <c r="X27" s="31"/>
      <c r="Y27" s="31"/>
      <c r="Z27" s="31"/>
      <c r="AA27" s="31"/>
    </row>
    <row r="28" spans="2:27">
      <c r="B28" s="24">
        <v>12</v>
      </c>
      <c r="C28" s="13"/>
      <c r="D28" s="14"/>
      <c r="E28" s="13">
        <v>0</v>
      </c>
      <c r="F28" s="13" t="s">
        <v>89</v>
      </c>
      <c r="G28" s="53" t="s">
        <v>90</v>
      </c>
      <c r="H28" s="54"/>
      <c r="I28" s="54"/>
      <c r="J28" s="55"/>
      <c r="K28" s="25" t="s">
        <v>6</v>
      </c>
      <c r="L28" s="24" t="s">
        <v>10</v>
      </c>
      <c r="M28" s="25" t="e">
        <f>VLOOKUP(L28,Sheet1!$G$4:$H$7,2,0)</f>
        <v>#N/A</v>
      </c>
      <c r="N28" s="23">
        <v>45203</v>
      </c>
      <c r="O28" s="23"/>
      <c r="P28" s="26"/>
      <c r="Q28" s="26"/>
      <c r="R28" s="26"/>
      <c r="S28" s="13" t="s">
        <v>14</v>
      </c>
      <c r="T28" s="13" t="s">
        <v>15</v>
      </c>
      <c r="U28" s="30" t="s">
        <v>91</v>
      </c>
      <c r="V28" s="30" t="s">
        <v>66</v>
      </c>
      <c r="W28" s="30" t="s">
        <v>67</v>
      </c>
      <c r="X28" s="31"/>
      <c r="Y28" s="31"/>
      <c r="Z28" s="31"/>
      <c r="AA28" s="31"/>
    </row>
    <row r="29" spans="2:27">
      <c r="B29" s="24">
        <v>13</v>
      </c>
      <c r="C29" s="13"/>
      <c r="D29" s="14"/>
      <c r="E29" s="13">
        <v>0</v>
      </c>
      <c r="F29" s="13" t="s">
        <v>92</v>
      </c>
      <c r="G29" s="53" t="s">
        <v>93</v>
      </c>
      <c r="H29" s="54"/>
      <c r="I29" s="54"/>
      <c r="J29" s="55"/>
      <c r="K29" s="25" t="s">
        <v>13</v>
      </c>
      <c r="L29" s="24" t="s">
        <v>7</v>
      </c>
      <c r="M29" s="25" t="e">
        <f>VLOOKUP(L29,Sheet1!$G$4:$H$7,2,0)</f>
        <v>#N/A</v>
      </c>
      <c r="N29" s="23">
        <v>45230</v>
      </c>
      <c r="O29" s="26"/>
      <c r="P29" s="26"/>
      <c r="Q29" s="26"/>
      <c r="R29" s="26"/>
      <c r="S29" s="13" t="s">
        <v>14</v>
      </c>
      <c r="T29" s="13" t="s">
        <v>15</v>
      </c>
      <c r="U29" s="30" t="s">
        <v>65</v>
      </c>
      <c r="V29" s="30" t="s">
        <v>66</v>
      </c>
      <c r="W29" s="30" t="s">
        <v>67</v>
      </c>
      <c r="X29" s="31"/>
      <c r="Y29" s="31"/>
      <c r="Z29" s="31"/>
      <c r="AA29" s="31"/>
    </row>
    <row r="30" spans="2:27">
      <c r="B30" s="24">
        <v>14</v>
      </c>
      <c r="C30" s="13"/>
      <c r="D30" s="14"/>
      <c r="E30" s="13"/>
      <c r="F30" s="13" t="s">
        <v>94</v>
      </c>
      <c r="G30" s="53" t="s">
        <v>95</v>
      </c>
      <c r="H30" s="54"/>
      <c r="I30" s="54"/>
      <c r="J30" s="55"/>
      <c r="K30" s="25" t="s">
        <v>13</v>
      </c>
      <c r="L30" s="24" t="s">
        <v>7</v>
      </c>
      <c r="M30" s="25" t="e">
        <f>VLOOKUP(L30,Sheet1!$G$4:$H$7,2,0)</f>
        <v>#N/A</v>
      </c>
      <c r="N30" s="23">
        <v>45225</v>
      </c>
      <c r="O30" s="26"/>
      <c r="P30" s="26"/>
      <c r="Q30" s="26"/>
      <c r="R30" s="26"/>
      <c r="S30" s="13" t="s">
        <v>14</v>
      </c>
      <c r="T30" s="13" t="s">
        <v>15</v>
      </c>
      <c r="U30" s="30" t="s">
        <v>65</v>
      </c>
      <c r="V30" s="30" t="s">
        <v>66</v>
      </c>
      <c r="W30" s="30" t="s">
        <v>67</v>
      </c>
      <c r="X30" s="31"/>
      <c r="Y30" s="31"/>
      <c r="Z30" s="31"/>
      <c r="AA30" s="31"/>
    </row>
    <row r="31" spans="2:27">
      <c r="B31" s="24">
        <v>15</v>
      </c>
      <c r="C31" s="13"/>
      <c r="D31" s="14"/>
      <c r="E31" s="13"/>
      <c r="F31" s="13" t="s">
        <v>96</v>
      </c>
      <c r="G31" s="53" t="s">
        <v>97</v>
      </c>
      <c r="H31" s="54"/>
      <c r="I31" s="54"/>
      <c r="J31" s="55"/>
      <c r="K31" s="25" t="s">
        <v>9</v>
      </c>
      <c r="L31" s="24" t="s">
        <v>10</v>
      </c>
      <c r="M31" s="25" t="e">
        <f>VLOOKUP(L31,Sheet1!$G$4:$H$7,2,0)</f>
        <v>#N/A</v>
      </c>
      <c r="N31" s="23">
        <v>45257</v>
      </c>
      <c r="O31" s="26"/>
      <c r="P31" s="26"/>
      <c r="Q31" s="26"/>
      <c r="R31" s="26"/>
      <c r="S31" s="13" t="s">
        <v>14</v>
      </c>
      <c r="T31" s="13" t="s">
        <v>15</v>
      </c>
      <c r="U31" s="30" t="s">
        <v>65</v>
      </c>
      <c r="V31" s="30" t="s">
        <v>66</v>
      </c>
      <c r="W31" s="30" t="s">
        <v>67</v>
      </c>
      <c r="X31" s="31"/>
      <c r="Y31" s="31"/>
      <c r="Z31" s="31"/>
      <c r="AA31" s="31"/>
    </row>
    <row r="32" spans="2:27">
      <c r="B32" s="24">
        <v>16</v>
      </c>
      <c r="C32" s="13"/>
      <c r="D32" s="14"/>
      <c r="E32" s="13"/>
      <c r="F32" s="13" t="s">
        <v>98</v>
      </c>
      <c r="G32" s="53" t="s">
        <v>97</v>
      </c>
      <c r="H32" s="54"/>
      <c r="I32" s="54"/>
      <c r="J32" s="55"/>
      <c r="K32" s="25" t="s">
        <v>9</v>
      </c>
      <c r="L32" s="24" t="s">
        <v>10</v>
      </c>
      <c r="M32" s="25" t="e">
        <f>VLOOKUP(L32,Sheet1!$G$4:$H$7,2,0)</f>
        <v>#N/A</v>
      </c>
      <c r="N32" s="23">
        <v>45253</v>
      </c>
      <c r="O32" s="26"/>
      <c r="P32" s="26"/>
      <c r="Q32" s="26"/>
      <c r="R32" s="26"/>
      <c r="S32" s="13" t="s">
        <v>14</v>
      </c>
      <c r="T32" s="13" t="s">
        <v>15</v>
      </c>
      <c r="U32" s="30" t="s">
        <v>65</v>
      </c>
      <c r="V32" s="30" t="s">
        <v>66</v>
      </c>
      <c r="W32" s="30" t="s">
        <v>67</v>
      </c>
      <c r="X32" s="31"/>
      <c r="Y32" s="31"/>
      <c r="Z32" s="31"/>
      <c r="AA32" s="31"/>
    </row>
    <row r="33" spans="2:27">
      <c r="B33" s="24">
        <v>17</v>
      </c>
      <c r="C33" s="13"/>
      <c r="D33" s="14"/>
      <c r="E33" s="13"/>
      <c r="F33" s="13" t="s">
        <v>99</v>
      </c>
      <c r="G33" s="53" t="s">
        <v>100</v>
      </c>
      <c r="H33" s="54"/>
      <c r="I33" s="54"/>
      <c r="J33" s="55"/>
      <c r="K33" s="25" t="s">
        <v>9</v>
      </c>
      <c r="L33" s="24" t="s">
        <v>7</v>
      </c>
      <c r="M33" s="25" t="e">
        <f>VLOOKUP(L33,Sheet1!$G$4:$H$7,2,0)</f>
        <v>#N/A</v>
      </c>
      <c r="N33" s="23">
        <v>45251</v>
      </c>
      <c r="O33" s="26"/>
      <c r="P33" s="26"/>
      <c r="Q33" s="26"/>
      <c r="R33" s="26"/>
      <c r="S33" s="13" t="s">
        <v>14</v>
      </c>
      <c r="T33" s="13" t="s">
        <v>15</v>
      </c>
      <c r="U33" s="30" t="s">
        <v>65</v>
      </c>
      <c r="V33" s="30" t="s">
        <v>66</v>
      </c>
      <c r="W33" s="30" t="s">
        <v>67</v>
      </c>
      <c r="X33" s="31"/>
      <c r="Y33" s="31"/>
      <c r="Z33" s="31"/>
      <c r="AA33" s="31"/>
    </row>
    <row r="34" spans="2:27">
      <c r="B34" s="24">
        <v>18</v>
      </c>
      <c r="C34" s="13"/>
      <c r="D34" s="14"/>
      <c r="E34" s="13"/>
      <c r="F34" s="13" t="s">
        <v>101</v>
      </c>
      <c r="G34" s="53" t="s">
        <v>102</v>
      </c>
      <c r="H34" s="54"/>
      <c r="I34" s="54"/>
      <c r="J34" s="55"/>
      <c r="K34" s="25" t="s">
        <v>9</v>
      </c>
      <c r="L34" s="24" t="s">
        <v>4</v>
      </c>
      <c r="M34" s="25" t="e">
        <f>VLOOKUP(L34,Sheet1!$G$4:$H$7,2,0)</f>
        <v>#N/A</v>
      </c>
      <c r="N34" s="23">
        <v>45253</v>
      </c>
      <c r="O34" s="26"/>
      <c r="P34" s="26"/>
      <c r="Q34" s="26"/>
      <c r="R34" s="26"/>
      <c r="S34" s="13" t="s">
        <v>14</v>
      </c>
      <c r="T34" s="13" t="s">
        <v>15</v>
      </c>
      <c r="U34" s="30" t="s">
        <v>65</v>
      </c>
      <c r="V34" s="30" t="s">
        <v>66</v>
      </c>
      <c r="W34" s="30" t="s">
        <v>67</v>
      </c>
      <c r="X34" s="31"/>
      <c r="Y34" s="31"/>
      <c r="Z34" s="31"/>
      <c r="AA34" s="31"/>
    </row>
    <row r="35" spans="2:27">
      <c r="B35" s="24">
        <v>19</v>
      </c>
      <c r="C35" s="13"/>
      <c r="D35" s="14"/>
      <c r="E35" s="13"/>
      <c r="F35" s="13" t="s">
        <v>103</v>
      </c>
      <c r="G35" s="53" t="s">
        <v>104</v>
      </c>
      <c r="H35" s="54"/>
      <c r="I35" s="54"/>
      <c r="J35" s="55"/>
      <c r="K35" s="25" t="s">
        <v>9</v>
      </c>
      <c r="L35" s="24" t="s">
        <v>4</v>
      </c>
      <c r="M35" s="25" t="e">
        <f>VLOOKUP(L35,Sheet1!$G$4:$H$7,2,0)</f>
        <v>#N/A</v>
      </c>
      <c r="N35" s="23">
        <v>45251</v>
      </c>
      <c r="O35" s="26"/>
      <c r="P35" s="26"/>
      <c r="Q35" s="26"/>
      <c r="R35" s="26"/>
      <c r="S35" s="13" t="s">
        <v>14</v>
      </c>
      <c r="T35" s="13" t="s">
        <v>15</v>
      </c>
      <c r="U35" s="30" t="s">
        <v>65</v>
      </c>
      <c r="V35" s="30" t="s">
        <v>66</v>
      </c>
      <c r="W35" s="30" t="s">
        <v>67</v>
      </c>
      <c r="X35" s="31"/>
      <c r="Y35" s="31"/>
      <c r="Z35" s="31"/>
      <c r="AA35" s="31"/>
    </row>
    <row r="36" spans="2:27">
      <c r="B36" s="24">
        <v>20</v>
      </c>
      <c r="C36" s="13"/>
      <c r="D36" s="14"/>
      <c r="E36" s="13"/>
      <c r="F36" s="13" t="s">
        <v>105</v>
      </c>
      <c r="G36" s="53" t="s">
        <v>106</v>
      </c>
      <c r="H36" s="54"/>
      <c r="I36" s="54"/>
      <c r="J36" s="55"/>
      <c r="K36" s="25" t="s">
        <v>9</v>
      </c>
      <c r="L36" s="24" t="s">
        <v>4</v>
      </c>
      <c r="M36" s="25" t="e">
        <f>VLOOKUP(L36,Sheet1!$G$4:$H$7,2,0)</f>
        <v>#N/A</v>
      </c>
      <c r="N36" s="23">
        <v>45251</v>
      </c>
      <c r="O36" s="26"/>
      <c r="P36" s="26"/>
      <c r="Q36" s="26"/>
      <c r="R36" s="26"/>
      <c r="S36" s="13" t="s">
        <v>14</v>
      </c>
      <c r="T36" s="13" t="s">
        <v>15</v>
      </c>
      <c r="U36" s="30" t="s">
        <v>65</v>
      </c>
      <c r="V36" s="30" t="s">
        <v>66</v>
      </c>
      <c r="W36" s="30" t="s">
        <v>67</v>
      </c>
      <c r="X36" s="31"/>
      <c r="Y36" s="31"/>
      <c r="Z36" s="31"/>
      <c r="AA36" s="31"/>
    </row>
    <row r="37" spans="2:27">
      <c r="B37" s="24">
        <v>21</v>
      </c>
      <c r="C37" s="13"/>
      <c r="D37" s="14"/>
      <c r="E37" s="13"/>
      <c r="F37" s="13" t="s">
        <v>107</v>
      </c>
      <c r="G37" s="53" t="s">
        <v>108</v>
      </c>
      <c r="H37" s="54"/>
      <c r="I37" s="54"/>
      <c r="J37" s="55"/>
      <c r="K37" s="25" t="s">
        <v>9</v>
      </c>
      <c r="L37" s="24" t="s">
        <v>7</v>
      </c>
      <c r="M37" s="25" t="e">
        <f>VLOOKUP(L37,Sheet1!$G$4:$H$7,2,0)</f>
        <v>#N/A</v>
      </c>
      <c r="N37" s="23">
        <v>45253</v>
      </c>
      <c r="O37" s="26"/>
      <c r="P37" s="26"/>
      <c r="Q37" s="26"/>
      <c r="R37" s="26"/>
      <c r="S37" s="13" t="s">
        <v>14</v>
      </c>
      <c r="T37" s="13" t="s">
        <v>15</v>
      </c>
      <c r="U37" s="30" t="s">
        <v>65</v>
      </c>
      <c r="V37" s="30" t="s">
        <v>66</v>
      </c>
      <c r="W37" s="30" t="s">
        <v>67</v>
      </c>
      <c r="X37" s="31"/>
      <c r="Y37" s="31"/>
      <c r="Z37" s="31"/>
      <c r="AA37" s="31"/>
    </row>
    <row r="38" spans="2:27">
      <c r="B38" s="24">
        <v>22</v>
      </c>
      <c r="C38" s="13"/>
      <c r="D38" s="14"/>
      <c r="E38" s="13"/>
      <c r="F38" s="13" t="s">
        <v>109</v>
      </c>
      <c r="G38" s="53" t="s">
        <v>110</v>
      </c>
      <c r="H38" s="54"/>
      <c r="I38" s="54"/>
      <c r="J38" s="55"/>
      <c r="K38" s="25" t="s">
        <v>9</v>
      </c>
      <c r="L38" s="24" t="s">
        <v>4</v>
      </c>
      <c r="M38" s="25" t="e">
        <f>VLOOKUP(L38,Sheet1!$G$4:$H$7,2,0)</f>
        <v>#N/A</v>
      </c>
      <c r="N38" s="23">
        <v>45251</v>
      </c>
      <c r="O38" s="26"/>
      <c r="P38" s="26"/>
      <c r="Q38" s="26"/>
      <c r="R38" s="26"/>
      <c r="S38" s="13" t="s">
        <v>14</v>
      </c>
      <c r="T38" s="13" t="s">
        <v>15</v>
      </c>
      <c r="U38" s="30" t="s">
        <v>74</v>
      </c>
      <c r="V38" s="30" t="s">
        <v>66</v>
      </c>
      <c r="W38" s="30" t="s">
        <v>67</v>
      </c>
      <c r="X38" s="31"/>
      <c r="Y38" s="31"/>
      <c r="Z38" s="31"/>
      <c r="AA38" s="31"/>
    </row>
    <row r="39" spans="2:27">
      <c r="B39" s="24">
        <v>23</v>
      </c>
      <c r="C39" s="13"/>
      <c r="D39" s="14"/>
      <c r="E39" s="13"/>
      <c r="F39" s="13" t="s">
        <v>111</v>
      </c>
      <c r="G39" s="62" t="s">
        <v>112</v>
      </c>
      <c r="H39" s="63"/>
      <c r="I39" s="63"/>
      <c r="J39" s="64"/>
      <c r="K39" s="25" t="s">
        <v>9</v>
      </c>
      <c r="L39" s="24" t="s">
        <v>7</v>
      </c>
      <c r="M39" s="25" t="e">
        <f>VLOOKUP(L39,Sheet1!$G$4:$H$7,2,0)</f>
        <v>#N/A</v>
      </c>
      <c r="N39" s="23">
        <v>45251</v>
      </c>
      <c r="O39" s="26">
        <v>45253</v>
      </c>
      <c r="P39" s="26"/>
      <c r="Q39" s="26"/>
      <c r="R39" s="26"/>
      <c r="S39" s="13" t="s">
        <v>14</v>
      </c>
      <c r="T39" s="13" t="s">
        <v>15</v>
      </c>
      <c r="U39" s="30" t="s">
        <v>74</v>
      </c>
      <c r="V39" s="30" t="s">
        <v>66</v>
      </c>
      <c r="W39" s="30" t="s">
        <v>67</v>
      </c>
      <c r="X39" s="31"/>
      <c r="Y39" s="31"/>
      <c r="Z39" s="31"/>
      <c r="AA39" s="31"/>
    </row>
    <row r="40" spans="2:27">
      <c r="B40" s="24"/>
      <c r="C40" s="13"/>
      <c r="D40" s="14"/>
      <c r="E40" s="13"/>
      <c r="F40" s="13"/>
      <c r="G40" s="53"/>
      <c r="H40" s="54"/>
      <c r="I40" s="54"/>
      <c r="J40" s="55"/>
      <c r="K40" s="25"/>
      <c r="L40" s="24"/>
      <c r="M40" s="25"/>
      <c r="N40" s="23"/>
      <c r="O40" s="35"/>
      <c r="P40" s="35"/>
      <c r="Q40" s="35"/>
      <c r="R40" s="35"/>
      <c r="S40" s="13"/>
      <c r="T40" s="13"/>
      <c r="U40" s="30"/>
      <c r="V40" s="30"/>
      <c r="W40" s="30"/>
      <c r="X40" s="31"/>
      <c r="Y40" s="31"/>
      <c r="Z40" s="31"/>
      <c r="AA40" s="31"/>
    </row>
    <row r="41" spans="2:27">
      <c r="B41" s="24"/>
      <c r="C41" s="13"/>
      <c r="D41" s="14"/>
      <c r="E41" s="13"/>
      <c r="F41" s="13"/>
      <c r="G41" s="53"/>
      <c r="H41" s="54"/>
      <c r="I41" s="54"/>
      <c r="J41" s="55"/>
      <c r="K41" s="25"/>
      <c r="L41" s="24"/>
      <c r="M41" s="25"/>
      <c r="N41" s="23"/>
      <c r="O41" s="35"/>
      <c r="P41" s="35"/>
      <c r="Q41" s="35"/>
      <c r="R41" s="35"/>
      <c r="S41" s="13"/>
      <c r="T41" s="13"/>
      <c r="U41" s="30"/>
      <c r="V41" s="30"/>
      <c r="W41" s="30"/>
      <c r="X41" s="31"/>
      <c r="Y41" s="31"/>
      <c r="Z41" s="31"/>
      <c r="AA41" s="31"/>
    </row>
    <row r="42" spans="2:27">
      <c r="B42" s="24"/>
      <c r="C42" s="13"/>
      <c r="D42" s="14"/>
      <c r="E42" s="13"/>
      <c r="F42" s="13"/>
      <c r="G42" s="53"/>
      <c r="H42" s="54"/>
      <c r="I42" s="54"/>
      <c r="J42" s="55"/>
      <c r="K42" s="25"/>
      <c r="L42" s="24"/>
      <c r="M42" s="25"/>
      <c r="N42" s="23"/>
      <c r="O42" s="35"/>
      <c r="P42" s="35"/>
      <c r="Q42" s="35"/>
      <c r="R42" s="35"/>
      <c r="S42" s="13"/>
      <c r="T42" s="13"/>
      <c r="U42" s="30"/>
      <c r="V42" s="30"/>
      <c r="W42" s="30"/>
      <c r="X42" s="31"/>
      <c r="Y42" s="31"/>
      <c r="Z42" s="31"/>
      <c r="AA42" s="31"/>
    </row>
    <row r="43" spans="2:27">
      <c r="B43" s="24"/>
      <c r="C43" s="13"/>
      <c r="D43" s="14"/>
      <c r="E43" s="13"/>
      <c r="F43" s="13"/>
      <c r="G43" s="53"/>
      <c r="H43" s="54"/>
      <c r="I43" s="54"/>
      <c r="J43" s="55"/>
      <c r="K43" s="25"/>
      <c r="L43" s="24"/>
      <c r="M43" s="25"/>
      <c r="N43" s="23"/>
      <c r="O43" s="35"/>
      <c r="P43" s="35"/>
      <c r="Q43" s="35"/>
      <c r="R43" s="35"/>
      <c r="S43" s="13"/>
      <c r="T43" s="13"/>
      <c r="U43" s="30"/>
      <c r="V43" s="30"/>
      <c r="W43" s="30"/>
      <c r="X43" s="31"/>
      <c r="Y43" s="31"/>
      <c r="Z43" s="31"/>
      <c r="AA43" s="31"/>
    </row>
    <row r="44" spans="2:27">
      <c r="B44" s="24"/>
      <c r="C44" s="13"/>
      <c r="D44" s="14"/>
      <c r="E44" s="13"/>
      <c r="F44" s="13"/>
      <c r="G44" s="53"/>
      <c r="H44" s="54"/>
      <c r="I44" s="54"/>
      <c r="J44" s="55"/>
      <c r="K44" s="25"/>
      <c r="L44" s="24"/>
      <c r="M44" s="25"/>
      <c r="N44" s="23"/>
      <c r="O44" s="35"/>
      <c r="P44" s="35"/>
      <c r="Q44" s="35"/>
      <c r="R44" s="35"/>
      <c r="S44" s="13"/>
      <c r="T44" s="13"/>
      <c r="U44" s="30"/>
      <c r="V44" s="30"/>
      <c r="W44" s="30"/>
      <c r="X44" s="31"/>
      <c r="Y44" s="31"/>
      <c r="Z44" s="31"/>
      <c r="AA44" s="31"/>
    </row>
    <row r="45" spans="2:27">
      <c r="B45" s="24"/>
      <c r="C45" s="13"/>
      <c r="D45" s="14"/>
      <c r="E45" s="13"/>
      <c r="F45" s="13"/>
      <c r="G45" s="53"/>
      <c r="H45" s="54"/>
      <c r="I45" s="54"/>
      <c r="J45" s="55"/>
      <c r="K45" s="25"/>
      <c r="L45" s="24"/>
      <c r="M45" s="25"/>
      <c r="N45" s="23"/>
      <c r="O45" s="35"/>
      <c r="P45" s="35"/>
      <c r="Q45" s="35"/>
      <c r="R45" s="35"/>
      <c r="S45" s="13"/>
      <c r="T45" s="13"/>
      <c r="U45" s="30"/>
      <c r="V45" s="30"/>
      <c r="W45" s="30"/>
      <c r="X45" s="31"/>
      <c r="Y45" s="31"/>
      <c r="Z45" s="31"/>
      <c r="AA45" s="31"/>
    </row>
    <row r="46" spans="2:27">
      <c r="B46" s="24"/>
      <c r="C46" s="13"/>
      <c r="D46" s="14"/>
      <c r="E46" s="13"/>
      <c r="F46" s="13"/>
      <c r="G46" s="53"/>
      <c r="H46" s="54"/>
      <c r="I46" s="54"/>
      <c r="J46" s="55"/>
      <c r="K46" s="25"/>
      <c r="L46" s="24"/>
      <c r="M46" s="25"/>
      <c r="N46" s="23"/>
      <c r="O46" s="35"/>
      <c r="P46" s="35"/>
      <c r="Q46" s="35"/>
      <c r="R46" s="35"/>
      <c r="S46" s="13"/>
      <c r="T46" s="13"/>
      <c r="U46" s="30"/>
      <c r="V46" s="30"/>
      <c r="W46" s="30"/>
      <c r="X46" s="31"/>
      <c r="Y46" s="31"/>
      <c r="Z46" s="31"/>
      <c r="AA46" s="31"/>
    </row>
    <row r="47" spans="2:27">
      <c r="B47" s="24"/>
      <c r="C47" s="13"/>
      <c r="D47" s="14"/>
      <c r="E47" s="13"/>
      <c r="F47" s="13"/>
      <c r="G47" s="53"/>
      <c r="H47" s="54"/>
      <c r="I47" s="54"/>
      <c r="J47" s="55"/>
      <c r="K47" s="25"/>
      <c r="L47" s="24"/>
      <c r="M47" s="25"/>
      <c r="N47" s="23"/>
      <c r="O47" s="35"/>
      <c r="P47" s="35"/>
      <c r="Q47" s="35"/>
      <c r="R47" s="35"/>
      <c r="S47" s="13"/>
      <c r="T47" s="13"/>
      <c r="U47" s="30"/>
      <c r="V47" s="30"/>
      <c r="W47" s="30"/>
      <c r="X47" s="31"/>
      <c r="Y47" s="31"/>
      <c r="Z47" s="31"/>
      <c r="AA47" s="31"/>
    </row>
    <row r="48" spans="2:27">
      <c r="B48" s="24"/>
      <c r="C48" s="13"/>
      <c r="D48" s="14"/>
      <c r="E48" s="13"/>
      <c r="F48" s="13"/>
      <c r="G48" s="53"/>
      <c r="H48" s="54"/>
      <c r="I48" s="54"/>
      <c r="J48" s="55"/>
      <c r="K48" s="25"/>
      <c r="L48" s="24"/>
      <c r="M48" s="25"/>
      <c r="N48" s="23"/>
      <c r="O48" s="35"/>
      <c r="P48" s="35"/>
      <c r="Q48" s="35"/>
      <c r="R48" s="35"/>
      <c r="S48" s="13"/>
      <c r="T48" s="13"/>
      <c r="U48" s="30"/>
      <c r="V48" s="30"/>
      <c r="W48" s="30"/>
      <c r="X48" s="31"/>
      <c r="Y48" s="31"/>
      <c r="Z48" s="31"/>
      <c r="AA48" s="31"/>
    </row>
    <row r="49" spans="2:27">
      <c r="B49" s="24"/>
      <c r="C49" s="13"/>
      <c r="D49" s="14"/>
      <c r="E49" s="13"/>
      <c r="F49" s="13"/>
      <c r="G49" s="53"/>
      <c r="H49" s="54"/>
      <c r="I49" s="54"/>
      <c r="J49" s="55"/>
      <c r="K49" s="25"/>
      <c r="L49" s="24"/>
      <c r="M49" s="25"/>
      <c r="N49" s="23"/>
      <c r="O49" s="35"/>
      <c r="P49" s="35"/>
      <c r="Q49" s="35"/>
      <c r="R49" s="35"/>
      <c r="S49" s="13"/>
      <c r="T49" s="13"/>
      <c r="U49" s="30"/>
      <c r="V49" s="30"/>
      <c r="W49" s="30"/>
      <c r="X49" s="31"/>
      <c r="Y49" s="31"/>
      <c r="Z49" s="31"/>
      <c r="AA49" s="31"/>
    </row>
    <row r="50" spans="2:27">
      <c r="B50" s="24"/>
      <c r="C50" s="13"/>
      <c r="D50" s="14"/>
      <c r="E50" s="13"/>
      <c r="F50" s="13"/>
      <c r="G50" s="62"/>
      <c r="H50" s="63"/>
      <c r="I50" s="63"/>
      <c r="J50" s="64"/>
      <c r="K50" s="25"/>
      <c r="L50" s="24"/>
      <c r="M50" s="25"/>
      <c r="N50" s="23"/>
      <c r="O50" s="35"/>
      <c r="P50" s="35"/>
      <c r="Q50" s="35"/>
      <c r="R50" s="35"/>
      <c r="S50" s="13"/>
      <c r="T50" s="13"/>
      <c r="U50" s="30"/>
      <c r="V50" s="30"/>
      <c r="W50" s="30"/>
      <c r="X50" s="31"/>
      <c r="Y50" s="31"/>
      <c r="Z50" s="31"/>
      <c r="AA50" s="31"/>
    </row>
    <row r="51" spans="2:27">
      <c r="B51" s="24"/>
      <c r="C51" s="13"/>
      <c r="D51" s="14"/>
      <c r="E51" s="13"/>
      <c r="F51" s="13"/>
      <c r="G51" s="53"/>
      <c r="H51" s="54"/>
      <c r="I51" s="54"/>
      <c r="J51" s="55"/>
      <c r="K51" s="25"/>
      <c r="L51" s="24"/>
      <c r="M51" s="25"/>
      <c r="N51" s="23"/>
      <c r="O51" s="35"/>
      <c r="P51" s="35"/>
      <c r="Q51" s="35"/>
      <c r="R51" s="35"/>
      <c r="S51" s="13"/>
      <c r="T51" s="13"/>
      <c r="U51" s="30"/>
      <c r="V51" s="30"/>
      <c r="W51" s="30"/>
      <c r="X51" s="31"/>
      <c r="Y51" s="31"/>
      <c r="Z51" s="31"/>
      <c r="AA51" s="31"/>
    </row>
    <row r="52" spans="2:27">
      <c r="B52" s="24"/>
      <c r="C52" s="13"/>
      <c r="D52" s="14"/>
      <c r="E52" s="13"/>
      <c r="F52" s="13"/>
      <c r="G52" s="53"/>
      <c r="H52" s="54"/>
      <c r="I52" s="54"/>
      <c r="J52" s="55"/>
      <c r="K52" s="25"/>
      <c r="L52" s="24"/>
      <c r="M52" s="25"/>
      <c r="N52" s="23"/>
      <c r="O52" s="35"/>
      <c r="P52" s="35"/>
      <c r="Q52" s="35"/>
      <c r="R52" s="35"/>
      <c r="S52" s="13"/>
      <c r="T52" s="13"/>
      <c r="U52" s="30"/>
      <c r="V52" s="30"/>
      <c r="W52" s="30"/>
      <c r="X52" s="31"/>
      <c r="Y52" s="31"/>
      <c r="Z52" s="31"/>
      <c r="AA52" s="31"/>
    </row>
    <row r="53" spans="2:27">
      <c r="B53" s="24"/>
      <c r="C53" s="13"/>
      <c r="D53" s="14"/>
      <c r="E53" s="13"/>
      <c r="F53" s="13"/>
      <c r="G53" s="53"/>
      <c r="H53" s="54"/>
      <c r="I53" s="54"/>
      <c r="J53" s="55"/>
      <c r="K53" s="25"/>
      <c r="L53" s="24"/>
      <c r="M53" s="25"/>
      <c r="N53" s="23"/>
      <c r="O53" s="35"/>
      <c r="P53" s="35"/>
      <c r="Q53" s="35"/>
      <c r="R53" s="35"/>
      <c r="S53" s="13"/>
      <c r="T53" s="13"/>
      <c r="U53" s="30"/>
      <c r="V53" s="30"/>
      <c r="W53" s="30"/>
      <c r="X53" s="31"/>
      <c r="Y53" s="31"/>
      <c r="Z53" s="31"/>
      <c r="AA53" s="31"/>
    </row>
    <row r="54" spans="2:27">
      <c r="B54" s="24"/>
      <c r="C54" s="13"/>
      <c r="D54" s="14"/>
      <c r="E54" s="13"/>
      <c r="F54" s="13"/>
      <c r="G54" s="53"/>
      <c r="H54" s="54"/>
      <c r="I54" s="54"/>
      <c r="J54" s="55"/>
      <c r="K54" s="25"/>
      <c r="L54" s="24"/>
      <c r="M54" s="25"/>
      <c r="N54" s="23"/>
      <c r="O54" s="35"/>
      <c r="P54" s="35"/>
      <c r="Q54" s="35"/>
      <c r="R54" s="35"/>
      <c r="S54" s="13"/>
      <c r="T54" s="13"/>
      <c r="U54" s="30"/>
      <c r="V54" s="30"/>
      <c r="W54" s="30"/>
      <c r="X54" s="31"/>
      <c r="Y54" s="31"/>
      <c r="Z54" s="31"/>
      <c r="AA54" s="31"/>
    </row>
    <row r="55" spans="2:27">
      <c r="B55" s="24"/>
      <c r="C55" s="13"/>
      <c r="D55" s="14"/>
      <c r="E55" s="13"/>
      <c r="F55" s="13"/>
      <c r="G55" s="53"/>
      <c r="H55" s="54"/>
      <c r="I55" s="54"/>
      <c r="J55" s="55"/>
      <c r="K55" s="25"/>
      <c r="L55" s="24"/>
      <c r="M55" s="25"/>
      <c r="N55" s="23"/>
      <c r="O55" s="35"/>
      <c r="P55" s="35"/>
      <c r="Q55" s="35"/>
      <c r="R55" s="35"/>
      <c r="S55" s="13"/>
      <c r="T55" s="13"/>
      <c r="U55" s="30"/>
      <c r="V55" s="30"/>
      <c r="W55" s="30"/>
      <c r="X55" s="31"/>
      <c r="Y55" s="31"/>
      <c r="Z55" s="31"/>
      <c r="AA55" s="31"/>
    </row>
    <row r="56" spans="2:27">
      <c r="B56" s="24"/>
      <c r="C56" s="13"/>
      <c r="D56" s="14"/>
      <c r="E56" s="13"/>
      <c r="F56" s="13"/>
      <c r="G56" s="53"/>
      <c r="H56" s="54"/>
      <c r="I56" s="54"/>
      <c r="J56" s="55"/>
      <c r="K56" s="25"/>
      <c r="L56" s="24"/>
      <c r="M56" s="25"/>
      <c r="N56" s="23"/>
      <c r="O56" s="35"/>
      <c r="P56" s="35"/>
      <c r="Q56" s="35"/>
      <c r="R56" s="35"/>
      <c r="S56" s="13"/>
      <c r="T56" s="13"/>
      <c r="U56" s="30"/>
      <c r="V56" s="30"/>
      <c r="W56" s="30"/>
      <c r="X56" s="31"/>
      <c r="Y56" s="31"/>
      <c r="Z56" s="31"/>
      <c r="AA56" s="31"/>
    </row>
    <row r="57" spans="2:27">
      <c r="B57" s="24"/>
      <c r="C57" s="13"/>
      <c r="D57" s="14"/>
      <c r="E57" s="13"/>
      <c r="F57" s="13"/>
      <c r="G57" s="53"/>
      <c r="H57" s="54"/>
      <c r="I57" s="54"/>
      <c r="J57" s="55"/>
      <c r="K57" s="25"/>
      <c r="L57" s="24"/>
      <c r="M57" s="25"/>
      <c r="N57" s="23"/>
      <c r="O57" s="35"/>
      <c r="P57" s="35"/>
      <c r="Q57" s="35"/>
      <c r="R57" s="35"/>
      <c r="S57" s="13"/>
      <c r="T57" s="13"/>
      <c r="U57" s="30"/>
      <c r="V57" s="30"/>
      <c r="W57" s="30"/>
      <c r="X57" s="31"/>
      <c r="Y57" s="31"/>
      <c r="Z57" s="31"/>
      <c r="AA57" s="31"/>
    </row>
    <row r="58" spans="2:27">
      <c r="B58" s="24"/>
      <c r="C58" s="13"/>
      <c r="D58" s="14"/>
      <c r="E58" s="13"/>
      <c r="F58" s="13"/>
      <c r="G58" s="53"/>
      <c r="H58" s="54"/>
      <c r="I58" s="54"/>
      <c r="J58" s="55"/>
      <c r="K58" s="25"/>
      <c r="L58" s="24"/>
      <c r="M58" s="25"/>
      <c r="N58" s="23"/>
      <c r="O58" s="35"/>
      <c r="P58" s="35"/>
      <c r="Q58" s="35"/>
      <c r="R58" s="35"/>
      <c r="S58" s="13"/>
      <c r="T58" s="13"/>
      <c r="U58" s="30"/>
      <c r="V58" s="30"/>
      <c r="W58" s="30"/>
      <c r="X58" s="31"/>
      <c r="Y58" s="31"/>
      <c r="Z58" s="31"/>
      <c r="AA58" s="31"/>
    </row>
    <row r="59" spans="2:27">
      <c r="B59" s="24"/>
      <c r="C59" s="13"/>
      <c r="D59" s="14"/>
      <c r="E59" s="13"/>
      <c r="F59" s="13"/>
      <c r="G59" s="53"/>
      <c r="H59" s="54"/>
      <c r="I59" s="54"/>
      <c r="J59" s="55"/>
      <c r="K59" s="25"/>
      <c r="L59" s="24"/>
      <c r="M59" s="25"/>
      <c r="N59" s="23"/>
      <c r="O59" s="35"/>
      <c r="P59" s="35"/>
      <c r="Q59" s="35"/>
      <c r="R59" s="35"/>
      <c r="S59" s="13"/>
      <c r="T59" s="13"/>
      <c r="U59" s="30"/>
      <c r="V59" s="30"/>
      <c r="W59" s="30"/>
      <c r="X59" s="31"/>
      <c r="Y59" s="31"/>
      <c r="Z59" s="31"/>
      <c r="AA59" s="31"/>
    </row>
    <row r="60" spans="2:27">
      <c r="B60" s="24"/>
      <c r="C60" s="13"/>
      <c r="D60" s="14"/>
      <c r="E60" s="13"/>
      <c r="F60" s="13"/>
      <c r="G60" s="53"/>
      <c r="H60" s="54"/>
      <c r="I60" s="54"/>
      <c r="J60" s="55"/>
      <c r="K60" s="25"/>
      <c r="L60" s="24"/>
      <c r="M60" s="25"/>
      <c r="N60" s="23"/>
      <c r="O60" s="35"/>
      <c r="P60" s="35"/>
      <c r="Q60" s="35"/>
      <c r="R60" s="35"/>
      <c r="S60" s="13"/>
      <c r="T60" s="13"/>
      <c r="U60" s="30"/>
      <c r="V60" s="30"/>
      <c r="W60" s="30"/>
      <c r="X60" s="31"/>
      <c r="Y60" s="31"/>
      <c r="Z60" s="31"/>
      <c r="AA60" s="31"/>
    </row>
    <row r="61" spans="2:27">
      <c r="B61" s="24"/>
      <c r="C61" s="13"/>
      <c r="D61" s="14"/>
      <c r="E61" s="13"/>
      <c r="F61" s="13"/>
      <c r="G61" s="53"/>
      <c r="H61" s="54"/>
      <c r="I61" s="54"/>
      <c r="J61" s="55"/>
      <c r="K61" s="25"/>
      <c r="L61" s="24"/>
      <c r="M61" s="25"/>
      <c r="N61" s="23"/>
      <c r="O61" s="35"/>
      <c r="P61" s="35"/>
      <c r="Q61" s="35"/>
      <c r="R61" s="35"/>
      <c r="S61" s="13"/>
      <c r="T61" s="13"/>
      <c r="U61" s="30"/>
      <c r="V61" s="30"/>
      <c r="W61" s="30"/>
      <c r="X61" s="31"/>
      <c r="Y61" s="31"/>
      <c r="Z61" s="31"/>
      <c r="AA61" s="31"/>
    </row>
    <row r="62" spans="2:27">
      <c r="B62" s="24"/>
      <c r="C62" s="13"/>
      <c r="D62" s="14"/>
      <c r="E62" s="13"/>
      <c r="F62" s="13"/>
      <c r="G62" s="53"/>
      <c r="H62" s="54"/>
      <c r="I62" s="54"/>
      <c r="J62" s="55"/>
      <c r="K62" s="25"/>
      <c r="L62" s="24"/>
      <c r="M62" s="25"/>
      <c r="N62" s="23"/>
      <c r="O62" s="35"/>
      <c r="P62" s="35"/>
      <c r="Q62" s="35"/>
      <c r="R62" s="35"/>
      <c r="S62" s="13"/>
      <c r="T62" s="13"/>
      <c r="U62" s="30"/>
      <c r="V62" s="30"/>
      <c r="W62" s="30"/>
      <c r="X62" s="31"/>
      <c r="Y62" s="31"/>
      <c r="Z62" s="31"/>
      <c r="AA62" s="31"/>
    </row>
    <row r="63" spans="2:27">
      <c r="B63" s="24"/>
      <c r="C63" s="13"/>
      <c r="D63" s="14"/>
      <c r="E63" s="13"/>
      <c r="F63" s="13"/>
      <c r="G63" s="53"/>
      <c r="H63" s="54"/>
      <c r="I63" s="54"/>
      <c r="J63" s="55"/>
      <c r="K63" s="25"/>
      <c r="L63" s="24"/>
      <c r="M63" s="25"/>
      <c r="N63" s="23"/>
      <c r="O63" s="35"/>
      <c r="P63" s="35"/>
      <c r="Q63" s="35"/>
      <c r="R63" s="35"/>
      <c r="S63" s="13"/>
      <c r="T63" s="13"/>
      <c r="U63" s="30"/>
      <c r="V63" s="30"/>
      <c r="W63" s="30"/>
      <c r="X63" s="31"/>
      <c r="Y63" s="31"/>
      <c r="Z63" s="31"/>
      <c r="AA63" s="31"/>
    </row>
    <row r="64" spans="2:27">
      <c r="B64" s="24"/>
      <c r="C64" s="13"/>
      <c r="D64" s="14"/>
      <c r="E64" s="13"/>
      <c r="F64" s="13"/>
      <c r="G64" s="53"/>
      <c r="H64" s="54"/>
      <c r="I64" s="54"/>
      <c r="J64" s="55"/>
      <c r="K64" s="25"/>
      <c r="L64" s="24"/>
      <c r="M64" s="25"/>
      <c r="N64" s="23"/>
      <c r="O64" s="35"/>
      <c r="P64" s="35"/>
      <c r="Q64" s="35"/>
      <c r="R64" s="35"/>
      <c r="S64" s="13"/>
      <c r="T64" s="13"/>
      <c r="U64" s="30"/>
      <c r="V64" s="30"/>
      <c r="W64" s="30"/>
      <c r="X64" s="31"/>
      <c r="Y64" s="31"/>
      <c r="Z64" s="31"/>
      <c r="AA64" s="31"/>
    </row>
    <row r="65" spans="2:27">
      <c r="B65" s="24"/>
      <c r="C65" s="13"/>
      <c r="D65" s="14"/>
      <c r="E65" s="13"/>
      <c r="F65" s="13"/>
      <c r="G65" s="53"/>
      <c r="H65" s="54"/>
      <c r="I65" s="54"/>
      <c r="J65" s="55"/>
      <c r="K65" s="25"/>
      <c r="L65" s="24"/>
      <c r="M65" s="25"/>
      <c r="N65" s="23"/>
      <c r="O65" s="35"/>
      <c r="P65" s="35"/>
      <c r="Q65" s="35"/>
      <c r="R65" s="35"/>
      <c r="S65" s="13"/>
      <c r="T65" s="13"/>
      <c r="U65" s="30"/>
      <c r="V65" s="30"/>
      <c r="W65" s="30"/>
      <c r="X65" s="31"/>
      <c r="Y65" s="31"/>
      <c r="Z65" s="31"/>
      <c r="AA65" s="31"/>
    </row>
    <row r="66" spans="2:27">
      <c r="B66" s="24"/>
      <c r="C66" s="13"/>
      <c r="D66" s="14"/>
      <c r="E66" s="13"/>
      <c r="F66" s="13"/>
      <c r="G66" s="53"/>
      <c r="H66" s="54"/>
      <c r="I66" s="54"/>
      <c r="J66" s="55"/>
      <c r="K66" s="25"/>
      <c r="L66" s="24"/>
      <c r="M66" s="25"/>
      <c r="N66" s="23"/>
      <c r="O66" s="35"/>
      <c r="P66" s="35"/>
      <c r="Q66" s="35"/>
      <c r="R66" s="35"/>
      <c r="S66" s="13"/>
      <c r="T66" s="13"/>
      <c r="U66" s="30"/>
      <c r="V66" s="30"/>
      <c r="W66" s="30"/>
      <c r="X66" s="31"/>
      <c r="Y66" s="31"/>
      <c r="Z66" s="31"/>
      <c r="AA66" s="31"/>
    </row>
    <row r="67" spans="2:27">
      <c r="B67" s="24"/>
      <c r="C67" s="13"/>
      <c r="D67" s="14"/>
      <c r="E67" s="13"/>
      <c r="F67" s="13"/>
      <c r="G67" s="53"/>
      <c r="H67" s="54"/>
      <c r="I67" s="54"/>
      <c r="J67" s="55"/>
      <c r="K67" s="25"/>
      <c r="L67" s="24"/>
      <c r="M67" s="25"/>
      <c r="N67" s="23"/>
      <c r="O67" s="35"/>
      <c r="P67" s="35"/>
      <c r="Q67" s="35"/>
      <c r="R67" s="35"/>
      <c r="S67" s="13"/>
      <c r="T67" s="13"/>
      <c r="U67" s="30"/>
      <c r="V67" s="30"/>
      <c r="W67" s="30"/>
      <c r="X67" s="31"/>
      <c r="Y67" s="31"/>
      <c r="Z67" s="31"/>
      <c r="AA67" s="31"/>
    </row>
  </sheetData>
  <mergeCells count="101">
    <mergeCell ref="H2:L3"/>
    <mergeCell ref="N12:N13"/>
    <mergeCell ref="O12:O13"/>
    <mergeCell ref="G15:J16"/>
    <mergeCell ref="P12:Q13"/>
    <mergeCell ref="R12:S13"/>
    <mergeCell ref="T12:U13"/>
    <mergeCell ref="V12:W13"/>
    <mergeCell ref="R6:S7"/>
    <mergeCell ref="T6:U7"/>
    <mergeCell ref="V6:W7"/>
    <mergeCell ref="R9:S10"/>
    <mergeCell ref="T9:U10"/>
    <mergeCell ref="V9:W10"/>
    <mergeCell ref="N5:O6"/>
    <mergeCell ref="P5:Q6"/>
    <mergeCell ref="N8:O10"/>
    <mergeCell ref="P8:Q10"/>
    <mergeCell ref="H4:L6"/>
    <mergeCell ref="H7:L8"/>
    <mergeCell ref="G67:J67"/>
    <mergeCell ref="B15:B16"/>
    <mergeCell ref="C15:C16"/>
    <mergeCell ref="D15:D16"/>
    <mergeCell ref="E15:E16"/>
    <mergeCell ref="F5:F6"/>
    <mergeCell ref="F8:F9"/>
    <mergeCell ref="F11:F12"/>
    <mergeCell ref="F15:F16"/>
    <mergeCell ref="G5:G6"/>
    <mergeCell ref="G8:G9"/>
    <mergeCell ref="G11:G12"/>
    <mergeCell ref="G58:J58"/>
    <mergeCell ref="G59:J59"/>
    <mergeCell ref="G60:J60"/>
    <mergeCell ref="G61:J61"/>
    <mergeCell ref="G62:J62"/>
    <mergeCell ref="G63:J63"/>
    <mergeCell ref="G64:J64"/>
    <mergeCell ref="G65:J65"/>
    <mergeCell ref="G66:J66"/>
    <mergeCell ref="G49:J49"/>
    <mergeCell ref="G50:J50"/>
    <mergeCell ref="G51:J51"/>
    <mergeCell ref="G52:J52"/>
    <mergeCell ref="G53:J53"/>
    <mergeCell ref="G54:J54"/>
    <mergeCell ref="G55:J55"/>
    <mergeCell ref="G56:J56"/>
    <mergeCell ref="G57:J57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N15:R15"/>
    <mergeCell ref="S15:T15"/>
    <mergeCell ref="U15:W15"/>
    <mergeCell ref="X15:AA15"/>
    <mergeCell ref="G17:J17"/>
    <mergeCell ref="G18:J18"/>
    <mergeCell ref="G19:J19"/>
    <mergeCell ref="G20:J20"/>
    <mergeCell ref="G21:J21"/>
    <mergeCell ref="K15:K16"/>
    <mergeCell ref="L15:L16"/>
    <mergeCell ref="M15:M16"/>
    <mergeCell ref="R5:S5"/>
    <mergeCell ref="T5:U5"/>
    <mergeCell ref="V5:W5"/>
    <mergeCell ref="N7:O7"/>
    <mergeCell ref="P7:Q7"/>
    <mergeCell ref="R8:S8"/>
    <mergeCell ref="T8:U8"/>
    <mergeCell ref="V8:W8"/>
    <mergeCell ref="P11:Q11"/>
    <mergeCell ref="R11:S11"/>
    <mergeCell ref="T11:U11"/>
    <mergeCell ref="V11:W11"/>
  </mergeCells>
  <pageMargins left="0.25" right="0.25" top="0.75" bottom="0.75" header="0.297916666666667" footer="0.297916666666667"/>
  <pageSetup paperSize="8" scale="5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3009A1-9A4D-48DA-93EA-6E4D072DBBD4}">
            <xm:f>NOT(ISERROR(SEARCH(Sheet1!$F$14,S17)))</xm:f>
            <xm:f>Sheet1!$F$14</xm:f>
            <x14:dxf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2" operator="containsText" id="{CDD018B3-C1C2-4013-B24F-6F97ECF1939E}">
            <xm:f>NOT(ISERROR(SEARCH(Sheet1!$F$13,S17)))</xm:f>
            <xm:f>Sheet1!$F$13</xm:f>
            <x14:dxf>
              <fill>
                <patternFill patternType="solid">
                  <bgColor theme="8"/>
                </patternFill>
              </fill>
            </x14:dxf>
          </x14:cfRule>
          <x14:cfRule type="containsText" priority="3" operator="containsText" id="{040D402D-6073-4F19-B8A0-E2A0065F0505}">
            <xm:f>NOT(ISERROR(SEARCH(Sheet1!$F$12,S17)))</xm:f>
            <xm:f>Sheet1!$F$12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4" operator="containsText" id="{9ABA8CC9-BC07-450C-BC80-F118664C8116}">
            <xm:f>NOT(ISERROR(SEARCH(Sheet1!$F$11,S17)))</xm:f>
            <xm:f>Sheet1!$F$11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id="{23A2C8D1-9C00-4891-A300-E4F33C8FFAFE}">
            <xm:f>NOT(ISERROR(SEARCH(Sheet1!$F$10,S17)))</xm:f>
            <xm:f>Sheet1!$F$10</xm:f>
            <x14:dxf>
              <fill>
                <patternFill patternType="solid">
                  <bgColor rgb="FFFF0000"/>
                </patternFill>
              </fill>
            </x14:dxf>
          </x14:cfRule>
          <xm:sqref>S17:T39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Sheet1!$B$3:$D$3</xm:f>
          </x14:formula1>
          <xm:sqref>H7</xm:sqref>
        </x14:dataValidation>
        <x14:dataValidation type="list" allowBlank="1" showInputMessage="1" showErrorMessage="1">
          <x14:formula1>
            <xm:f>Sheet1!$C$4:$C$8</xm:f>
          </x14:formula1>
          <xm:sqref>K40:K67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117"/>
  <sheetViews>
    <sheetView showGridLines="0" tabSelected="1" view="pageBreakPreview" topLeftCell="A9" zoomScale="72" zoomScaleNormal="70" workbookViewId="0">
      <selection activeCell="O17" sqref="O17"/>
    </sheetView>
  </sheetViews>
  <sheetFormatPr defaultColWidth="9.1796875" defaultRowHeight="14.5"/>
  <cols>
    <col min="1" max="1" width="3.7265625" customWidth="1"/>
    <col min="2" max="2" width="5.7265625" style="1" customWidth="1"/>
    <col min="3" max="3" width="17.26953125" style="1" hidden="1" customWidth="1"/>
    <col min="4" max="4" width="33.90625" style="2" hidden="1" customWidth="1"/>
    <col min="5" max="5" width="7.90625" style="1" hidden="1" customWidth="1"/>
    <col min="6" max="6" width="20.7265625" style="1" customWidth="1"/>
    <col min="7" max="7" width="20.7265625" customWidth="1"/>
    <col min="8" max="10" width="15.7265625" customWidth="1"/>
    <col min="11" max="11" width="17.26953125" style="3" customWidth="1"/>
    <col min="12" max="12" width="11.90625" style="3" customWidth="1"/>
    <col min="13" max="13" width="10.7265625" style="3" customWidth="1"/>
    <col min="14" max="14" width="9.1796875" style="1" customWidth="1"/>
    <col min="15" max="18" width="9.1796875" customWidth="1"/>
    <col min="19" max="19" width="12.1796875" style="1" customWidth="1"/>
    <col min="20" max="20" width="18" style="1" customWidth="1"/>
    <col min="21" max="21" width="9.1796875" style="1" customWidth="1"/>
    <col min="22" max="25" width="10.7265625" style="1" customWidth="1"/>
  </cols>
  <sheetData>
    <row r="1" spans="2:27" ht="15" customHeight="1">
      <c r="S1" s="17"/>
      <c r="AA1" s="32" t="s">
        <v>16</v>
      </c>
    </row>
    <row r="2" spans="2:27" ht="15" customHeight="1">
      <c r="H2" s="93" t="s">
        <v>17</v>
      </c>
      <c r="I2" s="93"/>
      <c r="J2" s="93"/>
      <c r="K2" s="93"/>
      <c r="L2" s="93"/>
      <c r="M2" s="16"/>
      <c r="N2" s="17"/>
      <c r="O2" s="17"/>
      <c r="P2" s="17"/>
      <c r="Q2" s="17"/>
      <c r="R2" s="17"/>
      <c r="S2" s="17"/>
      <c r="AA2" t="s">
        <v>18</v>
      </c>
    </row>
    <row r="3" spans="2:27" ht="15" customHeight="1">
      <c r="H3" s="93"/>
      <c r="I3" s="93"/>
      <c r="J3" s="93"/>
      <c r="K3" s="93"/>
      <c r="L3" s="93"/>
      <c r="M3" s="16"/>
      <c r="N3" s="17"/>
      <c r="O3" s="17"/>
      <c r="P3" s="17"/>
      <c r="Q3" s="17"/>
      <c r="R3" s="17"/>
      <c r="S3" s="27"/>
    </row>
    <row r="4" spans="2:27" ht="15" customHeight="1">
      <c r="H4" s="107" t="s">
        <v>113</v>
      </c>
      <c r="I4" s="107"/>
      <c r="J4" s="107"/>
      <c r="K4" s="107"/>
      <c r="L4" s="107"/>
      <c r="M4" s="18"/>
      <c r="N4" s="19"/>
      <c r="O4" s="19"/>
      <c r="P4" s="19"/>
      <c r="Q4" s="19"/>
      <c r="R4" s="19"/>
      <c r="S4" s="27"/>
    </row>
    <row r="5" spans="2:27" ht="15" customHeight="1">
      <c r="F5" s="66" t="s">
        <v>20</v>
      </c>
      <c r="G5" s="105" t="s">
        <v>114</v>
      </c>
      <c r="H5" s="107"/>
      <c r="I5" s="107"/>
      <c r="J5" s="107"/>
      <c r="K5" s="107"/>
      <c r="L5" s="107"/>
      <c r="M5" s="18"/>
      <c r="N5" s="85" t="s">
        <v>23</v>
      </c>
      <c r="O5" s="85"/>
      <c r="P5" s="44" t="e">
        <f>HLOOKUP(H7,Sheet1!$B$3:$D$11,2,0)</f>
        <v>#N/A</v>
      </c>
      <c r="Q5" s="44"/>
      <c r="R5" s="44" t="e">
        <f>HLOOKUP(H7,Sheet1!$B$3:$D$11,3,0)</f>
        <v>#N/A</v>
      </c>
      <c r="S5" s="44"/>
      <c r="T5" s="44" t="e">
        <f>HLOOKUP(H7,Sheet1!$B$3:$D$11,4,0)</f>
        <v>#N/A</v>
      </c>
      <c r="U5" s="44"/>
    </row>
    <row r="6" spans="2:27" ht="15" customHeight="1">
      <c r="F6" s="66"/>
      <c r="G6" s="105"/>
      <c r="H6" s="107"/>
      <c r="I6" s="107"/>
      <c r="J6" s="107"/>
      <c r="K6" s="107"/>
      <c r="L6" s="107"/>
      <c r="M6" s="18"/>
      <c r="N6" s="86"/>
      <c r="O6" s="86"/>
      <c r="P6" s="78" t="e">
        <f>SUMIFS($M$17:$M$117,$K$17:$K$117,P5,$S$17:$S$117,"Closed")/(SUMIFS($M$17:$M$117,$K$17:$K$117,P5)-SUMIFS($M$17:$M$117,$K$17:$K$117,P5,$S$17:$S$117,"Cancelled"))</f>
        <v>#DIV/0!</v>
      </c>
      <c r="Q6" s="78"/>
      <c r="R6" s="78" t="e">
        <f>SUMIFS($M$17:$M$117,$K$17:$K$117,R5,$S$17:$S$117,"Closed")/(SUMIFS($M$17:$M$117,$K$17:$K$117,R5)-SUMIFS($M$17:$M$117,$K$17:$K$117,R5,$S$17:$S$117,"Cancelled"))</f>
        <v>#DIV/0!</v>
      </c>
      <c r="S6" s="78"/>
      <c r="T6" s="78" t="e">
        <f>SUMIFS($M$17:$M$117,$K$17:$K$117,T5,$S$17:$S$117,"Closed")/(SUMIFS($M$17:$M$117,$K$17:$K$117,T5)-SUMIFS($M$17:$M$117,$K$17:$K$117,T5,$S$17:$S$117,"Cancelled"))</f>
        <v>#DIV/0!</v>
      </c>
      <c r="U6" s="79"/>
    </row>
    <row r="7" spans="2:27" ht="15" customHeight="1">
      <c r="F7" s="4" t="s">
        <v>24</v>
      </c>
      <c r="G7" s="5" t="s">
        <v>25</v>
      </c>
      <c r="H7" s="108" t="s">
        <v>0</v>
      </c>
      <c r="I7" s="108"/>
      <c r="J7" s="108"/>
      <c r="K7" s="108"/>
      <c r="L7" s="108"/>
      <c r="M7" s="20"/>
      <c r="N7" s="46" t="s">
        <v>26</v>
      </c>
      <c r="O7" s="46"/>
      <c r="P7" s="78"/>
      <c r="Q7" s="78"/>
      <c r="R7" s="78"/>
      <c r="S7" s="78"/>
      <c r="T7" s="79"/>
      <c r="U7" s="79"/>
    </row>
    <row r="8" spans="2:27" ht="15" customHeight="1">
      <c r="F8" s="67">
        <f>COUNTA(G17:G66)-COUNTIF($S$17:$S$117,"Cancelled")</f>
        <v>50</v>
      </c>
      <c r="G8" s="70">
        <f>COUNTIF($S$17:$S$117,Sheet1!F13)</f>
        <v>0</v>
      </c>
      <c r="H8" s="108"/>
      <c r="I8" s="108"/>
      <c r="J8" s="108"/>
      <c r="K8" s="108"/>
      <c r="L8" s="108"/>
      <c r="M8" s="20"/>
      <c r="N8" s="89" t="e">
        <f>SUMIF($S$17:$S$117,"Closed",$M$17:$M$117)/(SUM($M$17:$M$117)-SUMIF($S$17:$S$117,"Cancelled",$M$17:$M$117))</f>
        <v>#N/A</v>
      </c>
      <c r="O8" s="89"/>
      <c r="P8" s="44" t="e">
        <f>HLOOKUP(H7,Sheet1!$B$3:$D$11,5,0)</f>
        <v>#N/A</v>
      </c>
      <c r="Q8" s="44"/>
      <c r="R8" s="94" t="e">
        <f>HLOOKUP(H7,Sheet1!$B$3:$D$11,6,0)</f>
        <v>#N/A</v>
      </c>
      <c r="S8" s="94"/>
      <c r="T8" s="94" t="e">
        <f>HLOOKUP(H7,Sheet1!$B$3:$D$11,7,0)</f>
        <v>#N/A</v>
      </c>
      <c r="U8" s="94"/>
    </row>
    <row r="9" spans="2:27" ht="15" customHeight="1">
      <c r="F9" s="67"/>
      <c r="G9" s="70"/>
      <c r="N9" s="89"/>
      <c r="O9" s="89"/>
      <c r="P9" s="78" t="e">
        <f>SUMIFS($M$17:$M$117,$K$17:$K$117,P8,$S$17:$S$117,"Closed")/(SUMIFS($M$17:$M$117,$K$17:$K$117,P8)-SUMIFS($M$17:$M$117,$K$17:$K$117,P8,$S$17:$S$117,"Cancelled"))</f>
        <v>#DIV/0!</v>
      </c>
      <c r="Q9" s="78"/>
      <c r="R9" s="80" t="e">
        <f>SUMIFS($M$17:$M$117,$K$17:$K$117,R8,$S$17:$S$117,"Closed")/(SUMIFS($M$17:$M$117,$K$17:$K$117,R8)-SUMIFS($M$17:$M$117,$K$17:$K$117,R8,$S$17:$S$117,"Cancelled"))</f>
        <v>#DIV/0!</v>
      </c>
      <c r="S9" s="80"/>
      <c r="T9" s="80" t="e">
        <f>SUMIFS($M$17:$M$117,$K$17:$K$117,T8,$S$17:$S$117,"Closed")/(SUMIFS($M$17:$M$117,$K$17:$K$117,T8)-SUMIFS($M$17:$M$117,$K$17:$K$117,T8,$S$17:$S$117,"Cancelled"))</f>
        <v>#DIV/0!</v>
      </c>
      <c r="U9" s="81"/>
    </row>
    <row r="10" spans="2:27" ht="15" customHeight="1">
      <c r="B10" s="6"/>
      <c r="C10" s="6"/>
      <c r="D10" s="7"/>
      <c r="E10" s="6"/>
      <c r="F10" s="8" t="s">
        <v>27</v>
      </c>
      <c r="G10" s="9" t="s">
        <v>28</v>
      </c>
      <c r="N10" s="90"/>
      <c r="O10" s="90"/>
      <c r="P10" s="78"/>
      <c r="Q10" s="78"/>
      <c r="R10" s="80"/>
      <c r="S10" s="80"/>
      <c r="T10" s="81"/>
      <c r="U10" s="81"/>
    </row>
    <row r="11" spans="2:27" ht="15" customHeight="1">
      <c r="B11" s="10"/>
      <c r="C11" s="10"/>
      <c r="D11" s="11"/>
      <c r="E11" s="10"/>
      <c r="F11" s="68">
        <f>COUNTIF($S$17:$S$117,Sheet1!F12)</f>
        <v>0</v>
      </c>
      <c r="G11" s="71">
        <v>0</v>
      </c>
      <c r="N11" s="48" t="s">
        <v>30</v>
      </c>
      <c r="O11" s="48"/>
      <c r="P11" s="48" t="s">
        <v>31</v>
      </c>
      <c r="Q11" s="48"/>
      <c r="R11" s="48" t="s">
        <v>32</v>
      </c>
      <c r="S11" s="48"/>
      <c r="T11" s="48" t="s">
        <v>33</v>
      </c>
      <c r="U11" s="48"/>
    </row>
    <row r="12" spans="2:27" ht="15" customHeight="1">
      <c r="B12" s="10"/>
      <c r="C12" s="10"/>
      <c r="D12" s="11"/>
      <c r="E12" s="10"/>
      <c r="F12" s="68"/>
      <c r="G12" s="71"/>
      <c r="N12" s="78">
        <f>COUNTIFS($L$17:$L$117,"Single Part",$S$17:$S$117,"Closed")/(COUNTIF($L$17:$L$117,"Single Part")-COUNTIFS($L$17:$L$117,"Single Part",$S$17:$S$117,"Cancelled"))</f>
        <v>1</v>
      </c>
      <c r="O12" s="78"/>
      <c r="P12" s="78">
        <f>COUNTIFS($L$17:$L$117,"Minor Assy",$S$17:$S$117,"Closed")/(COUNTIF($L$17:$L$117,"Minor Assy")-COUNTIFS($L$17:$L$117,"Minor Assy",$S$17:$S$117,"Cancelled"))</f>
        <v>1</v>
      </c>
      <c r="Q12" s="78"/>
      <c r="R12" s="78">
        <f>COUNTIFS($L$17:$L$117,"Sub-Assy",$S$17:$S$117,"Closed")/(COUNTIF($L$17:$L$117,"Sub-Assy")-COUNTIFS($L$17:$L$117,"Sub-Assy",$S$17:$S$117,"Cancelled"))</f>
        <v>1</v>
      </c>
      <c r="S12" s="78"/>
      <c r="T12" s="78">
        <f>COUNTIFS($L$17:$L$117,"Total Assy",$S$17:$S$117,"Closed")/(COUNTIF($L$17:$L$117,"Total Assy")-COUNTIFS($L$17:$L$117,"Total Assy",$S$17:$S$117,"Cancelled"))</f>
        <v>1</v>
      </c>
      <c r="U12" s="79"/>
    </row>
    <row r="13" spans="2:27" ht="15" customHeight="1">
      <c r="B13" s="10"/>
      <c r="C13" s="10"/>
      <c r="D13" s="11"/>
      <c r="E13" s="10"/>
      <c r="N13" s="78"/>
      <c r="O13" s="78"/>
      <c r="P13" s="78"/>
      <c r="Q13" s="78"/>
      <c r="R13" s="78"/>
      <c r="S13" s="78"/>
      <c r="T13" s="79"/>
      <c r="U13" s="79"/>
    </row>
    <row r="14" spans="2:27" ht="15" customHeight="1">
      <c r="B14" s="10"/>
      <c r="C14" s="10"/>
      <c r="D14" s="11"/>
      <c r="E14" s="10"/>
      <c r="M14" s="21" t="s">
        <v>35</v>
      </c>
      <c r="S14" s="28"/>
      <c r="T14" s="29"/>
      <c r="U14" s="29"/>
      <c r="V14" s="29"/>
      <c r="W14" s="29"/>
      <c r="X14" s="29"/>
      <c r="Y14" s="29"/>
    </row>
    <row r="15" spans="2:27" s="1" customFormat="1" ht="15" customHeight="1">
      <c r="B15" s="49" t="s">
        <v>36</v>
      </c>
      <c r="C15" s="65" t="s">
        <v>37</v>
      </c>
      <c r="D15" s="65" t="s">
        <v>38</v>
      </c>
      <c r="E15" s="65" t="s">
        <v>39</v>
      </c>
      <c r="F15" s="49" t="s">
        <v>40</v>
      </c>
      <c r="G15" s="49" t="s">
        <v>41</v>
      </c>
      <c r="H15" s="49"/>
      <c r="I15" s="49"/>
      <c r="J15" s="49"/>
      <c r="K15" s="106" t="s">
        <v>42</v>
      </c>
      <c r="L15" s="106" t="s">
        <v>43</v>
      </c>
      <c r="M15" s="106" t="s">
        <v>44</v>
      </c>
      <c r="N15" s="49" t="s">
        <v>45</v>
      </c>
      <c r="O15" s="49"/>
      <c r="P15" s="49"/>
      <c r="Q15" s="49"/>
      <c r="R15" s="49"/>
      <c r="S15" s="12"/>
      <c r="T15" s="49" t="s">
        <v>47</v>
      </c>
      <c r="U15" s="49"/>
      <c r="V15" s="49" t="s">
        <v>48</v>
      </c>
      <c r="W15" s="49"/>
      <c r="X15" s="49"/>
      <c r="Y15" s="49"/>
    </row>
    <row r="16" spans="2:27" s="1" customFormat="1" ht="15" customHeight="1">
      <c r="B16" s="49"/>
      <c r="C16" s="65"/>
      <c r="D16" s="65"/>
      <c r="E16" s="65"/>
      <c r="F16" s="49"/>
      <c r="G16" s="49"/>
      <c r="H16" s="49"/>
      <c r="I16" s="49"/>
      <c r="J16" s="49"/>
      <c r="K16" s="106"/>
      <c r="L16" s="106"/>
      <c r="M16" s="106"/>
      <c r="N16" s="22" t="s">
        <v>49</v>
      </c>
      <c r="O16" s="22" t="s">
        <v>50</v>
      </c>
      <c r="P16" s="22" t="s">
        <v>51</v>
      </c>
      <c r="Q16" s="22" t="s">
        <v>52</v>
      </c>
      <c r="R16" s="22" t="s">
        <v>53</v>
      </c>
      <c r="S16" s="22" t="s">
        <v>55</v>
      </c>
      <c r="T16" s="22" t="s">
        <v>56</v>
      </c>
      <c r="U16" s="22" t="s">
        <v>57</v>
      </c>
      <c r="V16" s="22" t="s">
        <v>59</v>
      </c>
      <c r="W16" s="22" t="s">
        <v>60</v>
      </c>
      <c r="X16" s="22" t="s">
        <v>61</v>
      </c>
      <c r="Y16" s="22" t="s">
        <v>62</v>
      </c>
    </row>
    <row r="17" spans="2:26" ht="15" customHeight="1">
      <c r="B17" s="13">
        <v>1</v>
      </c>
      <c r="C17" s="13"/>
      <c r="D17" s="14"/>
      <c r="E17" s="13">
        <v>0</v>
      </c>
      <c r="F17" s="15" t="s">
        <v>115</v>
      </c>
      <c r="G17" s="95" t="s">
        <v>116</v>
      </c>
      <c r="H17" s="95"/>
      <c r="I17" s="95"/>
      <c r="J17" s="95"/>
      <c r="K17" s="15" t="s">
        <v>0</v>
      </c>
      <c r="L17" s="13" t="s">
        <v>12</v>
      </c>
      <c r="M17" s="13" t="e">
        <f>VLOOKUP(L17,Sheet1!$G$4:$H$7,2,0)</f>
        <v>#N/A</v>
      </c>
      <c r="N17" s="23">
        <v>45215</v>
      </c>
      <c r="O17" s="23"/>
      <c r="P17" s="23"/>
      <c r="Q17" s="23"/>
      <c r="R17" s="23"/>
      <c r="S17" s="13" t="s">
        <v>15</v>
      </c>
      <c r="T17" s="30" t="s">
        <v>117</v>
      </c>
      <c r="U17" s="30" t="s">
        <v>66</v>
      </c>
      <c r="V17" s="31"/>
      <c r="W17" s="31"/>
      <c r="X17" s="31"/>
      <c r="Y17" s="31"/>
      <c r="Z17" s="13"/>
    </row>
    <row r="18" spans="2:26" ht="15" customHeight="1">
      <c r="B18" s="13">
        <v>2</v>
      </c>
      <c r="C18" s="13"/>
      <c r="D18" s="14"/>
      <c r="E18" s="13">
        <v>0</v>
      </c>
      <c r="F18" s="15" t="s">
        <v>118</v>
      </c>
      <c r="G18" s="95" t="s">
        <v>119</v>
      </c>
      <c r="H18" s="95"/>
      <c r="I18" s="95"/>
      <c r="J18" s="95"/>
      <c r="K18" s="15" t="s">
        <v>0</v>
      </c>
      <c r="L18" s="13" t="s">
        <v>12</v>
      </c>
      <c r="M18" s="13" t="e">
        <f>VLOOKUP(L18,Sheet1!$G$4:$H$7,2,0)</f>
        <v>#N/A</v>
      </c>
      <c r="N18" s="23">
        <v>45209</v>
      </c>
      <c r="O18" s="23">
        <v>45225</v>
      </c>
      <c r="P18" s="23"/>
      <c r="Q18" s="23"/>
      <c r="R18" s="23"/>
      <c r="S18" s="13" t="s">
        <v>15</v>
      </c>
      <c r="T18" s="30" t="s">
        <v>120</v>
      </c>
      <c r="U18" s="30" t="s">
        <v>66</v>
      </c>
      <c r="V18" s="31"/>
      <c r="W18" s="31"/>
      <c r="X18" s="31"/>
      <c r="Y18" s="31"/>
      <c r="Z18" s="13"/>
    </row>
    <row r="19" spans="2:26" ht="15" customHeight="1">
      <c r="B19" s="13">
        <v>3</v>
      </c>
      <c r="C19" s="13"/>
      <c r="D19" s="14"/>
      <c r="E19" s="13">
        <v>0</v>
      </c>
      <c r="F19" s="15" t="s">
        <v>121</v>
      </c>
      <c r="G19" s="95" t="s">
        <v>122</v>
      </c>
      <c r="H19" s="95"/>
      <c r="I19" s="95"/>
      <c r="J19" s="95"/>
      <c r="K19" s="15" t="s">
        <v>0</v>
      </c>
      <c r="L19" s="13" t="s">
        <v>12</v>
      </c>
      <c r="M19" s="13" t="e">
        <f>VLOOKUP(L19,Sheet1!$G$4:$H$7,2,0)</f>
        <v>#N/A</v>
      </c>
      <c r="N19" s="23">
        <v>45208</v>
      </c>
      <c r="O19" s="23"/>
      <c r="P19" s="23"/>
      <c r="Q19" s="23"/>
      <c r="R19" s="23"/>
      <c r="S19" s="13" t="s">
        <v>15</v>
      </c>
      <c r="T19" s="30" t="s">
        <v>117</v>
      </c>
      <c r="U19" s="30" t="s">
        <v>66</v>
      </c>
      <c r="V19" s="31"/>
      <c r="W19" s="31"/>
      <c r="X19" s="31"/>
      <c r="Y19" s="31"/>
      <c r="Z19" s="13"/>
    </row>
    <row r="20" spans="2:26" ht="15" customHeight="1">
      <c r="B20" s="13">
        <v>4</v>
      </c>
      <c r="C20" s="13"/>
      <c r="D20" s="14"/>
      <c r="E20" s="13">
        <v>0</v>
      </c>
      <c r="F20" s="15" t="s">
        <v>123</v>
      </c>
      <c r="G20" s="95" t="s">
        <v>124</v>
      </c>
      <c r="H20" s="95"/>
      <c r="I20" s="95"/>
      <c r="J20" s="95"/>
      <c r="K20" s="15" t="s">
        <v>2</v>
      </c>
      <c r="L20" s="13" t="s">
        <v>10</v>
      </c>
      <c r="M20" s="13" t="e">
        <f>VLOOKUP(L20,Sheet1!$G$4:$H$7,2,0)</f>
        <v>#N/A</v>
      </c>
      <c r="N20" s="23">
        <v>45195</v>
      </c>
      <c r="O20" s="23">
        <v>45246</v>
      </c>
      <c r="P20" s="23"/>
      <c r="Q20" s="23"/>
      <c r="R20" s="23"/>
      <c r="S20" s="13" t="s">
        <v>15</v>
      </c>
      <c r="T20" s="30" t="s">
        <v>117</v>
      </c>
      <c r="U20" s="30" t="s">
        <v>66</v>
      </c>
      <c r="V20" s="31"/>
      <c r="W20" s="31"/>
      <c r="X20" s="31"/>
      <c r="Y20" s="31"/>
      <c r="Z20" s="13"/>
    </row>
    <row r="21" spans="2:26" ht="15" customHeight="1">
      <c r="B21" s="13">
        <v>5</v>
      </c>
      <c r="C21" s="13"/>
      <c r="D21" s="14"/>
      <c r="E21" s="13"/>
      <c r="F21" s="15" t="s">
        <v>125</v>
      </c>
      <c r="G21" s="95" t="s">
        <v>126</v>
      </c>
      <c r="H21" s="95"/>
      <c r="I21" s="95"/>
      <c r="J21" s="95"/>
      <c r="K21" s="15" t="s">
        <v>2</v>
      </c>
      <c r="L21" s="13" t="s">
        <v>10</v>
      </c>
      <c r="M21" s="13" t="e">
        <f>VLOOKUP(L21,Sheet1!$G$4:$H$7,2,0)</f>
        <v>#N/A</v>
      </c>
      <c r="N21" s="23">
        <v>45209</v>
      </c>
      <c r="O21" s="23">
        <v>45225</v>
      </c>
      <c r="P21" s="23"/>
      <c r="Q21" s="23"/>
      <c r="R21" s="23"/>
      <c r="S21" s="13" t="s">
        <v>15</v>
      </c>
      <c r="T21" s="30" t="s">
        <v>127</v>
      </c>
      <c r="U21" s="30" t="s">
        <v>66</v>
      </c>
      <c r="V21" s="31"/>
      <c r="W21" s="31"/>
      <c r="X21" s="31"/>
      <c r="Y21" s="31"/>
      <c r="Z21" s="13"/>
    </row>
    <row r="22" spans="2:26" ht="15" customHeight="1">
      <c r="B22" s="13">
        <v>6</v>
      </c>
      <c r="C22" s="13"/>
      <c r="D22" s="14"/>
      <c r="E22" s="13"/>
      <c r="F22" s="15" t="s">
        <v>128</v>
      </c>
      <c r="G22" s="95" t="s">
        <v>129</v>
      </c>
      <c r="H22" s="95"/>
      <c r="I22" s="95"/>
      <c r="J22" s="95"/>
      <c r="K22" s="15" t="s">
        <v>2</v>
      </c>
      <c r="L22" s="13" t="s">
        <v>10</v>
      </c>
      <c r="M22" s="13" t="e">
        <f>VLOOKUP(L22,Sheet1!$G$4:$H$7,2,0)</f>
        <v>#N/A</v>
      </c>
      <c r="N22" s="23">
        <v>45208</v>
      </c>
      <c r="O22" s="23"/>
      <c r="P22" s="23"/>
      <c r="Q22" s="23"/>
      <c r="R22" s="23"/>
      <c r="S22" s="13" t="s">
        <v>15</v>
      </c>
      <c r="T22" s="30" t="s">
        <v>130</v>
      </c>
      <c r="U22" s="30" t="s">
        <v>66</v>
      </c>
      <c r="V22" s="31"/>
      <c r="W22" s="31"/>
      <c r="X22" s="31"/>
      <c r="Y22" s="31"/>
      <c r="Z22" s="13"/>
    </row>
    <row r="23" spans="2:26" ht="15" customHeight="1">
      <c r="B23" s="13">
        <v>7</v>
      </c>
      <c r="C23" s="13"/>
      <c r="D23" s="14"/>
      <c r="E23" s="13"/>
      <c r="F23" s="15" t="s">
        <v>131</v>
      </c>
      <c r="G23" s="95" t="s">
        <v>132</v>
      </c>
      <c r="H23" s="95"/>
      <c r="I23" s="95"/>
      <c r="J23" s="95"/>
      <c r="K23" s="15" t="s">
        <v>2</v>
      </c>
      <c r="L23" s="13" t="s">
        <v>10</v>
      </c>
      <c r="M23" s="13" t="e">
        <f>VLOOKUP(L23,Sheet1!$G$4:$H$7,2,0)</f>
        <v>#N/A</v>
      </c>
      <c r="N23" s="23">
        <v>45204</v>
      </c>
      <c r="O23" s="23"/>
      <c r="P23" s="23"/>
      <c r="Q23" s="23"/>
      <c r="R23" s="23"/>
      <c r="S23" s="13" t="s">
        <v>15</v>
      </c>
      <c r="T23" s="30" t="s">
        <v>133</v>
      </c>
      <c r="U23" s="30" t="s">
        <v>66</v>
      </c>
      <c r="V23" s="31"/>
      <c r="W23" s="31"/>
      <c r="X23" s="31"/>
      <c r="Y23" s="31"/>
      <c r="Z23" s="13"/>
    </row>
    <row r="24" spans="2:26" ht="15" customHeight="1">
      <c r="B24" s="13">
        <v>8</v>
      </c>
      <c r="C24" s="13"/>
      <c r="D24" s="14"/>
      <c r="E24" s="13"/>
      <c r="F24" s="15" t="s">
        <v>134</v>
      </c>
      <c r="G24" s="95" t="s">
        <v>135</v>
      </c>
      <c r="H24" s="95"/>
      <c r="I24" s="95"/>
      <c r="J24" s="95"/>
      <c r="K24" s="15" t="s">
        <v>2</v>
      </c>
      <c r="L24" s="13" t="s">
        <v>10</v>
      </c>
      <c r="M24" s="13" t="e">
        <f>VLOOKUP(L24,Sheet1!$G$4:$H$7,2,0)</f>
        <v>#N/A</v>
      </c>
      <c r="N24" s="23">
        <v>45257</v>
      </c>
      <c r="O24" s="23"/>
      <c r="P24" s="23"/>
      <c r="Q24" s="23"/>
      <c r="R24" s="23"/>
      <c r="S24" s="13" t="s">
        <v>15</v>
      </c>
      <c r="T24" s="30" t="s">
        <v>117</v>
      </c>
      <c r="U24" s="30" t="s">
        <v>66</v>
      </c>
      <c r="V24" s="31"/>
      <c r="W24" s="31"/>
      <c r="X24" s="31"/>
      <c r="Y24" s="31"/>
      <c r="Z24" s="13"/>
    </row>
    <row r="25" spans="2:26" ht="15" customHeight="1">
      <c r="B25" s="13">
        <v>9</v>
      </c>
      <c r="C25" s="13"/>
      <c r="D25" s="14"/>
      <c r="E25" s="13"/>
      <c r="F25" s="15" t="s">
        <v>136</v>
      </c>
      <c r="G25" s="95" t="s">
        <v>137</v>
      </c>
      <c r="H25" s="95"/>
      <c r="I25" s="95"/>
      <c r="J25" s="95"/>
      <c r="K25" s="15" t="s">
        <v>2</v>
      </c>
      <c r="L25" s="13" t="s">
        <v>10</v>
      </c>
      <c r="M25" s="13" t="e">
        <f>VLOOKUP(L25,Sheet1!$G$4:$H$7,2,0)</f>
        <v>#N/A</v>
      </c>
      <c r="N25" s="23">
        <v>45252</v>
      </c>
      <c r="O25" s="23"/>
      <c r="P25" s="23"/>
      <c r="Q25" s="23"/>
      <c r="R25" s="23"/>
      <c r="S25" s="13" t="s">
        <v>15</v>
      </c>
      <c r="T25" s="30" t="s">
        <v>138</v>
      </c>
      <c r="U25" s="30" t="s">
        <v>66</v>
      </c>
      <c r="V25" s="31"/>
      <c r="W25" s="31"/>
      <c r="X25" s="31"/>
      <c r="Y25" s="31"/>
      <c r="Z25" s="13"/>
    </row>
    <row r="26" spans="2:26" ht="15" customHeight="1">
      <c r="B26" s="13">
        <v>10</v>
      </c>
      <c r="C26" s="13"/>
      <c r="D26" s="14"/>
      <c r="E26" s="13"/>
      <c r="F26" s="15" t="s">
        <v>139</v>
      </c>
      <c r="G26" s="96" t="s">
        <v>140</v>
      </c>
      <c r="H26" s="96"/>
      <c r="I26" s="96"/>
      <c r="J26" s="96"/>
      <c r="K26" s="15" t="s">
        <v>2</v>
      </c>
      <c r="L26" s="13" t="s">
        <v>10</v>
      </c>
      <c r="M26" s="13" t="e">
        <f>VLOOKUP(L26,Sheet1!$G$4:$H$7,2,0)</f>
        <v>#N/A</v>
      </c>
      <c r="N26" s="23">
        <v>45190</v>
      </c>
      <c r="O26" s="23"/>
      <c r="P26" s="23"/>
      <c r="Q26" s="23"/>
      <c r="R26" s="23"/>
      <c r="S26" s="13" t="s">
        <v>15</v>
      </c>
      <c r="T26" s="30" t="s">
        <v>141</v>
      </c>
      <c r="U26" s="30" t="s">
        <v>66</v>
      </c>
      <c r="V26" s="31"/>
      <c r="W26" s="31"/>
      <c r="X26" s="31"/>
      <c r="Y26" s="31"/>
      <c r="Z26" s="13"/>
    </row>
    <row r="27" spans="2:26" ht="15" customHeight="1">
      <c r="B27" s="13">
        <v>11</v>
      </c>
      <c r="C27" s="13"/>
      <c r="D27" s="14"/>
      <c r="E27" s="13"/>
      <c r="F27" s="15" t="s">
        <v>142</v>
      </c>
      <c r="G27" s="97" t="s">
        <v>143</v>
      </c>
      <c r="H27" s="97"/>
      <c r="I27" s="97"/>
      <c r="J27" s="97"/>
      <c r="K27" s="15" t="s">
        <v>2</v>
      </c>
      <c r="L27" s="13" t="s">
        <v>10</v>
      </c>
      <c r="M27" s="13" t="e">
        <f>VLOOKUP(L27,Sheet1!$G$4:$H$7,2,0)</f>
        <v>#N/A</v>
      </c>
      <c r="N27" s="23">
        <v>45190</v>
      </c>
      <c r="O27" s="23"/>
      <c r="P27" s="23"/>
      <c r="Q27" s="23"/>
      <c r="R27" s="23"/>
      <c r="S27" s="13" t="s">
        <v>15</v>
      </c>
      <c r="T27" s="30" t="s">
        <v>141</v>
      </c>
      <c r="U27" s="30" t="s">
        <v>66</v>
      </c>
      <c r="V27" s="31"/>
      <c r="W27" s="31"/>
      <c r="X27" s="31"/>
      <c r="Y27" s="31"/>
      <c r="Z27" s="13"/>
    </row>
    <row r="28" spans="2:26" ht="15" customHeight="1">
      <c r="B28" s="13">
        <v>12</v>
      </c>
      <c r="C28" s="13"/>
      <c r="D28" s="14"/>
      <c r="E28" s="13"/>
      <c r="F28" s="15" t="s">
        <v>144</v>
      </c>
      <c r="G28" s="95" t="s">
        <v>145</v>
      </c>
      <c r="H28" s="95"/>
      <c r="I28" s="95"/>
      <c r="J28" s="95"/>
      <c r="K28" s="15" t="s">
        <v>5</v>
      </c>
      <c r="L28" s="13" t="s">
        <v>10</v>
      </c>
      <c r="M28" s="13" t="e">
        <f>VLOOKUP(L28,Sheet1!$G$4:$H$7,2,0)</f>
        <v>#N/A</v>
      </c>
      <c r="N28" s="23">
        <v>45203</v>
      </c>
      <c r="O28" s="23"/>
      <c r="P28" s="23"/>
      <c r="Q28" s="23"/>
      <c r="R28" s="23"/>
      <c r="S28" s="13" t="s">
        <v>15</v>
      </c>
      <c r="T28" s="30" t="s">
        <v>146</v>
      </c>
      <c r="U28" s="30" t="s">
        <v>66</v>
      </c>
      <c r="V28" s="31"/>
      <c r="W28" s="31"/>
      <c r="X28" s="31"/>
      <c r="Y28" s="31"/>
      <c r="Z28" s="13"/>
    </row>
    <row r="29" spans="2:26" ht="15" customHeight="1">
      <c r="B29" s="13">
        <v>13</v>
      </c>
      <c r="C29" s="13"/>
      <c r="D29" s="14"/>
      <c r="E29" s="13"/>
      <c r="F29" s="15" t="s">
        <v>147</v>
      </c>
      <c r="G29" s="95" t="s">
        <v>148</v>
      </c>
      <c r="H29" s="95"/>
      <c r="I29" s="95"/>
      <c r="J29" s="95"/>
      <c r="K29" s="15" t="s">
        <v>5</v>
      </c>
      <c r="L29" s="13" t="s">
        <v>10</v>
      </c>
      <c r="M29" s="13" t="e">
        <f>VLOOKUP(L29,Sheet1!$G$4:$H$7,2,0)</f>
        <v>#N/A</v>
      </c>
      <c r="N29" s="23">
        <v>45203</v>
      </c>
      <c r="O29" s="23">
        <v>45220</v>
      </c>
      <c r="P29" s="23"/>
      <c r="Q29" s="23"/>
      <c r="R29" s="23"/>
      <c r="S29" s="13" t="s">
        <v>15</v>
      </c>
      <c r="T29" s="30" t="s">
        <v>146</v>
      </c>
      <c r="U29" s="30" t="s">
        <v>66</v>
      </c>
      <c r="V29" s="31"/>
      <c r="W29" s="31"/>
      <c r="X29" s="31"/>
      <c r="Y29" s="31"/>
      <c r="Z29" s="13"/>
    </row>
    <row r="30" spans="2:26" ht="15" customHeight="1">
      <c r="B30" s="13">
        <v>14</v>
      </c>
      <c r="C30" s="13"/>
      <c r="D30" s="14"/>
      <c r="E30" s="13"/>
      <c r="F30" s="15" t="s">
        <v>149</v>
      </c>
      <c r="G30" s="95" t="s">
        <v>150</v>
      </c>
      <c r="H30" s="95"/>
      <c r="I30" s="95"/>
      <c r="J30" s="95"/>
      <c r="K30" s="15" t="s">
        <v>5</v>
      </c>
      <c r="L30" s="13" t="s">
        <v>10</v>
      </c>
      <c r="M30" s="13" t="e">
        <f>VLOOKUP(L30,Sheet1!$G$4:$H$7,2,0)</f>
        <v>#N/A</v>
      </c>
      <c r="N30" s="23">
        <v>45203</v>
      </c>
      <c r="O30" s="23">
        <v>45220</v>
      </c>
      <c r="P30" s="23"/>
      <c r="Q30" s="23"/>
      <c r="R30" s="23"/>
      <c r="S30" s="13" t="s">
        <v>15</v>
      </c>
      <c r="T30" s="30" t="s">
        <v>146</v>
      </c>
      <c r="U30" s="30" t="s">
        <v>66</v>
      </c>
      <c r="V30" s="31"/>
      <c r="W30" s="31"/>
      <c r="X30" s="31"/>
      <c r="Y30" s="31"/>
      <c r="Z30" s="13"/>
    </row>
    <row r="31" spans="2:26" ht="15" customHeight="1">
      <c r="B31" s="13">
        <v>15</v>
      </c>
      <c r="C31" s="13"/>
      <c r="D31" s="14"/>
      <c r="E31" s="13"/>
      <c r="F31" s="15" t="s">
        <v>151</v>
      </c>
      <c r="G31" s="95" t="s">
        <v>152</v>
      </c>
      <c r="H31" s="95"/>
      <c r="I31" s="95"/>
      <c r="J31" s="95"/>
      <c r="K31" s="15" t="s">
        <v>5</v>
      </c>
      <c r="L31" s="13" t="s">
        <v>10</v>
      </c>
      <c r="M31" s="13" t="e">
        <f>VLOOKUP(L31,Sheet1!$G$4:$H$7,2,0)</f>
        <v>#N/A</v>
      </c>
      <c r="N31" s="23">
        <v>45203</v>
      </c>
      <c r="O31" s="23">
        <v>45223</v>
      </c>
      <c r="P31" s="23"/>
      <c r="Q31" s="23"/>
      <c r="R31" s="23"/>
      <c r="S31" s="13" t="s">
        <v>15</v>
      </c>
      <c r="T31" s="30" t="s">
        <v>146</v>
      </c>
      <c r="U31" s="30" t="s">
        <v>66</v>
      </c>
      <c r="V31" s="31"/>
      <c r="W31" s="31"/>
      <c r="X31" s="31"/>
      <c r="Y31" s="31"/>
      <c r="Z31" s="13"/>
    </row>
    <row r="32" spans="2:26" ht="15" customHeight="1">
      <c r="B32" s="13">
        <v>16</v>
      </c>
      <c r="C32" s="13"/>
      <c r="D32" s="14"/>
      <c r="E32" s="13"/>
      <c r="F32" s="15" t="s">
        <v>153</v>
      </c>
      <c r="G32" s="95" t="s">
        <v>154</v>
      </c>
      <c r="H32" s="95"/>
      <c r="I32" s="95"/>
      <c r="J32" s="95"/>
      <c r="K32" s="15" t="s">
        <v>5</v>
      </c>
      <c r="L32" s="13" t="s">
        <v>10</v>
      </c>
      <c r="M32" s="13" t="e">
        <f>VLOOKUP(L32,Sheet1!$G$4:$H$7,2,0)</f>
        <v>#N/A</v>
      </c>
      <c r="N32" s="23">
        <v>45194</v>
      </c>
      <c r="O32" s="23">
        <v>45223</v>
      </c>
      <c r="P32" s="23"/>
      <c r="Q32" s="23"/>
      <c r="R32" s="23"/>
      <c r="S32" s="13" t="s">
        <v>15</v>
      </c>
      <c r="T32" s="30" t="s">
        <v>155</v>
      </c>
      <c r="U32" s="30" t="s">
        <v>66</v>
      </c>
      <c r="V32" s="31"/>
      <c r="W32" s="31"/>
      <c r="X32" s="31"/>
      <c r="Y32" s="31"/>
      <c r="Z32" s="13"/>
    </row>
    <row r="33" spans="2:26" ht="15" customHeight="1">
      <c r="B33" s="13">
        <v>17</v>
      </c>
      <c r="C33" s="13"/>
      <c r="D33" s="14"/>
      <c r="E33" s="13"/>
      <c r="F33" s="15" t="s">
        <v>156</v>
      </c>
      <c r="G33" s="95" t="s">
        <v>157</v>
      </c>
      <c r="H33" s="95"/>
      <c r="I33" s="95"/>
      <c r="J33" s="95"/>
      <c r="K33" s="15" t="s">
        <v>5</v>
      </c>
      <c r="L33" s="13" t="s">
        <v>10</v>
      </c>
      <c r="M33" s="13" t="e">
        <f>VLOOKUP(L33,Sheet1!$G$4:$H$7,2,0)</f>
        <v>#N/A</v>
      </c>
      <c r="N33" s="23">
        <v>45203</v>
      </c>
      <c r="O33" s="23">
        <v>45224</v>
      </c>
      <c r="P33" s="23"/>
      <c r="Q33" s="23"/>
      <c r="R33" s="23"/>
      <c r="S33" s="13" t="s">
        <v>15</v>
      </c>
      <c r="T33" s="30" t="s">
        <v>155</v>
      </c>
      <c r="U33" s="30" t="s">
        <v>66</v>
      </c>
      <c r="V33" s="31"/>
      <c r="W33" s="31"/>
      <c r="X33" s="31"/>
      <c r="Y33" s="31"/>
      <c r="Z33" s="13"/>
    </row>
    <row r="34" spans="2:26" ht="15" customHeight="1">
      <c r="B34" s="13">
        <v>18</v>
      </c>
      <c r="C34" s="13"/>
      <c r="D34" s="14"/>
      <c r="E34" s="13"/>
      <c r="F34" s="15" t="s">
        <v>158</v>
      </c>
      <c r="G34" s="95" t="s">
        <v>159</v>
      </c>
      <c r="H34" s="95"/>
      <c r="I34" s="95"/>
      <c r="J34" s="95"/>
      <c r="K34" s="15" t="s">
        <v>5</v>
      </c>
      <c r="L34" s="13" t="s">
        <v>10</v>
      </c>
      <c r="M34" s="13">
        <v>0.9</v>
      </c>
      <c r="N34" s="23">
        <v>45204</v>
      </c>
      <c r="O34" s="23">
        <v>45222</v>
      </c>
      <c r="P34" s="23"/>
      <c r="Q34" s="23"/>
      <c r="R34" s="23"/>
      <c r="S34" s="13" t="s">
        <v>15</v>
      </c>
      <c r="T34" s="30" t="s">
        <v>155</v>
      </c>
      <c r="U34" s="30" t="s">
        <v>66</v>
      </c>
      <c r="V34" s="31"/>
      <c r="W34" s="31"/>
      <c r="X34" s="31"/>
      <c r="Y34" s="31"/>
      <c r="Z34" s="13"/>
    </row>
    <row r="35" spans="2:26" ht="15" customHeight="1">
      <c r="B35" s="13">
        <v>19</v>
      </c>
      <c r="C35" s="13"/>
      <c r="D35" s="14"/>
      <c r="E35" s="13"/>
      <c r="F35" s="15" t="s">
        <v>160</v>
      </c>
      <c r="G35" s="95" t="s">
        <v>161</v>
      </c>
      <c r="H35" s="95"/>
      <c r="I35" s="95"/>
      <c r="J35" s="95"/>
      <c r="K35" s="15" t="s">
        <v>5</v>
      </c>
      <c r="L35" s="13" t="s">
        <v>10</v>
      </c>
      <c r="M35" s="13">
        <v>0.9</v>
      </c>
      <c r="N35" s="23">
        <v>45208</v>
      </c>
      <c r="O35" s="23">
        <v>45223</v>
      </c>
      <c r="P35" s="23"/>
      <c r="Q35" s="23"/>
      <c r="R35" s="23"/>
      <c r="S35" s="13" t="s">
        <v>15</v>
      </c>
      <c r="T35" s="30" t="s">
        <v>155</v>
      </c>
      <c r="U35" s="30" t="s">
        <v>66</v>
      </c>
      <c r="V35" s="31"/>
      <c r="W35" s="31"/>
      <c r="X35" s="31"/>
      <c r="Y35" s="31"/>
      <c r="Z35" s="13"/>
    </row>
    <row r="36" spans="2:26" ht="15" customHeight="1">
      <c r="B36" s="13">
        <v>20</v>
      </c>
      <c r="C36" s="13"/>
      <c r="D36" s="14"/>
      <c r="E36" s="13"/>
      <c r="F36" s="15" t="s">
        <v>162</v>
      </c>
      <c r="G36" s="95" t="s">
        <v>163</v>
      </c>
      <c r="H36" s="95"/>
      <c r="I36" s="95"/>
      <c r="J36" s="95"/>
      <c r="K36" s="15" t="s">
        <v>5</v>
      </c>
      <c r="L36" s="13" t="s">
        <v>10</v>
      </c>
      <c r="M36" s="13">
        <v>0.9</v>
      </c>
      <c r="N36" s="23">
        <v>45203</v>
      </c>
      <c r="O36" s="23">
        <v>45225</v>
      </c>
      <c r="P36" s="23"/>
      <c r="Q36" s="23"/>
      <c r="R36" s="23"/>
      <c r="S36" s="13" t="s">
        <v>15</v>
      </c>
      <c r="T36" s="30" t="s">
        <v>164</v>
      </c>
      <c r="U36" s="30" t="s">
        <v>66</v>
      </c>
      <c r="V36" s="31"/>
      <c r="W36" s="31"/>
      <c r="X36" s="31"/>
      <c r="Y36" s="31"/>
      <c r="Z36" s="13"/>
    </row>
    <row r="37" spans="2:26" ht="15" customHeight="1">
      <c r="B37" s="13">
        <v>21</v>
      </c>
      <c r="C37" s="13"/>
      <c r="D37" s="14"/>
      <c r="E37" s="13"/>
      <c r="F37" s="15" t="s">
        <v>165</v>
      </c>
      <c r="G37" s="95" t="s">
        <v>166</v>
      </c>
      <c r="H37" s="95"/>
      <c r="I37" s="95"/>
      <c r="J37" s="95"/>
      <c r="K37" s="15" t="s">
        <v>5</v>
      </c>
      <c r="L37" s="13" t="s">
        <v>10</v>
      </c>
      <c r="M37" s="13">
        <v>0.9</v>
      </c>
      <c r="N37" s="23">
        <v>45203</v>
      </c>
      <c r="O37" s="23">
        <v>45225</v>
      </c>
      <c r="P37" s="23"/>
      <c r="Q37" s="23"/>
      <c r="R37" s="23"/>
      <c r="S37" s="13" t="s">
        <v>15</v>
      </c>
      <c r="T37" s="30" t="s">
        <v>164</v>
      </c>
      <c r="U37" s="30" t="s">
        <v>66</v>
      </c>
      <c r="V37" s="31"/>
      <c r="W37" s="31"/>
      <c r="X37" s="31"/>
      <c r="Y37" s="31"/>
      <c r="Z37" s="13"/>
    </row>
    <row r="38" spans="2:26" ht="15" customHeight="1">
      <c r="B38" s="13">
        <v>22</v>
      </c>
      <c r="C38" s="13"/>
      <c r="D38" s="14"/>
      <c r="E38" s="13"/>
      <c r="F38" s="15" t="s">
        <v>167</v>
      </c>
      <c r="G38" s="95" t="s">
        <v>168</v>
      </c>
      <c r="H38" s="95"/>
      <c r="I38" s="95"/>
      <c r="J38" s="95"/>
      <c r="K38" s="15" t="s">
        <v>5</v>
      </c>
      <c r="L38" s="13" t="s">
        <v>10</v>
      </c>
      <c r="M38" s="13" t="e">
        <f>VLOOKUP(L38,Sheet1!$G$4:$H$7,2,0)</f>
        <v>#N/A</v>
      </c>
      <c r="N38" s="23">
        <v>45208</v>
      </c>
      <c r="O38" s="23">
        <v>45225</v>
      </c>
      <c r="P38" s="23"/>
      <c r="Q38" s="23"/>
      <c r="R38" s="23"/>
      <c r="S38" s="13" t="s">
        <v>15</v>
      </c>
      <c r="T38" s="30" t="s">
        <v>164</v>
      </c>
      <c r="U38" s="30" t="s">
        <v>66</v>
      </c>
      <c r="V38" s="31"/>
      <c r="W38" s="31"/>
      <c r="X38" s="31"/>
      <c r="Y38" s="31"/>
      <c r="Z38" s="13"/>
    </row>
    <row r="39" spans="2:26" ht="15" customHeight="1">
      <c r="B39" s="13">
        <v>23</v>
      </c>
      <c r="C39" s="13"/>
      <c r="D39" s="14"/>
      <c r="E39" s="13"/>
      <c r="F39" s="15" t="s">
        <v>169</v>
      </c>
      <c r="G39" s="95" t="s">
        <v>170</v>
      </c>
      <c r="H39" s="95"/>
      <c r="I39" s="95"/>
      <c r="J39" s="95"/>
      <c r="K39" s="15" t="s">
        <v>5</v>
      </c>
      <c r="L39" s="13" t="s">
        <v>10</v>
      </c>
      <c r="M39" s="13" t="e">
        <f>VLOOKUP(L39,Sheet1!$G$4:$H$7,2,0)</f>
        <v>#N/A</v>
      </c>
      <c r="N39" s="23">
        <v>45204</v>
      </c>
      <c r="O39" s="23">
        <v>45230</v>
      </c>
      <c r="P39" s="23"/>
      <c r="Q39" s="23"/>
      <c r="R39" s="23"/>
      <c r="S39" s="13" t="s">
        <v>15</v>
      </c>
      <c r="T39" s="30" t="s">
        <v>164</v>
      </c>
      <c r="U39" s="30" t="s">
        <v>66</v>
      </c>
      <c r="V39" s="31"/>
      <c r="W39" s="31"/>
      <c r="X39" s="31"/>
      <c r="Y39" s="31"/>
      <c r="Z39" s="13"/>
    </row>
    <row r="40" spans="2:26" ht="15" customHeight="1">
      <c r="B40" s="13">
        <v>24</v>
      </c>
      <c r="C40" s="13"/>
      <c r="D40" s="14"/>
      <c r="E40" s="13"/>
      <c r="F40" s="15" t="s">
        <v>171</v>
      </c>
      <c r="G40" s="95" t="s">
        <v>172</v>
      </c>
      <c r="H40" s="95"/>
      <c r="I40" s="95"/>
      <c r="J40" s="95"/>
      <c r="K40" s="15" t="s">
        <v>5</v>
      </c>
      <c r="L40" s="13" t="s">
        <v>7</v>
      </c>
      <c r="M40" s="13" t="e">
        <f>VLOOKUP(L40,Sheet1!$G$4:$H$7,2,0)</f>
        <v>#N/A</v>
      </c>
      <c r="N40" s="23">
        <v>45190</v>
      </c>
      <c r="O40" s="23"/>
      <c r="P40" s="23"/>
      <c r="Q40" s="23"/>
      <c r="R40" s="23"/>
      <c r="S40" s="13" t="s">
        <v>15</v>
      </c>
      <c r="T40" s="30" t="s">
        <v>146</v>
      </c>
      <c r="U40" s="30" t="s">
        <v>66</v>
      </c>
      <c r="V40" s="31"/>
      <c r="W40" s="31"/>
      <c r="X40" s="31"/>
      <c r="Y40" s="31"/>
      <c r="Z40" s="13"/>
    </row>
    <row r="41" spans="2:26" ht="15" customHeight="1">
      <c r="B41" s="13">
        <v>25</v>
      </c>
      <c r="C41" s="13"/>
      <c r="D41" s="14"/>
      <c r="E41" s="13"/>
      <c r="F41" s="15" t="s">
        <v>173</v>
      </c>
      <c r="G41" s="95" t="s">
        <v>174</v>
      </c>
      <c r="H41" s="95"/>
      <c r="I41" s="95"/>
      <c r="J41" s="95"/>
      <c r="K41" s="15" t="s">
        <v>8</v>
      </c>
      <c r="L41" s="13" t="s">
        <v>10</v>
      </c>
      <c r="M41" s="13" t="e">
        <f>VLOOKUP(L41,Sheet1!$G$4:$H$7,2,0)</f>
        <v>#N/A</v>
      </c>
      <c r="N41" s="23">
        <v>45220</v>
      </c>
      <c r="O41" s="23"/>
      <c r="P41" s="23"/>
      <c r="Q41" s="23"/>
      <c r="R41" s="23"/>
      <c r="S41" s="13" t="s">
        <v>15</v>
      </c>
      <c r="T41" s="30" t="s">
        <v>175</v>
      </c>
      <c r="U41" s="30" t="s">
        <v>66</v>
      </c>
      <c r="V41" s="31"/>
      <c r="W41" s="31"/>
      <c r="X41" s="31"/>
      <c r="Y41" s="31"/>
      <c r="Z41" s="13"/>
    </row>
    <row r="42" spans="2:26" ht="15" customHeight="1">
      <c r="B42" s="13">
        <v>26</v>
      </c>
      <c r="C42" s="13"/>
      <c r="D42" s="14"/>
      <c r="E42" s="13"/>
      <c r="F42" s="15" t="s">
        <v>176</v>
      </c>
      <c r="G42" s="95" t="s">
        <v>177</v>
      </c>
      <c r="H42" s="95"/>
      <c r="I42" s="95"/>
      <c r="J42" s="95"/>
      <c r="K42" s="15" t="s">
        <v>8</v>
      </c>
      <c r="L42" s="13" t="s">
        <v>10</v>
      </c>
      <c r="M42" s="13" t="e">
        <f>VLOOKUP(L42,Sheet1!$G$4:$H$7,2,0)</f>
        <v>#N/A</v>
      </c>
      <c r="N42" s="23">
        <v>45218</v>
      </c>
      <c r="O42" s="23"/>
      <c r="P42" s="23"/>
      <c r="Q42" s="23"/>
      <c r="R42" s="23"/>
      <c r="S42" s="13" t="s">
        <v>15</v>
      </c>
      <c r="T42" s="30" t="s">
        <v>175</v>
      </c>
      <c r="U42" s="30" t="s">
        <v>66</v>
      </c>
      <c r="V42" s="31"/>
      <c r="W42" s="31"/>
      <c r="X42" s="31"/>
      <c r="Y42" s="31"/>
      <c r="Z42" s="13"/>
    </row>
    <row r="43" spans="2:26" ht="15" customHeight="1">
      <c r="B43" s="13">
        <v>27</v>
      </c>
      <c r="C43" s="13"/>
      <c r="D43" s="14"/>
      <c r="E43" s="13"/>
      <c r="F43" s="15" t="s">
        <v>178</v>
      </c>
      <c r="G43" s="95" t="s">
        <v>179</v>
      </c>
      <c r="H43" s="95"/>
      <c r="I43" s="95"/>
      <c r="J43" s="95"/>
      <c r="K43" s="15" t="s">
        <v>8</v>
      </c>
      <c r="L43" s="24" t="s">
        <v>4</v>
      </c>
      <c r="M43" s="13" t="e">
        <f>VLOOKUP(L43,Sheet1!$G$4:$H$7,2,0)</f>
        <v>#N/A</v>
      </c>
      <c r="N43" s="23">
        <v>45232</v>
      </c>
      <c r="O43" s="23"/>
      <c r="P43" s="23"/>
      <c r="Q43" s="23"/>
      <c r="R43" s="23"/>
      <c r="S43" s="13" t="s">
        <v>15</v>
      </c>
      <c r="T43" s="30" t="s">
        <v>138</v>
      </c>
      <c r="U43" s="30" t="s">
        <v>66</v>
      </c>
      <c r="V43" s="31"/>
      <c r="W43" s="31"/>
      <c r="X43" s="31"/>
      <c r="Y43" s="31"/>
      <c r="Z43" s="13"/>
    </row>
    <row r="44" spans="2:26" ht="15" customHeight="1">
      <c r="B44" s="13">
        <v>28</v>
      </c>
      <c r="C44" s="13"/>
      <c r="D44" s="14"/>
      <c r="E44" s="13"/>
      <c r="F44" s="15" t="s">
        <v>180</v>
      </c>
      <c r="G44" s="95" t="s">
        <v>181</v>
      </c>
      <c r="H44" s="95"/>
      <c r="I44" s="95"/>
      <c r="J44" s="95"/>
      <c r="K44" s="15" t="s">
        <v>8</v>
      </c>
      <c r="L44" s="13" t="s">
        <v>10</v>
      </c>
      <c r="M44" s="13" t="e">
        <f>VLOOKUP(L44,Sheet1!$G$4:$H$7,2,0)</f>
        <v>#N/A</v>
      </c>
      <c r="N44" s="23">
        <v>45225</v>
      </c>
      <c r="O44" s="23"/>
      <c r="P44" s="23"/>
      <c r="Q44" s="23"/>
      <c r="R44" s="23"/>
      <c r="S44" s="13" t="s">
        <v>15</v>
      </c>
      <c r="T44" s="30" t="s">
        <v>182</v>
      </c>
      <c r="U44" s="30" t="s">
        <v>66</v>
      </c>
      <c r="V44" s="31"/>
      <c r="W44" s="31"/>
      <c r="X44" s="31"/>
      <c r="Y44" s="31"/>
      <c r="Z44" s="13"/>
    </row>
    <row r="45" spans="2:26" ht="15" customHeight="1">
      <c r="B45" s="13">
        <v>29</v>
      </c>
      <c r="C45" s="13"/>
      <c r="D45" s="14"/>
      <c r="E45" s="13"/>
      <c r="F45" s="15" t="s">
        <v>183</v>
      </c>
      <c r="G45" s="95" t="s">
        <v>184</v>
      </c>
      <c r="H45" s="95"/>
      <c r="I45" s="95"/>
      <c r="J45" s="95"/>
      <c r="K45" s="15" t="s">
        <v>11</v>
      </c>
      <c r="L45" s="13" t="s">
        <v>10</v>
      </c>
      <c r="M45" s="13" t="e">
        <f>VLOOKUP(L45,Sheet1!$G$4:$H$7,2,0)</f>
        <v>#N/A</v>
      </c>
      <c r="N45" s="23">
        <v>45225</v>
      </c>
      <c r="O45" s="23"/>
      <c r="P45" s="23"/>
      <c r="Q45" s="23"/>
      <c r="R45" s="23"/>
      <c r="S45" s="13" t="s">
        <v>15</v>
      </c>
      <c r="T45" s="30" t="s">
        <v>185</v>
      </c>
      <c r="U45" s="30" t="s">
        <v>66</v>
      </c>
      <c r="V45" s="31"/>
      <c r="W45" s="31"/>
      <c r="X45" s="31"/>
      <c r="Y45" s="31"/>
      <c r="Z45" s="13"/>
    </row>
    <row r="46" spans="2:26" ht="15" customHeight="1">
      <c r="B46" s="13">
        <v>30</v>
      </c>
      <c r="C46" s="13"/>
      <c r="D46" s="14"/>
      <c r="E46" s="13"/>
      <c r="F46" s="15" t="s">
        <v>186</v>
      </c>
      <c r="G46" s="95" t="s">
        <v>187</v>
      </c>
      <c r="H46" s="95"/>
      <c r="I46" s="95"/>
      <c r="J46" s="95"/>
      <c r="K46" s="15" t="s">
        <v>11</v>
      </c>
      <c r="L46" s="13" t="s">
        <v>10</v>
      </c>
      <c r="M46" s="13" t="e">
        <f>VLOOKUP(L46,Sheet1!$G$4:$H$7,2,0)</f>
        <v>#N/A</v>
      </c>
      <c r="N46" s="23">
        <v>45226</v>
      </c>
      <c r="O46" s="23"/>
      <c r="P46" s="23"/>
      <c r="Q46" s="23"/>
      <c r="R46" s="23"/>
      <c r="S46" s="13" t="s">
        <v>15</v>
      </c>
      <c r="T46" s="30" t="s">
        <v>188</v>
      </c>
      <c r="U46" s="30" t="s">
        <v>66</v>
      </c>
      <c r="V46" s="31"/>
      <c r="W46" s="31"/>
      <c r="X46" s="31"/>
      <c r="Y46" s="31"/>
      <c r="Z46" s="13"/>
    </row>
    <row r="47" spans="2:26" ht="15" customHeight="1">
      <c r="B47" s="13">
        <v>31</v>
      </c>
      <c r="C47" s="13"/>
      <c r="D47" s="14"/>
      <c r="E47" s="13"/>
      <c r="F47" s="15" t="s">
        <v>189</v>
      </c>
      <c r="G47" s="95" t="s">
        <v>190</v>
      </c>
      <c r="H47" s="95"/>
      <c r="I47" s="95"/>
      <c r="J47" s="95"/>
      <c r="K47" s="15" t="s">
        <v>11</v>
      </c>
      <c r="L47" s="13" t="s">
        <v>10</v>
      </c>
      <c r="M47" s="13" t="e">
        <f>VLOOKUP(L47,Sheet1!$G$4:$H$7,2,0)</f>
        <v>#N/A</v>
      </c>
      <c r="N47" s="23">
        <v>45203</v>
      </c>
      <c r="O47" s="23">
        <v>45233</v>
      </c>
      <c r="P47" s="23"/>
      <c r="Q47" s="23"/>
      <c r="R47" s="23"/>
      <c r="S47" s="13" t="s">
        <v>15</v>
      </c>
      <c r="T47" s="30" t="s">
        <v>191</v>
      </c>
      <c r="U47" s="30" t="s">
        <v>66</v>
      </c>
      <c r="V47" s="31"/>
      <c r="W47" s="31"/>
      <c r="X47" s="31"/>
      <c r="Y47" s="31"/>
      <c r="Z47" s="13"/>
    </row>
    <row r="48" spans="2:26" ht="15" customHeight="1">
      <c r="B48" s="13">
        <v>32</v>
      </c>
      <c r="C48" s="13"/>
      <c r="D48" s="14"/>
      <c r="E48" s="13"/>
      <c r="F48" s="15" t="s">
        <v>192</v>
      </c>
      <c r="G48" s="95" t="s">
        <v>193</v>
      </c>
      <c r="H48" s="95"/>
      <c r="I48" s="95"/>
      <c r="J48" s="95"/>
      <c r="K48" s="15" t="s">
        <v>11</v>
      </c>
      <c r="L48" s="13" t="s">
        <v>10</v>
      </c>
      <c r="M48" s="13" t="e">
        <f>VLOOKUP(L48,Sheet1!$G$4:$H$7,2,0)</f>
        <v>#N/A</v>
      </c>
      <c r="N48" s="23">
        <v>45203</v>
      </c>
      <c r="O48" s="23">
        <v>45230</v>
      </c>
      <c r="P48" s="23">
        <v>45254</v>
      </c>
      <c r="Q48" s="23"/>
      <c r="R48" s="23"/>
      <c r="S48" s="13" t="s">
        <v>15</v>
      </c>
      <c r="T48" s="30" t="s">
        <v>194</v>
      </c>
      <c r="U48" s="30" t="s">
        <v>66</v>
      </c>
      <c r="V48" s="31"/>
      <c r="W48" s="31"/>
      <c r="X48" s="31"/>
      <c r="Y48" s="31"/>
      <c r="Z48" s="13"/>
    </row>
    <row r="49" spans="2:26" ht="15" customHeight="1">
      <c r="B49" s="13">
        <v>33</v>
      </c>
      <c r="C49" s="13"/>
      <c r="D49" s="14"/>
      <c r="E49" s="13"/>
      <c r="F49" s="15" t="s">
        <v>195</v>
      </c>
      <c r="G49" s="95" t="s">
        <v>196</v>
      </c>
      <c r="H49" s="95"/>
      <c r="I49" s="95"/>
      <c r="J49" s="95"/>
      <c r="K49" s="15" t="s">
        <v>11</v>
      </c>
      <c r="L49" s="13" t="s">
        <v>10</v>
      </c>
      <c r="M49" s="13" t="e">
        <f>VLOOKUP(L49,Sheet1!$G$4:$H$7,2,0)</f>
        <v>#N/A</v>
      </c>
      <c r="N49" s="23">
        <v>45196</v>
      </c>
      <c r="O49" s="23">
        <v>45226</v>
      </c>
      <c r="P49" s="23">
        <v>45254</v>
      </c>
      <c r="Q49" s="23"/>
      <c r="R49" s="23"/>
      <c r="S49" s="13" t="s">
        <v>15</v>
      </c>
      <c r="T49" s="30" t="s">
        <v>197</v>
      </c>
      <c r="U49" s="30" t="s">
        <v>66</v>
      </c>
      <c r="V49" s="31"/>
      <c r="W49" s="31"/>
      <c r="X49" s="31"/>
      <c r="Y49" s="31"/>
      <c r="Z49" s="13"/>
    </row>
    <row r="50" spans="2:26" ht="15" customHeight="1">
      <c r="B50" s="13">
        <v>34</v>
      </c>
      <c r="C50" s="13"/>
      <c r="D50" s="14"/>
      <c r="E50" s="13"/>
      <c r="F50" s="15" t="s">
        <v>198</v>
      </c>
      <c r="G50" s="95" t="s">
        <v>199</v>
      </c>
      <c r="H50" s="95"/>
      <c r="I50" s="95"/>
      <c r="J50" s="95"/>
      <c r="K50" s="15" t="s">
        <v>11</v>
      </c>
      <c r="L50" s="13" t="s">
        <v>10</v>
      </c>
      <c r="M50" s="13" t="e">
        <f>VLOOKUP(L50,Sheet1!$G$4:$H$7,2,0)</f>
        <v>#N/A</v>
      </c>
      <c r="N50" s="23">
        <v>45195</v>
      </c>
      <c r="O50" s="23"/>
      <c r="P50" s="23"/>
      <c r="Q50" s="23"/>
      <c r="R50" s="23"/>
      <c r="S50" s="13" t="s">
        <v>15</v>
      </c>
      <c r="T50" s="30" t="s">
        <v>197</v>
      </c>
      <c r="U50" s="30" t="s">
        <v>66</v>
      </c>
      <c r="V50" s="31"/>
      <c r="W50" s="31"/>
      <c r="X50" s="31"/>
      <c r="Y50" s="31"/>
      <c r="Z50" s="13"/>
    </row>
    <row r="51" spans="2:26" ht="15" customHeight="1">
      <c r="B51" s="13">
        <v>35</v>
      </c>
      <c r="C51" s="13"/>
      <c r="D51" s="14"/>
      <c r="E51" s="13"/>
      <c r="F51" s="15" t="s">
        <v>200</v>
      </c>
      <c r="G51" s="95" t="s">
        <v>201</v>
      </c>
      <c r="H51" s="95"/>
      <c r="I51" s="95"/>
      <c r="J51" s="95"/>
      <c r="K51" s="15" t="s">
        <v>11</v>
      </c>
      <c r="L51" s="13" t="s">
        <v>10</v>
      </c>
      <c r="M51" s="13" t="e">
        <f>VLOOKUP(L51,Sheet1!$G$4:$H$7,2,0)</f>
        <v>#N/A</v>
      </c>
      <c r="N51" s="23">
        <v>45204</v>
      </c>
      <c r="O51" s="23"/>
      <c r="P51" s="23"/>
      <c r="Q51" s="23"/>
      <c r="R51" s="23"/>
      <c r="S51" s="13" t="s">
        <v>15</v>
      </c>
      <c r="T51" s="30" t="s">
        <v>188</v>
      </c>
      <c r="U51" s="30" t="s">
        <v>66</v>
      </c>
      <c r="V51" s="31"/>
      <c r="W51" s="31"/>
      <c r="X51" s="31"/>
      <c r="Y51" s="31"/>
      <c r="Z51" s="13"/>
    </row>
    <row r="52" spans="2:26" ht="15" customHeight="1">
      <c r="B52" s="13">
        <v>36</v>
      </c>
      <c r="C52" s="13"/>
      <c r="D52" s="14"/>
      <c r="E52" s="13"/>
      <c r="F52" s="15" t="s">
        <v>202</v>
      </c>
      <c r="G52" s="95" t="s">
        <v>203</v>
      </c>
      <c r="H52" s="95"/>
      <c r="I52" s="95"/>
      <c r="J52" s="95"/>
      <c r="K52" s="25" t="s">
        <v>11</v>
      </c>
      <c r="L52" s="24" t="s">
        <v>10</v>
      </c>
      <c r="M52" s="13" t="e">
        <f>VLOOKUP(L52,Sheet1!$G$4:$H$7,2,0)</f>
        <v>#N/A</v>
      </c>
      <c r="N52" s="23">
        <v>45210</v>
      </c>
      <c r="O52" s="26">
        <v>45224</v>
      </c>
      <c r="P52" s="26"/>
      <c r="Q52" s="26"/>
      <c r="R52" s="26"/>
      <c r="S52" s="13" t="s">
        <v>15</v>
      </c>
      <c r="T52" s="30" t="s">
        <v>188</v>
      </c>
      <c r="U52" s="30" t="s">
        <v>66</v>
      </c>
      <c r="V52" s="31"/>
      <c r="W52" s="31"/>
      <c r="X52" s="31"/>
      <c r="Y52" s="31"/>
    </row>
    <row r="53" spans="2:26" ht="15" customHeight="1">
      <c r="B53" s="13">
        <v>37</v>
      </c>
      <c r="C53" s="13"/>
      <c r="D53" s="14"/>
      <c r="E53" s="13"/>
      <c r="F53" s="15" t="s">
        <v>204</v>
      </c>
      <c r="G53" s="95" t="s">
        <v>205</v>
      </c>
      <c r="H53" s="95"/>
      <c r="I53" s="95"/>
      <c r="J53" s="95"/>
      <c r="K53" s="25" t="s">
        <v>11</v>
      </c>
      <c r="L53" s="24" t="s">
        <v>10</v>
      </c>
      <c r="M53" s="13" t="e">
        <f>VLOOKUP(L53,Sheet1!$G$4:$H$7,2,0)</f>
        <v>#N/A</v>
      </c>
      <c r="N53" s="23">
        <v>45238</v>
      </c>
      <c r="O53" s="26"/>
      <c r="P53" s="26"/>
      <c r="Q53" s="26"/>
      <c r="R53" s="26"/>
      <c r="S53" s="13" t="s">
        <v>15</v>
      </c>
      <c r="T53" s="30" t="s">
        <v>197</v>
      </c>
      <c r="U53" s="30" t="s">
        <v>66</v>
      </c>
      <c r="V53" s="31"/>
      <c r="W53" s="31"/>
      <c r="X53" s="31"/>
      <c r="Y53" s="31"/>
    </row>
    <row r="54" spans="2:26" ht="15" customHeight="1">
      <c r="B54" s="13">
        <v>38</v>
      </c>
      <c r="C54" s="13"/>
      <c r="D54" s="14"/>
      <c r="E54" s="13"/>
      <c r="F54" s="15" t="s">
        <v>206</v>
      </c>
      <c r="G54" s="95" t="s">
        <v>207</v>
      </c>
      <c r="H54" s="95"/>
      <c r="I54" s="95"/>
      <c r="J54" s="95"/>
      <c r="K54" s="25" t="s">
        <v>11</v>
      </c>
      <c r="L54" s="24" t="s">
        <v>4</v>
      </c>
      <c r="M54" s="13" t="e">
        <f>VLOOKUP(L54,Sheet1!$G$4:$H$7,2,0)</f>
        <v>#N/A</v>
      </c>
      <c r="N54" s="23">
        <v>45229</v>
      </c>
      <c r="O54" s="26"/>
      <c r="P54" s="26"/>
      <c r="Q54" s="26"/>
      <c r="R54" s="26"/>
      <c r="S54" s="13" t="s">
        <v>15</v>
      </c>
      <c r="T54" s="30" t="s">
        <v>208</v>
      </c>
      <c r="U54" s="30" t="s">
        <v>66</v>
      </c>
      <c r="V54" s="31"/>
      <c r="W54" s="31"/>
      <c r="X54" s="31"/>
      <c r="Y54" s="31"/>
    </row>
    <row r="55" spans="2:26" ht="15" customHeight="1">
      <c r="B55" s="13">
        <v>39</v>
      </c>
      <c r="C55" s="13"/>
      <c r="D55" s="14"/>
      <c r="E55" s="13"/>
      <c r="F55" s="15" t="s">
        <v>209</v>
      </c>
      <c r="G55" s="95" t="s">
        <v>210</v>
      </c>
      <c r="H55" s="95"/>
      <c r="I55" s="95"/>
      <c r="J55" s="95"/>
      <c r="K55" s="25" t="s">
        <v>11</v>
      </c>
      <c r="L55" s="24" t="s">
        <v>4</v>
      </c>
      <c r="M55" s="13" t="e">
        <f>VLOOKUP(L55,Sheet1!$G$4:$H$7,2,0)</f>
        <v>#N/A</v>
      </c>
      <c r="N55" s="23">
        <v>45232</v>
      </c>
      <c r="O55" s="26"/>
      <c r="P55" s="26"/>
      <c r="Q55" s="26"/>
      <c r="R55" s="26"/>
      <c r="S55" s="13" t="s">
        <v>15</v>
      </c>
      <c r="T55" s="30" t="s">
        <v>208</v>
      </c>
      <c r="U55" s="30" t="s">
        <v>66</v>
      </c>
      <c r="V55" s="31"/>
      <c r="W55" s="31"/>
      <c r="X55" s="31"/>
      <c r="Y55" s="31"/>
    </row>
    <row r="56" spans="2:26" ht="15" customHeight="1">
      <c r="B56" s="13">
        <v>40</v>
      </c>
      <c r="C56" s="13"/>
      <c r="D56" s="14"/>
      <c r="E56" s="13"/>
      <c r="F56" s="15" t="s">
        <v>211</v>
      </c>
      <c r="G56" s="95" t="s">
        <v>212</v>
      </c>
      <c r="H56" s="95"/>
      <c r="I56" s="95"/>
      <c r="J56" s="95"/>
      <c r="K56" s="25" t="s">
        <v>11</v>
      </c>
      <c r="L56" s="24" t="s">
        <v>4</v>
      </c>
      <c r="M56" s="13" t="e">
        <f>VLOOKUP(L56,Sheet1!$G$4:$H$7,2,0)</f>
        <v>#N/A</v>
      </c>
      <c r="N56" s="23">
        <v>45240</v>
      </c>
      <c r="O56" s="26"/>
      <c r="P56" s="26"/>
      <c r="Q56" s="26"/>
      <c r="R56" s="26"/>
      <c r="S56" s="13" t="s">
        <v>15</v>
      </c>
      <c r="T56" s="30" t="s">
        <v>138</v>
      </c>
      <c r="U56" s="30" t="s">
        <v>66</v>
      </c>
      <c r="V56" s="31"/>
      <c r="W56" s="31"/>
      <c r="X56" s="31"/>
      <c r="Y56" s="31"/>
    </row>
    <row r="57" spans="2:26" ht="15" customHeight="1">
      <c r="B57" s="13">
        <v>41</v>
      </c>
      <c r="C57" s="13"/>
      <c r="D57" s="14"/>
      <c r="E57" s="13"/>
      <c r="F57" s="15" t="s">
        <v>213</v>
      </c>
      <c r="G57" s="62" t="s">
        <v>214</v>
      </c>
      <c r="H57" s="63"/>
      <c r="I57" s="63"/>
      <c r="J57" s="64"/>
      <c r="K57" s="25" t="s">
        <v>11</v>
      </c>
      <c r="L57" s="24" t="s">
        <v>7</v>
      </c>
      <c r="M57" s="13" t="e">
        <f>VLOOKUP(L57,Sheet1!$G$4:$H$7,2,0)</f>
        <v>#N/A</v>
      </c>
      <c r="N57" s="23">
        <v>45209</v>
      </c>
      <c r="O57" s="26"/>
      <c r="P57" s="26"/>
      <c r="Q57" s="26"/>
      <c r="R57" s="26"/>
      <c r="S57" s="13" t="s">
        <v>15</v>
      </c>
      <c r="T57" s="30" t="s">
        <v>215</v>
      </c>
      <c r="U57" s="30" t="s">
        <v>66</v>
      </c>
      <c r="V57" s="31"/>
      <c r="W57" s="31"/>
      <c r="X57" s="31"/>
      <c r="Y57" s="31"/>
    </row>
    <row r="58" spans="2:26">
      <c r="B58" s="13">
        <v>42</v>
      </c>
      <c r="C58" s="13"/>
      <c r="D58" s="14"/>
      <c r="E58" s="13"/>
      <c r="F58" s="15" t="s">
        <v>216</v>
      </c>
      <c r="G58" s="62" t="s">
        <v>217</v>
      </c>
      <c r="H58" s="63"/>
      <c r="I58" s="63"/>
      <c r="J58" s="64"/>
      <c r="K58" s="25" t="s">
        <v>11</v>
      </c>
      <c r="L58" s="24" t="s">
        <v>7</v>
      </c>
      <c r="M58" s="13" t="e">
        <f>VLOOKUP(L58,Sheet1!$G$4:$H$7,2,0)</f>
        <v>#N/A</v>
      </c>
      <c r="N58" s="23">
        <v>45211</v>
      </c>
      <c r="O58" s="26"/>
      <c r="P58" s="26"/>
      <c r="Q58" s="26"/>
      <c r="R58" s="26"/>
      <c r="S58" s="13" t="s">
        <v>15</v>
      </c>
      <c r="T58" s="30" t="s">
        <v>215</v>
      </c>
      <c r="U58" s="30" t="s">
        <v>66</v>
      </c>
      <c r="V58" s="31"/>
      <c r="W58" s="31"/>
      <c r="X58" s="31"/>
      <c r="Y58" s="31"/>
    </row>
    <row r="59" spans="2:26">
      <c r="B59" s="13">
        <v>43</v>
      </c>
      <c r="C59" s="13"/>
      <c r="D59" s="14"/>
      <c r="E59" s="13"/>
      <c r="F59" s="15" t="s">
        <v>218</v>
      </c>
      <c r="G59" s="98" t="s">
        <v>219</v>
      </c>
      <c r="H59" s="63"/>
      <c r="I59" s="63"/>
      <c r="J59" s="64"/>
      <c r="K59" s="25" t="s">
        <v>2</v>
      </c>
      <c r="L59" s="24" t="s">
        <v>7</v>
      </c>
      <c r="M59" s="13" t="e">
        <f>VLOOKUP(L59,Sheet1!$G$4:$H$7,2,0)</f>
        <v>#N/A</v>
      </c>
      <c r="N59" s="23">
        <v>45239</v>
      </c>
      <c r="O59" s="26"/>
      <c r="P59" s="26"/>
      <c r="Q59" s="26"/>
      <c r="R59" s="26"/>
      <c r="S59" s="13" t="s">
        <v>15</v>
      </c>
      <c r="T59" s="30" t="s">
        <v>215</v>
      </c>
      <c r="U59" s="30" t="s">
        <v>66</v>
      </c>
      <c r="V59" s="31"/>
      <c r="W59" s="31"/>
      <c r="X59" s="31"/>
      <c r="Y59" s="31"/>
    </row>
    <row r="60" spans="2:26">
      <c r="B60" s="13">
        <v>44</v>
      </c>
      <c r="C60" s="13"/>
      <c r="D60" s="14"/>
      <c r="E60" s="13"/>
      <c r="F60" s="15" t="s">
        <v>220</v>
      </c>
      <c r="G60" s="98" t="s">
        <v>221</v>
      </c>
      <c r="H60" s="63"/>
      <c r="I60" s="63"/>
      <c r="J60" s="64"/>
      <c r="K60" s="25" t="s">
        <v>2</v>
      </c>
      <c r="L60" s="24" t="s">
        <v>7</v>
      </c>
      <c r="M60" s="13" t="e">
        <f>VLOOKUP(L60,Sheet1!$G$4:$H$7,2,0)</f>
        <v>#N/A</v>
      </c>
      <c r="N60" s="23">
        <v>45239</v>
      </c>
      <c r="O60" s="26"/>
      <c r="P60" s="26"/>
      <c r="Q60" s="26"/>
      <c r="R60" s="26"/>
      <c r="S60" s="13" t="s">
        <v>15</v>
      </c>
      <c r="T60" s="30" t="s">
        <v>215</v>
      </c>
      <c r="U60" s="30" t="s">
        <v>66</v>
      </c>
      <c r="V60" s="31"/>
      <c r="W60" s="31"/>
      <c r="X60" s="31"/>
      <c r="Y60" s="31"/>
    </row>
    <row r="61" spans="2:26">
      <c r="B61" s="13">
        <v>45</v>
      </c>
      <c r="C61" s="13"/>
      <c r="D61" s="14"/>
      <c r="E61" s="13"/>
      <c r="F61" s="15" t="s">
        <v>222</v>
      </c>
      <c r="G61" s="98" t="s">
        <v>223</v>
      </c>
      <c r="H61" s="63"/>
      <c r="I61" s="63"/>
      <c r="J61" s="64"/>
      <c r="K61" s="25" t="s">
        <v>0</v>
      </c>
      <c r="L61" s="24" t="s">
        <v>7</v>
      </c>
      <c r="M61" s="13" t="e">
        <f>VLOOKUP(L61,Sheet1!$G$4:$H$7,2,0)</f>
        <v>#N/A</v>
      </c>
      <c r="N61" s="23">
        <v>45239</v>
      </c>
      <c r="O61" s="26"/>
      <c r="P61" s="26"/>
      <c r="Q61" s="26"/>
      <c r="R61" s="26"/>
      <c r="S61" s="13" t="s">
        <v>15</v>
      </c>
      <c r="T61" s="30" t="s">
        <v>215</v>
      </c>
      <c r="U61" s="30" t="s">
        <v>66</v>
      </c>
      <c r="V61" s="31"/>
      <c r="W61" s="31"/>
      <c r="X61" s="31"/>
      <c r="Y61" s="31"/>
    </row>
    <row r="62" spans="2:26">
      <c r="B62" s="13">
        <v>46</v>
      </c>
      <c r="C62" s="13"/>
      <c r="D62" s="14"/>
      <c r="E62" s="13"/>
      <c r="F62" s="15" t="s">
        <v>224</v>
      </c>
      <c r="G62" s="98" t="s">
        <v>225</v>
      </c>
      <c r="H62" s="99"/>
      <c r="I62" s="99"/>
      <c r="J62" s="100"/>
      <c r="K62" s="25" t="s">
        <v>2</v>
      </c>
      <c r="L62" s="24" t="s">
        <v>7</v>
      </c>
      <c r="M62" s="13" t="e">
        <f>VLOOKUP(L62,Sheet1!$G$4:$H$7,2,0)</f>
        <v>#N/A</v>
      </c>
      <c r="N62" s="23">
        <v>45240</v>
      </c>
      <c r="O62" s="26"/>
      <c r="P62" s="26"/>
      <c r="Q62" s="26"/>
      <c r="R62" s="26"/>
      <c r="S62" s="13" t="s">
        <v>15</v>
      </c>
      <c r="T62" s="30" t="s">
        <v>197</v>
      </c>
      <c r="U62" s="30" t="s">
        <v>66</v>
      </c>
      <c r="V62" s="31"/>
      <c r="W62" s="31"/>
      <c r="X62" s="31"/>
      <c r="Y62" s="31"/>
    </row>
    <row r="63" spans="2:26">
      <c r="B63" s="13">
        <v>47</v>
      </c>
      <c r="C63" s="13"/>
      <c r="D63" s="14"/>
      <c r="E63" s="13"/>
      <c r="F63" s="15" t="s">
        <v>226</v>
      </c>
      <c r="G63" s="98" t="s">
        <v>227</v>
      </c>
      <c r="H63" s="63"/>
      <c r="I63" s="63"/>
      <c r="J63" s="64"/>
      <c r="K63" s="25" t="s">
        <v>2</v>
      </c>
      <c r="L63" s="24" t="s">
        <v>7</v>
      </c>
      <c r="M63" s="13" t="e">
        <f>VLOOKUP(L63,Sheet1!$G$4:$H$7,2,0)</f>
        <v>#N/A</v>
      </c>
      <c r="N63" s="23">
        <v>45251</v>
      </c>
      <c r="O63" s="26"/>
      <c r="P63" s="26"/>
      <c r="Q63" s="26"/>
      <c r="R63" s="26"/>
      <c r="S63" s="13" t="s">
        <v>15</v>
      </c>
      <c r="T63" s="30" t="s">
        <v>197</v>
      </c>
      <c r="U63" s="30" t="s">
        <v>66</v>
      </c>
      <c r="V63" s="31"/>
      <c r="W63" s="31"/>
      <c r="X63" s="31"/>
      <c r="Y63" s="31"/>
    </row>
    <row r="64" spans="2:26">
      <c r="B64" s="13">
        <v>48</v>
      </c>
      <c r="C64" s="13"/>
      <c r="D64" s="14"/>
      <c r="E64" s="13"/>
      <c r="F64" s="15" t="s">
        <v>228</v>
      </c>
      <c r="G64" s="62" t="s">
        <v>229</v>
      </c>
      <c r="H64" s="63"/>
      <c r="I64" s="63"/>
      <c r="J64" s="64"/>
      <c r="K64" s="25" t="s">
        <v>11</v>
      </c>
      <c r="L64" s="24" t="s">
        <v>7</v>
      </c>
      <c r="M64" s="13" t="e">
        <f>VLOOKUP(L64,Sheet1!$G$4:$H$7,2,0)</f>
        <v>#N/A</v>
      </c>
      <c r="N64" s="23">
        <v>45253</v>
      </c>
      <c r="O64" s="26"/>
      <c r="P64" s="26"/>
      <c r="Q64" s="26"/>
      <c r="R64" s="26"/>
      <c r="S64" s="13" t="s">
        <v>15</v>
      </c>
      <c r="T64" s="30" t="s">
        <v>197</v>
      </c>
      <c r="U64" s="30" t="s">
        <v>66</v>
      </c>
      <c r="V64" s="31"/>
      <c r="W64" s="31"/>
      <c r="X64" s="31"/>
      <c r="Y64" s="31"/>
    </row>
    <row r="65" spans="2:25">
      <c r="B65" s="13">
        <v>49</v>
      </c>
      <c r="C65" s="13"/>
      <c r="D65" s="14"/>
      <c r="E65" s="13"/>
      <c r="F65" s="15" t="s">
        <v>230</v>
      </c>
      <c r="G65" s="98" t="s">
        <v>231</v>
      </c>
      <c r="H65" s="63"/>
      <c r="I65" s="63"/>
      <c r="J65" s="64"/>
      <c r="K65" s="25" t="s">
        <v>11</v>
      </c>
      <c r="L65" s="24" t="s">
        <v>7</v>
      </c>
      <c r="M65" s="13" t="e">
        <f>VLOOKUP(L65,Sheet1!$G$4:$H$7,2,0)</f>
        <v>#N/A</v>
      </c>
      <c r="N65" s="23">
        <v>45253</v>
      </c>
      <c r="O65" s="26"/>
      <c r="P65" s="26"/>
      <c r="Q65" s="26"/>
      <c r="R65" s="26"/>
      <c r="S65" s="13" t="s">
        <v>15</v>
      </c>
      <c r="T65" s="30" t="s">
        <v>197</v>
      </c>
      <c r="U65" s="30" t="s">
        <v>66</v>
      </c>
      <c r="V65" s="31"/>
      <c r="W65" s="31"/>
      <c r="X65" s="31"/>
      <c r="Y65" s="31"/>
    </row>
    <row r="66" spans="2:25">
      <c r="B66" s="13">
        <v>50</v>
      </c>
      <c r="C66" s="13"/>
      <c r="D66" s="14"/>
      <c r="E66" s="13"/>
      <c r="F66" s="15" t="s">
        <v>232</v>
      </c>
      <c r="G66" s="98" t="s">
        <v>233</v>
      </c>
      <c r="H66" s="63"/>
      <c r="I66" s="63"/>
      <c r="J66" s="64"/>
      <c r="K66" s="25" t="s">
        <v>11</v>
      </c>
      <c r="L66" s="24" t="s">
        <v>7</v>
      </c>
      <c r="M66" s="13" t="e">
        <f>VLOOKUP(L66,Sheet1!$G$4:$H$7,2,0)</f>
        <v>#N/A</v>
      </c>
      <c r="N66" s="23">
        <v>45253</v>
      </c>
      <c r="O66" s="26"/>
      <c r="P66" s="26"/>
      <c r="Q66" s="26"/>
      <c r="R66" s="26"/>
      <c r="S66" s="13" t="s">
        <v>15</v>
      </c>
      <c r="T66" s="30" t="s">
        <v>197</v>
      </c>
      <c r="U66" s="30" t="s">
        <v>66</v>
      </c>
      <c r="V66" s="31"/>
      <c r="W66" s="31"/>
      <c r="X66" s="31"/>
      <c r="Y66" s="31"/>
    </row>
    <row r="67" spans="2:25">
      <c r="B67" s="13">
        <v>51</v>
      </c>
      <c r="C67" s="13"/>
      <c r="D67" s="14"/>
      <c r="E67" s="13"/>
      <c r="F67" s="30" t="s">
        <v>234</v>
      </c>
      <c r="G67" s="101" t="s">
        <v>235</v>
      </c>
      <c r="H67" s="101"/>
      <c r="I67" s="101"/>
      <c r="J67" s="101"/>
      <c r="K67" s="25" t="s">
        <v>11</v>
      </c>
      <c r="L67" s="24" t="s">
        <v>7</v>
      </c>
      <c r="M67" s="13" t="e">
        <f>VLOOKUP(L67,Sheet1!$G$4:$H$7,2,0)</f>
        <v>#N/A</v>
      </c>
      <c r="N67" s="23">
        <v>45253</v>
      </c>
      <c r="O67" s="26"/>
      <c r="P67" s="26"/>
      <c r="Q67" s="26"/>
      <c r="R67" s="26"/>
      <c r="S67" s="13" t="s">
        <v>15</v>
      </c>
      <c r="T67" s="30" t="s">
        <v>215</v>
      </c>
      <c r="U67" s="30" t="s">
        <v>66</v>
      </c>
      <c r="V67" s="31"/>
      <c r="W67" s="31"/>
      <c r="X67" s="31"/>
      <c r="Y67" s="31"/>
    </row>
    <row r="68" spans="2:25">
      <c r="B68" s="13">
        <v>52</v>
      </c>
      <c r="C68" s="13"/>
      <c r="D68" s="14"/>
      <c r="E68" s="13"/>
      <c r="F68" s="15"/>
      <c r="G68" s="98"/>
      <c r="H68" s="63"/>
      <c r="I68" s="63"/>
      <c r="J68" s="64"/>
      <c r="K68" s="25"/>
      <c r="L68" s="24"/>
      <c r="M68" s="25"/>
      <c r="N68" s="23"/>
      <c r="O68" s="26"/>
      <c r="P68" s="26"/>
      <c r="Q68" s="26"/>
      <c r="R68" s="26"/>
      <c r="S68" s="13"/>
      <c r="T68" s="30"/>
      <c r="U68" s="30"/>
      <c r="V68" s="31"/>
      <c r="W68" s="31"/>
      <c r="X68" s="31"/>
      <c r="Y68" s="31"/>
    </row>
    <row r="69" spans="2:25">
      <c r="B69" s="13">
        <v>53</v>
      </c>
      <c r="C69" s="13"/>
      <c r="D69" s="14"/>
      <c r="E69" s="13"/>
      <c r="F69" s="15"/>
      <c r="G69" s="98"/>
      <c r="H69" s="63"/>
      <c r="I69" s="63"/>
      <c r="J69" s="64"/>
      <c r="K69" s="25"/>
      <c r="L69" s="24"/>
      <c r="M69" s="25"/>
      <c r="N69" s="23"/>
      <c r="O69" s="26"/>
      <c r="P69" s="26"/>
      <c r="Q69" s="26"/>
      <c r="R69" s="26"/>
      <c r="S69" s="13"/>
      <c r="T69" s="30"/>
      <c r="U69" s="30"/>
      <c r="V69" s="31"/>
      <c r="W69" s="31"/>
      <c r="X69" s="31"/>
      <c r="Y69" s="31"/>
    </row>
    <row r="70" spans="2:25">
      <c r="B70" s="13">
        <v>54</v>
      </c>
      <c r="C70" s="13"/>
      <c r="D70" s="14"/>
      <c r="E70" s="13"/>
      <c r="F70" s="15"/>
      <c r="G70" s="98"/>
      <c r="H70" s="63"/>
      <c r="I70" s="63"/>
      <c r="J70" s="64"/>
      <c r="K70" s="25"/>
      <c r="L70" s="24"/>
      <c r="M70" s="25"/>
      <c r="N70" s="23"/>
      <c r="O70" s="26"/>
      <c r="P70" s="26"/>
      <c r="Q70" s="26"/>
      <c r="R70" s="26"/>
      <c r="S70" s="13"/>
      <c r="T70" s="30"/>
      <c r="U70" s="30"/>
      <c r="V70" s="31"/>
      <c r="W70" s="31"/>
      <c r="X70" s="31"/>
      <c r="Y70" s="31"/>
    </row>
    <row r="71" spans="2:25">
      <c r="B71" s="13">
        <v>55</v>
      </c>
      <c r="C71" s="13"/>
      <c r="D71" s="14"/>
      <c r="E71" s="13"/>
      <c r="F71" s="15"/>
      <c r="G71" s="98"/>
      <c r="H71" s="63"/>
      <c r="I71" s="63"/>
      <c r="J71" s="64"/>
      <c r="K71" s="25"/>
      <c r="L71" s="24"/>
      <c r="M71" s="25"/>
      <c r="N71" s="23"/>
      <c r="O71" s="26"/>
      <c r="P71" s="26"/>
      <c r="Q71" s="26"/>
      <c r="R71" s="26"/>
      <c r="S71" s="13"/>
      <c r="T71" s="30"/>
      <c r="U71" s="30"/>
      <c r="V71" s="31"/>
      <c r="W71" s="31"/>
      <c r="X71" s="31"/>
      <c r="Y71" s="31"/>
    </row>
    <row r="72" spans="2:25">
      <c r="B72" s="13"/>
      <c r="C72" s="13"/>
      <c r="D72" s="14"/>
      <c r="E72" s="13"/>
      <c r="F72" s="30"/>
      <c r="G72" s="101"/>
      <c r="H72" s="101"/>
      <c r="I72" s="101"/>
      <c r="J72" s="101"/>
      <c r="K72" s="25"/>
      <c r="L72" s="24"/>
      <c r="M72" s="25"/>
      <c r="N72" s="23"/>
      <c r="O72" s="26"/>
      <c r="P72" s="26"/>
      <c r="Q72" s="26"/>
      <c r="R72" s="26"/>
      <c r="S72" s="13"/>
      <c r="T72" s="30"/>
      <c r="U72" s="30"/>
      <c r="V72" s="31"/>
      <c r="W72" s="31"/>
      <c r="X72" s="31"/>
      <c r="Y72" s="31"/>
    </row>
    <row r="73" spans="2:25">
      <c r="B73" s="13"/>
      <c r="C73" s="13"/>
      <c r="D73" s="14"/>
      <c r="E73" s="13"/>
      <c r="F73" s="15" t="s">
        <v>236</v>
      </c>
      <c r="G73" s="62" t="s">
        <v>237</v>
      </c>
      <c r="H73" s="63"/>
      <c r="I73" s="63"/>
      <c r="J73" s="64"/>
      <c r="K73" s="25"/>
      <c r="L73" s="24"/>
      <c r="M73" s="25"/>
      <c r="N73" s="23"/>
      <c r="O73" s="26"/>
      <c r="P73" s="26"/>
      <c r="Q73" s="26"/>
      <c r="R73" s="26"/>
      <c r="S73" s="13"/>
      <c r="T73" s="30" t="s">
        <v>215</v>
      </c>
      <c r="U73" s="30"/>
      <c r="V73" s="31"/>
      <c r="W73" s="31"/>
      <c r="X73" s="31"/>
      <c r="Y73" s="31"/>
    </row>
    <row r="74" spans="2:25">
      <c r="B74" s="24"/>
      <c r="C74" s="13"/>
      <c r="D74" s="14"/>
      <c r="E74" s="13"/>
      <c r="F74" s="15" t="s">
        <v>238</v>
      </c>
      <c r="G74" s="95" t="s">
        <v>239</v>
      </c>
      <c r="H74" s="95"/>
      <c r="I74" s="95"/>
      <c r="J74" s="95"/>
      <c r="K74" s="25"/>
      <c r="L74" s="24"/>
      <c r="M74" s="25"/>
      <c r="N74" s="23"/>
      <c r="O74" s="35"/>
      <c r="P74" s="35"/>
      <c r="Q74" s="35"/>
      <c r="R74" s="35"/>
      <c r="S74" s="13"/>
      <c r="T74" s="30"/>
      <c r="U74" s="30"/>
      <c r="V74" s="31"/>
      <c r="W74" s="31"/>
      <c r="X74" s="31"/>
      <c r="Y74" s="31"/>
    </row>
    <row r="75" spans="2:25">
      <c r="B75" s="24"/>
      <c r="C75" s="13"/>
      <c r="D75" s="14"/>
      <c r="E75" s="13"/>
      <c r="F75" s="15" t="s">
        <v>240</v>
      </c>
      <c r="G75" s="95" t="s">
        <v>241</v>
      </c>
      <c r="H75" s="95"/>
      <c r="I75" s="95"/>
      <c r="J75" s="95"/>
      <c r="K75" s="25"/>
      <c r="L75" s="24"/>
      <c r="M75" s="25"/>
      <c r="N75" s="23"/>
      <c r="O75" s="35"/>
      <c r="P75" s="35"/>
      <c r="Q75" s="35"/>
      <c r="R75" s="35"/>
      <c r="S75" s="13"/>
      <c r="T75" s="30"/>
      <c r="U75" s="30"/>
      <c r="V75" s="31"/>
      <c r="W75" s="31"/>
      <c r="X75" s="31"/>
      <c r="Y75" s="31"/>
    </row>
    <row r="76" spans="2:25">
      <c r="B76" s="24"/>
      <c r="C76" s="13"/>
      <c r="D76" s="14"/>
      <c r="E76" s="13"/>
      <c r="F76" s="15" t="s">
        <v>242</v>
      </c>
      <c r="G76" s="95" t="s">
        <v>243</v>
      </c>
      <c r="H76" s="95"/>
      <c r="I76" s="95"/>
      <c r="J76" s="95"/>
      <c r="K76" s="25"/>
      <c r="L76" s="24"/>
      <c r="M76" s="25"/>
      <c r="N76" s="23"/>
      <c r="O76" s="35"/>
      <c r="P76" s="35"/>
      <c r="Q76" s="35"/>
      <c r="R76" s="35"/>
      <c r="S76" s="13"/>
      <c r="T76" s="30"/>
      <c r="U76" s="30"/>
      <c r="V76" s="31"/>
      <c r="W76" s="31"/>
      <c r="X76" s="31"/>
      <c r="Y76" s="31"/>
    </row>
    <row r="77" spans="2:25">
      <c r="B77" s="24"/>
      <c r="C77" s="13"/>
      <c r="D77" s="14"/>
      <c r="E77" s="13"/>
      <c r="F77" s="15" t="s">
        <v>244</v>
      </c>
      <c r="G77" s="95" t="s">
        <v>245</v>
      </c>
      <c r="H77" s="95"/>
      <c r="I77" s="95"/>
      <c r="J77" s="95"/>
      <c r="K77" s="25"/>
      <c r="L77" s="24"/>
      <c r="M77" s="25"/>
      <c r="N77" s="36"/>
      <c r="O77" s="37"/>
      <c r="P77" s="37"/>
      <c r="Q77" s="37"/>
      <c r="R77" s="37"/>
      <c r="S77" s="13"/>
      <c r="T77" s="30"/>
      <c r="U77" s="30"/>
      <c r="V77" s="31"/>
      <c r="W77" s="31"/>
      <c r="X77" s="31"/>
      <c r="Y77" s="31"/>
    </row>
    <row r="78" spans="2:25">
      <c r="B78" s="24"/>
      <c r="C78" s="30"/>
      <c r="D78" s="33"/>
      <c r="E78" s="30"/>
      <c r="F78" s="15" t="s">
        <v>246</v>
      </c>
      <c r="G78" s="95" t="s">
        <v>247</v>
      </c>
      <c r="H78" s="95"/>
      <c r="I78" s="95"/>
      <c r="J78" s="95"/>
      <c r="K78" s="25"/>
      <c r="L78" s="24"/>
      <c r="M78" s="25"/>
      <c r="N78" s="36"/>
      <c r="O78" s="37"/>
      <c r="P78" s="37"/>
      <c r="Q78" s="37"/>
      <c r="R78" s="37"/>
      <c r="S78" s="13"/>
      <c r="T78" s="30"/>
      <c r="U78" s="30"/>
      <c r="V78" s="31"/>
      <c r="W78" s="31"/>
      <c r="X78" s="31"/>
      <c r="Y78" s="31"/>
    </row>
    <row r="79" spans="2:25">
      <c r="B79" s="24"/>
      <c r="C79" s="30"/>
      <c r="D79" s="33"/>
      <c r="E79" s="30"/>
      <c r="F79" s="15" t="s">
        <v>248</v>
      </c>
      <c r="G79" s="95" t="s">
        <v>249</v>
      </c>
      <c r="H79" s="95"/>
      <c r="I79" s="95"/>
      <c r="J79" s="95"/>
      <c r="K79" s="25"/>
      <c r="L79" s="24"/>
      <c r="M79" s="25"/>
      <c r="N79" s="36"/>
      <c r="O79" s="37"/>
      <c r="P79" s="37"/>
      <c r="Q79" s="37"/>
      <c r="R79" s="37"/>
      <c r="S79" s="13"/>
      <c r="T79" s="30"/>
      <c r="U79" s="30"/>
      <c r="V79" s="31"/>
      <c r="W79" s="31"/>
      <c r="X79" s="31"/>
      <c r="Y79" s="31"/>
    </row>
    <row r="80" spans="2:25">
      <c r="B80" s="24"/>
      <c r="C80" s="30"/>
      <c r="D80" s="33"/>
      <c r="E80" s="30"/>
      <c r="F80" s="15" t="s">
        <v>250</v>
      </c>
      <c r="G80" s="95" t="s">
        <v>251</v>
      </c>
      <c r="H80" s="95"/>
      <c r="I80" s="95"/>
      <c r="J80" s="95"/>
      <c r="K80" s="25"/>
      <c r="L80" s="24"/>
      <c r="M80" s="25"/>
      <c r="N80" s="36"/>
      <c r="O80" s="37"/>
      <c r="P80" s="37"/>
      <c r="Q80" s="37"/>
      <c r="R80" s="37"/>
      <c r="S80" s="13"/>
      <c r="T80" s="30"/>
      <c r="U80" s="30"/>
      <c r="V80" s="31"/>
      <c r="W80" s="31"/>
      <c r="X80" s="31"/>
      <c r="Y80" s="31"/>
    </row>
    <row r="81" spans="2:25">
      <c r="B81" s="24"/>
      <c r="C81" s="30"/>
      <c r="D81" s="33"/>
      <c r="E81" s="30"/>
      <c r="F81" s="15" t="s">
        <v>252</v>
      </c>
      <c r="G81" s="95" t="s">
        <v>253</v>
      </c>
      <c r="H81" s="95"/>
      <c r="I81" s="95"/>
      <c r="J81" s="95"/>
      <c r="K81" s="25"/>
      <c r="L81" s="24"/>
      <c r="M81" s="25"/>
      <c r="N81" s="36"/>
      <c r="O81" s="37"/>
      <c r="P81" s="37"/>
      <c r="Q81" s="37"/>
      <c r="R81" s="37"/>
      <c r="S81" s="13"/>
      <c r="T81" s="30"/>
      <c r="U81" s="30"/>
      <c r="V81" s="31"/>
      <c r="W81" s="31"/>
      <c r="X81" s="31"/>
      <c r="Y81" s="31"/>
    </row>
    <row r="82" spans="2:25">
      <c r="B82" s="24"/>
      <c r="C82" s="30"/>
      <c r="D82" s="33"/>
      <c r="E82" s="30"/>
      <c r="F82" s="34" t="s">
        <v>254</v>
      </c>
      <c r="G82" s="102" t="s">
        <v>255</v>
      </c>
      <c r="H82" s="103"/>
      <c r="I82" s="103"/>
      <c r="J82" s="104"/>
      <c r="K82" s="25"/>
      <c r="L82" s="24"/>
      <c r="M82" s="25"/>
      <c r="N82" s="36"/>
      <c r="O82" s="37"/>
      <c r="P82" s="37"/>
      <c r="Q82" s="37"/>
      <c r="R82" s="37"/>
      <c r="S82" s="13"/>
      <c r="T82" s="30" t="s">
        <v>197</v>
      </c>
      <c r="U82" s="30"/>
      <c r="V82" s="31"/>
      <c r="W82" s="31"/>
      <c r="X82" s="31"/>
      <c r="Y82" s="31"/>
    </row>
    <row r="83" spans="2:25">
      <c r="B83" s="24"/>
      <c r="C83" s="30"/>
      <c r="D83" s="33"/>
      <c r="E83" s="30"/>
      <c r="F83" s="34"/>
      <c r="G83" s="102"/>
      <c r="H83" s="103"/>
      <c r="I83" s="103"/>
      <c r="J83" s="104"/>
      <c r="K83" s="25"/>
      <c r="L83" s="24"/>
      <c r="M83" s="25"/>
      <c r="N83" s="36"/>
      <c r="O83" s="37"/>
      <c r="P83" s="37"/>
      <c r="Q83" s="37"/>
      <c r="R83" s="37"/>
      <c r="S83" s="13"/>
      <c r="T83" s="30"/>
      <c r="U83" s="30"/>
      <c r="V83" s="31"/>
      <c r="W83" s="31"/>
      <c r="X83" s="31"/>
      <c r="Y83" s="31"/>
    </row>
    <row r="84" spans="2:25">
      <c r="B84" s="24"/>
      <c r="C84" s="30"/>
      <c r="D84" s="33"/>
      <c r="E84" s="30"/>
      <c r="F84" s="34"/>
      <c r="G84" s="102"/>
      <c r="H84" s="103"/>
      <c r="I84" s="103"/>
      <c r="J84" s="104"/>
      <c r="K84" s="25"/>
      <c r="L84" s="24"/>
      <c r="M84" s="25"/>
      <c r="N84" s="36"/>
      <c r="O84" s="37"/>
      <c r="P84" s="37"/>
      <c r="Q84" s="37"/>
      <c r="R84" s="37"/>
      <c r="S84" s="13"/>
      <c r="T84" s="30"/>
      <c r="U84" s="30"/>
      <c r="V84" s="31"/>
      <c r="W84" s="31"/>
      <c r="X84" s="31"/>
      <c r="Y84" s="31"/>
    </row>
    <row r="85" spans="2:25">
      <c r="B85" s="24"/>
      <c r="C85" s="30"/>
      <c r="D85" s="33"/>
      <c r="E85" s="30"/>
      <c r="F85" s="34"/>
      <c r="G85" s="102"/>
      <c r="H85" s="103"/>
      <c r="I85" s="103"/>
      <c r="J85" s="104"/>
      <c r="K85" s="25"/>
      <c r="L85" s="24"/>
      <c r="M85" s="25"/>
      <c r="N85" s="36"/>
      <c r="O85" s="37"/>
      <c r="P85" s="37"/>
      <c r="Q85" s="37"/>
      <c r="R85" s="37"/>
      <c r="S85" s="13"/>
      <c r="T85" s="30"/>
      <c r="U85" s="30"/>
      <c r="V85" s="31"/>
      <c r="W85" s="31"/>
      <c r="X85" s="31"/>
      <c r="Y85" s="31"/>
    </row>
    <row r="86" spans="2:25">
      <c r="B86" s="24"/>
      <c r="C86" s="30"/>
      <c r="D86" s="33"/>
      <c r="E86" s="30"/>
      <c r="F86" s="34"/>
      <c r="G86" s="102"/>
      <c r="H86" s="103"/>
      <c r="I86" s="103"/>
      <c r="J86" s="104"/>
      <c r="K86" s="25"/>
      <c r="L86" s="24"/>
      <c r="M86" s="25"/>
      <c r="N86" s="36"/>
      <c r="O86" s="37"/>
      <c r="P86" s="37"/>
      <c r="Q86" s="37"/>
      <c r="R86" s="37"/>
      <c r="S86" s="13"/>
      <c r="T86" s="30"/>
      <c r="U86" s="30"/>
      <c r="V86" s="31"/>
      <c r="W86" s="31"/>
      <c r="X86" s="31"/>
      <c r="Y86" s="31"/>
    </row>
    <row r="87" spans="2:25">
      <c r="B87" s="24"/>
      <c r="C87" s="30"/>
      <c r="D87" s="33"/>
      <c r="E87" s="30"/>
      <c r="F87" s="34"/>
      <c r="G87" s="102"/>
      <c r="H87" s="103"/>
      <c r="I87" s="103"/>
      <c r="J87" s="104"/>
      <c r="K87" s="25"/>
      <c r="L87" s="24"/>
      <c r="M87" s="25"/>
      <c r="N87" s="36"/>
      <c r="O87" s="37"/>
      <c r="P87" s="37"/>
      <c r="Q87" s="37"/>
      <c r="R87" s="37"/>
      <c r="S87" s="13"/>
      <c r="T87" s="30"/>
      <c r="U87" s="30"/>
      <c r="V87" s="31"/>
      <c r="W87" s="31"/>
      <c r="X87" s="31"/>
      <c r="Y87" s="31"/>
    </row>
    <row r="88" spans="2:25">
      <c r="B88" s="24"/>
      <c r="C88" s="30"/>
      <c r="D88" s="33"/>
      <c r="E88" s="30"/>
      <c r="F88" s="30"/>
      <c r="G88" s="102"/>
      <c r="H88" s="103"/>
      <c r="I88" s="103"/>
      <c r="J88" s="104"/>
      <c r="K88" s="25"/>
      <c r="L88" s="24"/>
      <c r="M88" s="25"/>
      <c r="N88" s="36"/>
      <c r="O88" s="37"/>
      <c r="P88" s="37"/>
      <c r="Q88" s="37"/>
      <c r="R88" s="37"/>
      <c r="S88" s="13"/>
      <c r="T88" s="30"/>
      <c r="U88" s="30"/>
      <c r="V88" s="31"/>
      <c r="W88" s="31"/>
      <c r="X88" s="31"/>
      <c r="Y88" s="31"/>
    </row>
    <row r="89" spans="2:25">
      <c r="B89" s="24"/>
      <c r="C89" s="30"/>
      <c r="D89" s="33"/>
      <c r="E89" s="30"/>
      <c r="F89" s="30"/>
      <c r="G89" s="102"/>
      <c r="H89" s="103"/>
      <c r="I89" s="103"/>
      <c r="J89" s="104"/>
      <c r="K89" s="25"/>
      <c r="L89" s="24"/>
      <c r="M89" s="25"/>
      <c r="N89" s="36"/>
      <c r="O89" s="37"/>
      <c r="P89" s="37"/>
      <c r="Q89" s="37"/>
      <c r="R89" s="37"/>
      <c r="S89" s="13"/>
      <c r="T89" s="30"/>
      <c r="U89" s="30"/>
      <c r="V89" s="31"/>
      <c r="W89" s="31"/>
      <c r="X89" s="31"/>
      <c r="Y89" s="31"/>
    </row>
    <row r="90" spans="2:25">
      <c r="B90" s="24"/>
      <c r="C90" s="30"/>
      <c r="D90" s="33"/>
      <c r="E90" s="30"/>
      <c r="F90" s="30"/>
      <c r="G90" s="102"/>
      <c r="H90" s="103"/>
      <c r="I90" s="103"/>
      <c r="J90" s="104"/>
      <c r="K90" s="25"/>
      <c r="L90" s="24"/>
      <c r="M90" s="25"/>
      <c r="N90" s="36"/>
      <c r="O90" s="37"/>
      <c r="P90" s="37"/>
      <c r="Q90" s="37"/>
      <c r="R90" s="37"/>
      <c r="S90" s="13"/>
      <c r="T90" s="30"/>
      <c r="U90" s="30"/>
      <c r="V90" s="31"/>
      <c r="W90" s="31"/>
      <c r="X90" s="31"/>
      <c r="Y90" s="31"/>
    </row>
    <row r="91" spans="2:25">
      <c r="B91" s="24"/>
      <c r="C91" s="30"/>
      <c r="D91" s="33"/>
      <c r="E91" s="30"/>
      <c r="F91" s="30"/>
      <c r="G91" s="102"/>
      <c r="H91" s="103"/>
      <c r="I91" s="103"/>
      <c r="J91" s="104"/>
      <c r="K91" s="25"/>
      <c r="L91" s="24"/>
      <c r="M91" s="25"/>
      <c r="N91" s="36"/>
      <c r="O91" s="37"/>
      <c r="P91" s="37"/>
      <c r="Q91" s="37"/>
      <c r="R91" s="37"/>
      <c r="S91" s="13"/>
      <c r="T91" s="30"/>
      <c r="U91" s="30"/>
      <c r="V91" s="31"/>
      <c r="W91" s="31"/>
      <c r="X91" s="31"/>
      <c r="Y91" s="31"/>
    </row>
    <row r="92" spans="2:25">
      <c r="B92" s="24"/>
      <c r="C92" s="30"/>
      <c r="D92" s="33"/>
      <c r="E92" s="30"/>
      <c r="F92" s="30"/>
      <c r="G92" s="102"/>
      <c r="H92" s="103"/>
      <c r="I92" s="103"/>
      <c r="J92" s="104"/>
      <c r="K92" s="25"/>
      <c r="L92" s="24"/>
      <c r="M92" s="25"/>
      <c r="N92" s="36"/>
      <c r="O92" s="37"/>
      <c r="P92" s="37"/>
      <c r="Q92" s="37"/>
      <c r="R92" s="37"/>
      <c r="S92" s="13"/>
      <c r="T92" s="30"/>
      <c r="U92" s="30"/>
      <c r="V92" s="31"/>
      <c r="W92" s="31"/>
      <c r="X92" s="31"/>
      <c r="Y92" s="31"/>
    </row>
    <row r="93" spans="2:25">
      <c r="B93" s="24"/>
      <c r="C93" s="30"/>
      <c r="D93" s="33"/>
      <c r="E93" s="30"/>
      <c r="F93" s="30"/>
      <c r="G93" s="102"/>
      <c r="H93" s="103"/>
      <c r="I93" s="103"/>
      <c r="J93" s="104"/>
      <c r="K93" s="25"/>
      <c r="L93" s="24"/>
      <c r="M93" s="25"/>
      <c r="N93" s="36"/>
      <c r="O93" s="37"/>
      <c r="P93" s="37"/>
      <c r="Q93" s="37"/>
      <c r="R93" s="37"/>
      <c r="S93" s="13"/>
      <c r="T93" s="30"/>
      <c r="U93" s="30"/>
      <c r="V93" s="31"/>
      <c r="W93" s="31"/>
      <c r="X93" s="31"/>
      <c r="Y93" s="31"/>
    </row>
    <row r="94" spans="2:25">
      <c r="B94" s="24"/>
      <c r="C94" s="30"/>
      <c r="D94" s="33"/>
      <c r="E94" s="30"/>
      <c r="F94" s="30"/>
      <c r="G94" s="102"/>
      <c r="H94" s="103"/>
      <c r="I94" s="103"/>
      <c r="J94" s="104"/>
      <c r="K94" s="25"/>
      <c r="L94" s="24"/>
      <c r="M94" s="25"/>
      <c r="N94" s="36"/>
      <c r="O94" s="37"/>
      <c r="P94" s="37"/>
      <c r="Q94" s="37"/>
      <c r="R94" s="37"/>
      <c r="S94" s="13"/>
      <c r="T94" s="30"/>
      <c r="U94" s="30"/>
      <c r="V94" s="31"/>
      <c r="W94" s="31"/>
      <c r="X94" s="31"/>
      <c r="Y94" s="31"/>
    </row>
    <row r="95" spans="2:25">
      <c r="B95" s="24"/>
      <c r="C95" s="30"/>
      <c r="D95" s="33"/>
      <c r="E95" s="30"/>
      <c r="F95" s="30"/>
      <c r="G95" s="102"/>
      <c r="H95" s="103"/>
      <c r="I95" s="103"/>
      <c r="J95" s="104"/>
      <c r="K95" s="25"/>
      <c r="L95" s="24"/>
      <c r="M95" s="25"/>
      <c r="N95" s="36"/>
      <c r="O95" s="37"/>
      <c r="P95" s="37"/>
      <c r="Q95" s="37"/>
      <c r="R95" s="37"/>
      <c r="S95" s="13"/>
      <c r="T95" s="30"/>
      <c r="U95" s="30"/>
      <c r="V95" s="31"/>
      <c r="W95" s="31"/>
      <c r="X95" s="31"/>
      <c r="Y95" s="31"/>
    </row>
    <row r="96" spans="2:25">
      <c r="B96" s="24"/>
      <c r="C96" s="30"/>
      <c r="D96" s="33"/>
      <c r="E96" s="30"/>
      <c r="F96" s="30"/>
      <c r="G96" s="102"/>
      <c r="H96" s="103"/>
      <c r="I96" s="103"/>
      <c r="J96" s="104"/>
      <c r="K96" s="25"/>
      <c r="L96" s="24"/>
      <c r="M96" s="25"/>
      <c r="N96" s="36"/>
      <c r="O96" s="37"/>
      <c r="P96" s="37"/>
      <c r="Q96" s="37"/>
      <c r="R96" s="37"/>
      <c r="S96" s="13"/>
      <c r="T96" s="30"/>
      <c r="U96" s="30"/>
      <c r="V96" s="31"/>
      <c r="W96" s="31"/>
      <c r="X96" s="31"/>
      <c r="Y96" s="31"/>
    </row>
    <row r="97" spans="2:25">
      <c r="B97" s="24"/>
      <c r="C97" s="30"/>
      <c r="D97" s="33"/>
      <c r="E97" s="30"/>
      <c r="F97" s="30"/>
      <c r="G97" s="102"/>
      <c r="H97" s="103"/>
      <c r="I97" s="103"/>
      <c r="J97" s="104"/>
      <c r="K97" s="25"/>
      <c r="L97" s="24"/>
      <c r="M97" s="25"/>
      <c r="N97" s="36"/>
      <c r="O97" s="37"/>
      <c r="P97" s="37"/>
      <c r="Q97" s="37"/>
      <c r="R97" s="37"/>
      <c r="S97" s="13"/>
      <c r="T97" s="30"/>
      <c r="U97" s="30"/>
      <c r="V97" s="31"/>
      <c r="W97" s="31"/>
      <c r="X97" s="31"/>
      <c r="Y97" s="31"/>
    </row>
    <row r="98" spans="2:25">
      <c r="B98" s="24"/>
      <c r="C98" s="30"/>
      <c r="D98" s="33"/>
      <c r="E98" s="30"/>
      <c r="F98" s="30"/>
      <c r="G98" s="102"/>
      <c r="H98" s="103"/>
      <c r="I98" s="103"/>
      <c r="J98" s="104"/>
      <c r="K98" s="25"/>
      <c r="L98" s="24"/>
      <c r="M98" s="25"/>
      <c r="N98" s="36"/>
      <c r="O98" s="37"/>
      <c r="P98" s="37"/>
      <c r="Q98" s="37"/>
      <c r="R98" s="37"/>
      <c r="S98" s="13"/>
      <c r="T98" s="30"/>
      <c r="U98" s="30"/>
      <c r="V98" s="31"/>
      <c r="W98" s="31"/>
      <c r="X98" s="31"/>
      <c r="Y98" s="31"/>
    </row>
    <row r="99" spans="2:25">
      <c r="B99" s="24"/>
      <c r="C99" s="30"/>
      <c r="D99" s="33"/>
      <c r="E99" s="30"/>
      <c r="F99" s="30"/>
      <c r="G99" s="102"/>
      <c r="H99" s="103"/>
      <c r="I99" s="103"/>
      <c r="J99" s="104"/>
      <c r="K99" s="25"/>
      <c r="L99" s="24"/>
      <c r="M99" s="25"/>
      <c r="N99" s="36"/>
      <c r="O99" s="37"/>
      <c r="P99" s="37"/>
      <c r="Q99" s="37"/>
      <c r="R99" s="37"/>
      <c r="S99" s="13"/>
      <c r="T99" s="30"/>
      <c r="U99" s="30"/>
      <c r="V99" s="31"/>
      <c r="W99" s="31"/>
      <c r="X99" s="31"/>
      <c r="Y99" s="31"/>
    </row>
    <row r="100" spans="2:25">
      <c r="B100" s="24"/>
      <c r="C100" s="30"/>
      <c r="D100" s="33"/>
      <c r="E100" s="30"/>
      <c r="F100" s="30"/>
      <c r="G100" s="102"/>
      <c r="H100" s="103"/>
      <c r="I100" s="103"/>
      <c r="J100" s="104"/>
      <c r="K100" s="25"/>
      <c r="L100" s="24"/>
      <c r="M100" s="25"/>
      <c r="N100" s="36"/>
      <c r="O100" s="37"/>
      <c r="P100" s="37"/>
      <c r="Q100" s="37"/>
      <c r="R100" s="37"/>
      <c r="S100" s="13"/>
      <c r="T100" s="30"/>
      <c r="U100" s="30"/>
      <c r="V100" s="31"/>
      <c r="W100" s="31"/>
      <c r="X100" s="31"/>
      <c r="Y100" s="31"/>
    </row>
    <row r="101" spans="2:25">
      <c r="B101" s="24"/>
      <c r="C101" s="30"/>
      <c r="D101" s="33"/>
      <c r="E101" s="30"/>
      <c r="F101" s="30"/>
      <c r="G101" s="102"/>
      <c r="H101" s="103"/>
      <c r="I101" s="103"/>
      <c r="J101" s="104"/>
      <c r="K101" s="25"/>
      <c r="L101" s="24"/>
      <c r="M101" s="25"/>
      <c r="N101" s="36"/>
      <c r="O101" s="37"/>
      <c r="P101" s="37"/>
      <c r="Q101" s="37"/>
      <c r="R101" s="37"/>
      <c r="S101" s="13"/>
      <c r="T101" s="30"/>
      <c r="U101" s="30"/>
      <c r="V101" s="31"/>
      <c r="W101" s="31"/>
      <c r="X101" s="31"/>
      <c r="Y101" s="31"/>
    </row>
    <row r="102" spans="2:25">
      <c r="B102" s="24"/>
      <c r="C102" s="30"/>
      <c r="D102" s="33"/>
      <c r="E102" s="30"/>
      <c r="F102" s="30"/>
      <c r="G102" s="102"/>
      <c r="H102" s="103"/>
      <c r="I102" s="103"/>
      <c r="J102" s="104"/>
      <c r="K102" s="25"/>
      <c r="L102" s="24"/>
      <c r="M102" s="25"/>
      <c r="N102" s="36"/>
      <c r="O102" s="37"/>
      <c r="P102" s="37"/>
      <c r="Q102" s="37"/>
      <c r="R102" s="37"/>
      <c r="S102" s="13"/>
      <c r="T102" s="30"/>
      <c r="U102" s="30"/>
      <c r="V102" s="31"/>
      <c r="W102" s="31"/>
      <c r="X102" s="31"/>
      <c r="Y102" s="31"/>
    </row>
    <row r="103" spans="2:25">
      <c r="B103" s="24"/>
      <c r="C103" s="30"/>
      <c r="D103" s="33"/>
      <c r="E103" s="30"/>
      <c r="F103" s="30"/>
      <c r="G103" s="102"/>
      <c r="H103" s="103"/>
      <c r="I103" s="103"/>
      <c r="J103" s="104"/>
      <c r="K103" s="25"/>
      <c r="L103" s="24"/>
      <c r="M103" s="25"/>
      <c r="N103" s="36"/>
      <c r="O103" s="37"/>
      <c r="P103" s="37"/>
      <c r="Q103" s="37"/>
      <c r="R103" s="37"/>
      <c r="S103" s="13"/>
      <c r="T103" s="30"/>
      <c r="U103" s="30"/>
      <c r="V103" s="31"/>
      <c r="W103" s="31"/>
      <c r="X103" s="31"/>
      <c r="Y103" s="31"/>
    </row>
    <row r="104" spans="2:25">
      <c r="B104" s="24"/>
      <c r="C104" s="30"/>
      <c r="D104" s="33"/>
      <c r="E104" s="30"/>
      <c r="F104" s="30"/>
      <c r="G104" s="102"/>
      <c r="H104" s="103"/>
      <c r="I104" s="103"/>
      <c r="J104" s="104"/>
      <c r="K104" s="25"/>
      <c r="L104" s="24"/>
      <c r="M104" s="25"/>
      <c r="N104" s="36"/>
      <c r="O104" s="37"/>
      <c r="P104" s="37"/>
      <c r="Q104" s="37"/>
      <c r="R104" s="37"/>
      <c r="S104" s="13"/>
      <c r="T104" s="30"/>
      <c r="U104" s="30"/>
      <c r="V104" s="31"/>
      <c r="W104" s="31"/>
      <c r="X104" s="31"/>
      <c r="Y104" s="31"/>
    </row>
    <row r="105" spans="2:25">
      <c r="B105" s="24"/>
      <c r="C105" s="30"/>
      <c r="D105" s="33"/>
      <c r="E105" s="30"/>
      <c r="F105" s="30"/>
      <c r="G105" s="102"/>
      <c r="H105" s="103"/>
      <c r="I105" s="103"/>
      <c r="J105" s="104"/>
      <c r="K105" s="25"/>
      <c r="L105" s="24"/>
      <c r="M105" s="25"/>
      <c r="N105" s="36"/>
      <c r="O105" s="37"/>
      <c r="P105" s="37"/>
      <c r="Q105" s="37"/>
      <c r="R105" s="37"/>
      <c r="S105" s="13"/>
      <c r="T105" s="30"/>
      <c r="U105" s="30"/>
      <c r="V105" s="31"/>
      <c r="W105" s="31"/>
      <c r="X105" s="31"/>
      <c r="Y105" s="31"/>
    </row>
    <row r="106" spans="2:25">
      <c r="B106" s="24"/>
      <c r="C106" s="30"/>
      <c r="D106" s="33"/>
      <c r="E106" s="30"/>
      <c r="F106" s="30"/>
      <c r="G106" s="102"/>
      <c r="H106" s="103"/>
      <c r="I106" s="103"/>
      <c r="J106" s="104"/>
      <c r="K106" s="25"/>
      <c r="L106" s="24"/>
      <c r="M106" s="25"/>
      <c r="N106" s="36"/>
      <c r="O106" s="37"/>
      <c r="P106" s="37"/>
      <c r="Q106" s="37"/>
      <c r="R106" s="37"/>
      <c r="S106" s="13"/>
      <c r="T106" s="30"/>
      <c r="U106" s="30"/>
      <c r="V106" s="31"/>
      <c r="W106" s="31"/>
      <c r="X106" s="31"/>
      <c r="Y106" s="31"/>
    </row>
    <row r="107" spans="2:25">
      <c r="B107" s="24"/>
      <c r="C107" s="30"/>
      <c r="D107" s="33"/>
      <c r="E107" s="30"/>
      <c r="F107" s="30"/>
      <c r="G107" s="102"/>
      <c r="H107" s="103"/>
      <c r="I107" s="103"/>
      <c r="J107" s="104"/>
      <c r="K107" s="25"/>
      <c r="L107" s="24"/>
      <c r="M107" s="25"/>
      <c r="N107" s="36"/>
      <c r="O107" s="37"/>
      <c r="P107" s="37"/>
      <c r="Q107" s="37"/>
      <c r="R107" s="37"/>
      <c r="S107" s="13"/>
      <c r="T107" s="30"/>
      <c r="U107" s="30"/>
      <c r="V107" s="31"/>
      <c r="W107" s="31"/>
      <c r="X107" s="31"/>
      <c r="Y107" s="31"/>
    </row>
    <row r="108" spans="2:25">
      <c r="B108" s="24"/>
      <c r="C108" s="30"/>
      <c r="D108" s="33"/>
      <c r="E108" s="30"/>
      <c r="F108" s="30"/>
      <c r="G108" s="102"/>
      <c r="H108" s="103"/>
      <c r="I108" s="103"/>
      <c r="J108" s="104"/>
      <c r="K108" s="25"/>
      <c r="L108" s="24"/>
      <c r="M108" s="25"/>
      <c r="N108" s="36"/>
      <c r="O108" s="37"/>
      <c r="P108" s="37"/>
      <c r="Q108" s="37"/>
      <c r="R108" s="37"/>
      <c r="S108" s="13"/>
      <c r="T108" s="30"/>
      <c r="U108" s="30"/>
      <c r="V108" s="31"/>
      <c r="W108" s="31"/>
      <c r="X108" s="31"/>
      <c r="Y108" s="31"/>
    </row>
    <row r="109" spans="2:25">
      <c r="B109" s="24"/>
      <c r="C109" s="30"/>
      <c r="D109" s="33"/>
      <c r="E109" s="30"/>
      <c r="F109" s="30"/>
      <c r="G109" s="102"/>
      <c r="H109" s="103"/>
      <c r="I109" s="103"/>
      <c r="J109" s="104"/>
      <c r="K109" s="25"/>
      <c r="L109" s="24"/>
      <c r="M109" s="25"/>
      <c r="N109" s="36"/>
      <c r="O109" s="37"/>
      <c r="P109" s="37"/>
      <c r="Q109" s="37"/>
      <c r="R109" s="37"/>
      <c r="S109" s="13"/>
      <c r="T109" s="30"/>
      <c r="U109" s="30"/>
      <c r="V109" s="31"/>
      <c r="W109" s="31"/>
      <c r="X109" s="31"/>
      <c r="Y109" s="31"/>
    </row>
    <row r="110" spans="2:25">
      <c r="B110" s="24"/>
      <c r="C110" s="30"/>
      <c r="D110" s="33"/>
      <c r="E110" s="30"/>
      <c r="F110" s="30"/>
      <c r="G110" s="102"/>
      <c r="H110" s="103"/>
      <c r="I110" s="103"/>
      <c r="J110" s="104"/>
      <c r="K110" s="25"/>
      <c r="L110" s="24"/>
      <c r="M110" s="25"/>
      <c r="N110" s="36"/>
      <c r="O110" s="37"/>
      <c r="P110" s="37"/>
      <c r="Q110" s="37"/>
      <c r="R110" s="37"/>
      <c r="S110" s="13"/>
      <c r="T110" s="30"/>
      <c r="U110" s="30"/>
      <c r="V110" s="31"/>
      <c r="W110" s="31"/>
      <c r="X110" s="31"/>
      <c r="Y110" s="31"/>
    </row>
    <row r="111" spans="2:25">
      <c r="B111" s="24"/>
      <c r="C111" s="30"/>
      <c r="D111" s="33"/>
      <c r="E111" s="30"/>
      <c r="F111" s="30"/>
      <c r="G111" s="102"/>
      <c r="H111" s="103"/>
      <c r="I111" s="103"/>
      <c r="J111" s="104"/>
      <c r="K111" s="25"/>
      <c r="L111" s="24"/>
      <c r="M111" s="25"/>
      <c r="N111" s="36"/>
      <c r="O111" s="37"/>
      <c r="P111" s="37"/>
      <c r="Q111" s="37"/>
      <c r="R111" s="37"/>
      <c r="S111" s="13"/>
      <c r="T111" s="30"/>
      <c r="U111" s="30"/>
      <c r="V111" s="31"/>
      <c r="W111" s="31"/>
      <c r="X111" s="31"/>
      <c r="Y111" s="31"/>
    </row>
    <row r="112" spans="2:25">
      <c r="B112" s="24"/>
      <c r="C112" s="30"/>
      <c r="D112" s="33"/>
      <c r="E112" s="30"/>
      <c r="F112" s="30"/>
      <c r="G112" s="102"/>
      <c r="H112" s="103"/>
      <c r="I112" s="103"/>
      <c r="J112" s="104"/>
      <c r="K112" s="25"/>
      <c r="L112" s="24"/>
      <c r="M112" s="25"/>
      <c r="N112" s="36"/>
      <c r="O112" s="37"/>
      <c r="P112" s="37"/>
      <c r="Q112" s="37"/>
      <c r="R112" s="37"/>
      <c r="S112" s="13"/>
      <c r="T112" s="30"/>
      <c r="U112" s="30"/>
      <c r="V112" s="31"/>
      <c r="W112" s="31"/>
      <c r="X112" s="31"/>
      <c r="Y112" s="31"/>
    </row>
    <row r="113" spans="2:25">
      <c r="B113" s="24"/>
      <c r="C113" s="30"/>
      <c r="D113" s="33"/>
      <c r="E113" s="30"/>
      <c r="F113" s="30"/>
      <c r="G113" s="102"/>
      <c r="H113" s="103"/>
      <c r="I113" s="103"/>
      <c r="J113" s="104"/>
      <c r="K113" s="25"/>
      <c r="L113" s="24"/>
      <c r="M113" s="25"/>
      <c r="N113" s="36"/>
      <c r="O113" s="37"/>
      <c r="P113" s="37"/>
      <c r="Q113" s="37"/>
      <c r="R113" s="37"/>
      <c r="S113" s="13"/>
      <c r="T113" s="30"/>
      <c r="U113" s="30"/>
      <c r="V113" s="31"/>
      <c r="W113" s="31"/>
      <c r="X113" s="31"/>
      <c r="Y113" s="31"/>
    </row>
    <row r="114" spans="2:25">
      <c r="B114" s="24"/>
      <c r="C114" s="30"/>
      <c r="D114" s="33"/>
      <c r="E114" s="30"/>
      <c r="F114" s="30"/>
      <c r="G114" s="102"/>
      <c r="H114" s="103"/>
      <c r="I114" s="103"/>
      <c r="J114" s="104"/>
      <c r="K114" s="25"/>
      <c r="L114" s="24"/>
      <c r="M114" s="25"/>
      <c r="N114" s="30"/>
      <c r="O114" s="37"/>
      <c r="P114" s="37"/>
      <c r="Q114" s="37"/>
      <c r="R114" s="37"/>
      <c r="S114" s="13"/>
      <c r="T114" s="30"/>
      <c r="U114" s="30"/>
      <c r="V114" s="31"/>
      <c r="W114" s="31"/>
      <c r="X114" s="31"/>
      <c r="Y114" s="31"/>
    </row>
    <row r="115" spans="2:25">
      <c r="B115" s="24"/>
      <c r="C115" s="30"/>
      <c r="D115" s="33"/>
      <c r="E115" s="30"/>
      <c r="F115" s="30"/>
      <c r="G115" s="102"/>
      <c r="H115" s="103"/>
      <c r="I115" s="103"/>
      <c r="J115" s="104"/>
      <c r="K115" s="25"/>
      <c r="L115" s="24"/>
      <c r="M115" s="25"/>
      <c r="N115" s="30"/>
      <c r="O115" s="37"/>
      <c r="P115" s="37"/>
      <c r="Q115" s="37"/>
      <c r="R115" s="37"/>
      <c r="S115" s="13"/>
      <c r="T115" s="30"/>
      <c r="U115" s="30"/>
      <c r="V115" s="31"/>
      <c r="W115" s="31"/>
      <c r="X115" s="31"/>
      <c r="Y115" s="31"/>
    </row>
    <row r="116" spans="2:25">
      <c r="B116" s="24"/>
      <c r="C116" s="30"/>
      <c r="D116" s="33"/>
      <c r="E116" s="30"/>
      <c r="F116" s="30"/>
      <c r="G116" s="102"/>
      <c r="H116" s="103"/>
      <c r="I116" s="103"/>
      <c r="J116" s="104"/>
      <c r="K116" s="25"/>
      <c r="L116" s="24"/>
      <c r="M116" s="25"/>
      <c r="N116" s="30"/>
      <c r="O116" s="37"/>
      <c r="P116" s="37"/>
      <c r="Q116" s="37"/>
      <c r="R116" s="37"/>
      <c r="S116" s="13"/>
      <c r="T116" s="30"/>
      <c r="U116" s="30"/>
      <c r="V116" s="31"/>
      <c r="W116" s="31"/>
      <c r="X116" s="31"/>
      <c r="Y116" s="31"/>
    </row>
    <row r="117" spans="2:25">
      <c r="B117" s="24"/>
      <c r="C117" s="30"/>
      <c r="D117" s="33"/>
      <c r="E117" s="30"/>
      <c r="F117" s="30"/>
      <c r="G117" s="102"/>
      <c r="H117" s="103"/>
      <c r="I117" s="103"/>
      <c r="J117" s="104"/>
      <c r="K117" s="25"/>
      <c r="L117" s="24"/>
      <c r="M117" s="25"/>
      <c r="N117" s="30"/>
      <c r="O117" s="37"/>
      <c r="P117" s="37"/>
      <c r="Q117" s="37"/>
      <c r="R117" s="37"/>
      <c r="S117" s="13"/>
      <c r="T117" s="30"/>
      <c r="U117" s="30"/>
      <c r="V117" s="31"/>
      <c r="W117" s="31"/>
      <c r="X117" s="31"/>
      <c r="Y117" s="31"/>
    </row>
  </sheetData>
  <mergeCells count="145">
    <mergeCell ref="N12:O13"/>
    <mergeCell ref="P12:Q13"/>
    <mergeCell ref="R12:S13"/>
    <mergeCell ref="T12:U13"/>
    <mergeCell ref="G15:J16"/>
    <mergeCell ref="H2:L3"/>
    <mergeCell ref="H4:L6"/>
    <mergeCell ref="N5:O6"/>
    <mergeCell ref="P6:Q7"/>
    <mergeCell ref="R6:S7"/>
    <mergeCell ref="T6:U7"/>
    <mergeCell ref="H7:L8"/>
    <mergeCell ref="N8:O10"/>
    <mergeCell ref="P9:Q10"/>
    <mergeCell ref="R9:S10"/>
    <mergeCell ref="T9:U10"/>
    <mergeCell ref="F5:F6"/>
    <mergeCell ref="F8:F9"/>
    <mergeCell ref="F11:F12"/>
    <mergeCell ref="F15:F16"/>
    <mergeCell ref="G5:G6"/>
    <mergeCell ref="G8:G9"/>
    <mergeCell ref="G11:G12"/>
    <mergeCell ref="K15:K16"/>
    <mergeCell ref="L15:L16"/>
    <mergeCell ref="G113:J113"/>
    <mergeCell ref="G114:J114"/>
    <mergeCell ref="G115:J115"/>
    <mergeCell ref="G116:J116"/>
    <mergeCell ref="G117:J117"/>
    <mergeCell ref="B15:B16"/>
    <mergeCell ref="C15:C16"/>
    <mergeCell ref="D15:D16"/>
    <mergeCell ref="E15:E16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86:J86"/>
    <mergeCell ref="G87:J87"/>
    <mergeCell ref="G88:J88"/>
    <mergeCell ref="G89:J89"/>
    <mergeCell ref="G90:J90"/>
    <mergeCell ref="G91:J91"/>
    <mergeCell ref="G92:J92"/>
    <mergeCell ref="G93:J93"/>
    <mergeCell ref="G94:J94"/>
    <mergeCell ref="G77:J77"/>
    <mergeCell ref="G78:J78"/>
    <mergeCell ref="G79:J79"/>
    <mergeCell ref="G80:J80"/>
    <mergeCell ref="G81:J81"/>
    <mergeCell ref="G82:J82"/>
    <mergeCell ref="G83:J83"/>
    <mergeCell ref="G84:J84"/>
    <mergeCell ref="G85:J85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59:J59"/>
    <mergeCell ref="G60:J60"/>
    <mergeCell ref="G61:J61"/>
    <mergeCell ref="G62:J62"/>
    <mergeCell ref="G63:J63"/>
    <mergeCell ref="G64:J64"/>
    <mergeCell ref="G65:J65"/>
    <mergeCell ref="G66:J66"/>
    <mergeCell ref="G67:J67"/>
    <mergeCell ref="G50:J50"/>
    <mergeCell ref="G51:J51"/>
    <mergeCell ref="G52:J52"/>
    <mergeCell ref="G53:J53"/>
    <mergeCell ref="G54:J54"/>
    <mergeCell ref="G55:J55"/>
    <mergeCell ref="G56:J56"/>
    <mergeCell ref="G57:J57"/>
    <mergeCell ref="G58:J58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N15:R15"/>
    <mergeCell ref="T15:U15"/>
    <mergeCell ref="V15:Y15"/>
    <mergeCell ref="G17:J17"/>
    <mergeCell ref="G18:J18"/>
    <mergeCell ref="G19:J19"/>
    <mergeCell ref="G20:J20"/>
    <mergeCell ref="G21:J21"/>
    <mergeCell ref="G22:J22"/>
    <mergeCell ref="M15:M16"/>
    <mergeCell ref="P5:Q5"/>
    <mergeCell ref="R5:S5"/>
    <mergeCell ref="T5:U5"/>
    <mergeCell ref="N7:O7"/>
    <mergeCell ref="P8:Q8"/>
    <mergeCell ref="R8:S8"/>
    <mergeCell ref="T8:U8"/>
    <mergeCell ref="N11:O11"/>
    <mergeCell ref="P11:Q11"/>
    <mergeCell ref="R11:S11"/>
    <mergeCell ref="T11:U11"/>
  </mergeCells>
  <conditionalFormatting sqref="N67">
    <cfRule type="cellIs" dxfId="21" priority="1" operator="equal">
      <formula>"cancel"</formula>
    </cfRule>
  </conditionalFormatting>
  <conditionalFormatting sqref="C74">
    <cfRule type="expression" dxfId="20" priority="85">
      <formula>$S74="Cancelled"</formula>
    </cfRule>
    <cfRule type="expression" dxfId="19" priority="86">
      <formula>$S74="Progressing"</formula>
    </cfRule>
  </conditionalFormatting>
  <conditionalFormatting sqref="C75:E75">
    <cfRule type="expression" dxfId="18" priority="83">
      <formula>$S75="Cancelled"</formula>
    </cfRule>
    <cfRule type="expression" dxfId="17" priority="84">
      <formula>$S75="Progressing"</formula>
    </cfRule>
  </conditionalFormatting>
  <conditionalFormatting sqref="D76">
    <cfRule type="expression" dxfId="16" priority="89">
      <formula>$S76="Cancelled"</formula>
    </cfRule>
    <cfRule type="expression" dxfId="15" priority="90">
      <formula>$S76="Progressing"</formula>
    </cfRule>
  </conditionalFormatting>
  <conditionalFormatting sqref="L76">
    <cfRule type="expression" dxfId="14" priority="87">
      <formula>$S76="Cancelled"</formula>
    </cfRule>
    <cfRule type="expression" dxfId="13" priority="88">
      <formula>$S76="Progressing"</formula>
    </cfRule>
  </conditionalFormatting>
  <conditionalFormatting sqref="G80">
    <cfRule type="expression" dxfId="12" priority="9">
      <formula>#REF!="Cancelled"</formula>
    </cfRule>
    <cfRule type="expression" dxfId="11" priority="10">
      <formula>#REF!="Progressing"</formula>
    </cfRule>
  </conditionalFormatting>
  <conditionalFormatting sqref="N5:U13">
    <cfRule type="containsErrors" dxfId="10" priority="8">
      <formula>ISERROR(N5)</formula>
    </cfRule>
  </conditionalFormatting>
  <printOptions horizontalCentered="1"/>
  <pageMargins left="0.196527777777778" right="0.196527777777778" top="0.196527777777778" bottom="0.196527777777778" header="0" footer="0"/>
  <pageSetup paperSize="9" scale="5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id="{73AE0F00-0F56-4D3C-B6BE-324B7F6398BB}">
            <xm:f>NOT(ISERROR(SEARCH(Sheet1!$F$14,Z51)))</xm:f>
            <xm:f>Sheet1!$F$14</xm:f>
            <x14:dxf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27" operator="containsText" id="{9213707A-3D3C-4577-990C-4AFD4BDD3421}">
            <xm:f>NOT(ISERROR(SEARCH(Sheet1!$F$13,Z51)))</xm:f>
            <xm:f>Sheet1!$F$13</xm:f>
            <x14:dxf>
              <fill>
                <patternFill patternType="solid">
                  <bgColor theme="8"/>
                </patternFill>
              </fill>
            </x14:dxf>
          </x14:cfRule>
          <x14:cfRule type="containsText" priority="28" operator="containsText" id="{7F2EEAE2-C17C-478B-A3F8-90AC7EF8ECBF}">
            <xm:f>NOT(ISERROR(SEARCH(Sheet1!$F$12,Z51)))</xm:f>
            <xm:f>Sheet1!$F$12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29" operator="containsText" id="{59A6ABD4-04C2-4E87-B9DC-B3167D0B006C}">
            <xm:f>NOT(ISERROR(SEARCH(Sheet1!$F$11,Z51)))</xm:f>
            <xm:f>Sheet1!$F$11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30" operator="containsText" id="{24835F31-10D1-4F03-8742-DB03B9CEF5A5}">
            <xm:f>NOT(ISERROR(SEARCH(Sheet1!$F$10,Z51)))</xm:f>
            <xm:f>Sheet1!$F$10</xm:f>
            <x14:dxf>
              <fill>
                <patternFill patternType="solid">
                  <bgColor rgb="FFFF0000"/>
                </patternFill>
              </fill>
            </x14:dxf>
          </x14:cfRule>
          <xm:sqref>Z51</xm:sqref>
        </x14:conditionalFormatting>
        <x14:conditionalFormatting xmlns:xm="http://schemas.microsoft.com/office/excel/2006/main">
          <x14:cfRule type="containsText" priority="11" operator="containsText" id="{0441EBBD-2AD8-4081-AD2B-67F96F6D6E0D}">
            <xm:f>NOT(ISERROR(SEARCH(Sheet1!$F$14,S17)))</xm:f>
            <xm:f>Sheet1!$F$14</xm:f>
            <x14:dxf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12" operator="containsText" id="{ADC8FEDB-6DDD-43F6-B7BA-83E3AE3CEC8B}">
            <xm:f>NOT(ISERROR(SEARCH(Sheet1!$F$13,S17)))</xm:f>
            <xm:f>Sheet1!$F$13</xm:f>
            <x14:dxf>
              <fill>
                <patternFill patternType="solid">
                  <bgColor theme="8"/>
                </patternFill>
              </fill>
            </x14:dxf>
          </x14:cfRule>
          <x14:cfRule type="containsText" priority="13" operator="containsText" id="{62F92B12-5076-4F75-AEB0-3CADF775CD53}">
            <xm:f>NOT(ISERROR(SEARCH(Sheet1!$F$12,S17)))</xm:f>
            <xm:f>Sheet1!$F$12</xm:f>
            <x14:dxf>
              <fill>
                <patternFill patternType="solid">
                  <bgColor rgb="FF00B050"/>
                </patternFill>
              </fill>
            </x14:dxf>
          </x14:cfRule>
          <x14:cfRule type="containsText" priority="14" operator="containsText" id="{61359063-9755-4FE4-AF94-0116FE2B1B4D}">
            <xm:f>NOT(ISERROR(SEARCH(Sheet1!$F$11,S17)))</xm:f>
            <xm:f>Sheet1!$F$11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15" operator="containsText" id="{1D084225-0636-4140-B4A7-C2989BB79F14}">
            <xm:f>NOT(ISERROR(SEARCH(Sheet1!$F$10,S17)))</xm:f>
            <xm:f>Sheet1!$F$10</xm:f>
            <x14:dxf>
              <fill>
                <patternFill patternType="solid">
                  <bgColor rgb="FFFF0000"/>
                </patternFill>
              </fill>
            </x14:dxf>
          </x14:cfRule>
          <xm:sqref>S17:S73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Sheet1!$B$3:$D$3</xm:f>
          </x14:formula1>
          <xm:sqref>H7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umar.muchtar</dc:creator>
  <cp:lastModifiedBy>fiansyah</cp:lastModifiedBy>
  <dcterms:created xsi:type="dcterms:W3CDTF">2021-08-23T07:49:00Z</dcterms:created>
  <dcterms:modified xsi:type="dcterms:W3CDTF">2024-07-26T06:44:14Z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KSOReadingLayout">
    <vt:bool>true</vt:bool>
  </property>
  <property fmtid="{D5CDD505-2E9C-101B-9397-08002B2CF9AE}" pid="4" name="ICV">
    <vt:lpwstr>397A259AF353417686887477DDF048BA_13</vt:lpwstr>
  </property>
</Properties>
</file>