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\Documents\Escuela\fib\StructuralCodes\structuralcodes\structuralcodes\codes\ec2_2023\Validations_Excel\"/>
    </mc:Choice>
  </mc:AlternateContent>
  <xr:revisionPtr revIDLastSave="0" documentId="13_ncr:1_{1CAE5DAA-345C-45F1-BB2B-50FA9268F9AE}" xr6:coauthVersionLast="47" xr6:coauthVersionMax="47" xr10:uidLastSave="{00000000-0000-0000-0000-000000000000}"/>
  <bookViews>
    <workbookView xWindow="-108" yWindow="-108" windowWidth="23256" windowHeight="12576" activeTab="1" xr2:uid="{809158F9-A21D-45F8-B757-1BD8254BC237}"/>
  </bookViews>
  <sheets>
    <sheet name="Eq. 9.1" sheetId="1" r:id="rId1"/>
    <sheet name="Eq. 9.4" sheetId="3" r:id="rId2"/>
    <sheet name="Eq. 9.5_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3" l="1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G39" i="3"/>
  <c r="G38" i="3"/>
  <c r="H38" i="3" s="1"/>
  <c r="H37" i="3"/>
  <c r="G37" i="3"/>
  <c r="H36" i="3"/>
  <c r="G36" i="3"/>
  <c r="G35" i="3"/>
  <c r="H35" i="3" s="1"/>
  <c r="G34" i="3"/>
  <c r="H34" i="3" s="1"/>
  <c r="H33" i="3"/>
  <c r="G33" i="3"/>
  <c r="H32" i="3"/>
  <c r="G32" i="3"/>
  <c r="G31" i="3"/>
  <c r="G30" i="3"/>
  <c r="H30" i="3" s="1"/>
  <c r="H29" i="3"/>
  <c r="G29" i="3"/>
  <c r="H28" i="3"/>
  <c r="G28" i="3"/>
  <c r="G27" i="3"/>
  <c r="H27" i="3" s="1"/>
  <c r="G26" i="3"/>
  <c r="H26" i="3" s="1"/>
  <c r="H25" i="3"/>
  <c r="G25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10" i="2"/>
  <c r="G21" i="2"/>
  <c r="G20" i="2"/>
  <c r="G19" i="2"/>
  <c r="G18" i="2"/>
  <c r="G17" i="2"/>
  <c r="G16" i="2"/>
  <c r="G15" i="2"/>
  <c r="G14" i="2"/>
  <c r="G13" i="2"/>
  <c r="G12" i="2"/>
  <c r="G11" i="2"/>
  <c r="G22" i="2"/>
  <c r="D14" i="2"/>
  <c r="E14" i="2"/>
  <c r="C17" i="2"/>
  <c r="D17" i="2" s="1"/>
  <c r="E17" i="2" s="1"/>
  <c r="E12" i="2"/>
  <c r="D16" i="2"/>
  <c r="E16" i="2" s="1"/>
  <c r="D15" i="2"/>
  <c r="E15" i="2" s="1"/>
  <c r="D13" i="2"/>
  <c r="E13" i="2" s="1"/>
  <c r="D12" i="2"/>
  <c r="D11" i="2"/>
  <c r="E11" i="2" s="1"/>
  <c r="D10" i="2"/>
  <c r="E10" i="2" s="1"/>
  <c r="B18" i="2"/>
  <c r="C18" i="2" s="1"/>
  <c r="A18" i="1"/>
  <c r="A17" i="1"/>
  <c r="A16" i="1"/>
  <c r="C16" i="1" s="1"/>
  <c r="E16" i="1" s="1"/>
  <c r="A15" i="1"/>
  <c r="E14" i="1"/>
  <c r="E13" i="1"/>
  <c r="E12" i="1"/>
  <c r="E11" i="1"/>
  <c r="E10" i="1"/>
  <c r="E9" i="1"/>
  <c r="E8" i="1"/>
  <c r="E7" i="1"/>
  <c r="E6" i="1"/>
  <c r="A14" i="1"/>
  <c r="A13" i="1"/>
  <c r="A12" i="1"/>
  <c r="C12" i="1" s="1"/>
  <c r="A11" i="1"/>
  <c r="A10" i="1"/>
  <c r="A9" i="1"/>
  <c r="C18" i="1"/>
  <c r="E18" i="1" s="1"/>
  <c r="C17" i="1"/>
  <c r="E17" i="1" s="1"/>
  <c r="C15" i="1"/>
  <c r="E15" i="1" s="1"/>
  <c r="C14" i="1"/>
  <c r="C13" i="1"/>
  <c r="C11" i="1"/>
  <c r="C10" i="1"/>
  <c r="C9" i="1"/>
  <c r="C8" i="1"/>
  <c r="C7" i="1"/>
  <c r="C6" i="1"/>
  <c r="H31" i="3" l="1"/>
  <c r="H39" i="3"/>
  <c r="B19" i="2"/>
  <c r="D18" i="2"/>
  <c r="E18" i="2" s="1"/>
  <c r="B20" i="2" l="1"/>
  <c r="C19" i="2"/>
  <c r="D19" i="2" s="1"/>
  <c r="E19" i="2" s="1"/>
  <c r="B21" i="2" l="1"/>
  <c r="D20" i="2"/>
  <c r="E20" i="2" s="1"/>
  <c r="C20" i="2"/>
  <c r="B22" i="2" l="1"/>
  <c r="C22" i="2" s="1"/>
  <c r="D22" i="2" s="1"/>
  <c r="E22" i="2" s="1"/>
  <c r="C21" i="2"/>
  <c r="D21" i="2" s="1"/>
  <c r="E21" i="2" s="1"/>
</calcChain>
</file>

<file path=xl/sharedStrings.xml><?xml version="1.0" encoding="utf-8"?>
<sst xmlns="http://schemas.openxmlformats.org/spreadsheetml/2006/main" count="15" uniqueCount="15">
  <si>
    <t>Ec,eff</t>
  </si>
  <si>
    <t>fcm</t>
  </si>
  <si>
    <t>phi</t>
  </si>
  <si>
    <t>b</t>
  </si>
  <si>
    <t>h</t>
  </si>
  <si>
    <t>min(b,h)</t>
  </si>
  <si>
    <t>kh</t>
  </si>
  <si>
    <t>NEd [kN]</t>
  </si>
  <si>
    <t>b [m]</t>
  </si>
  <si>
    <t xml:space="preserve">h [m] </t>
  </si>
  <si>
    <t>fyk [MPa]</t>
  </si>
  <si>
    <t>fct_eff [MPa]</t>
  </si>
  <si>
    <t>As,min,y1 [cm2]</t>
  </si>
  <si>
    <t>As,min,y2 [cm2]</t>
  </si>
  <si>
    <t>k(b,h)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</si>
</sst>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'Eq. 9.5_'!$D$10:$D$22</c:f>
              <c:numCache>
                <c:formatCode>General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0.89999999999999991</c:v>
                </c:pt>
                <c:pt idx="11">
                  <c:v>0.99999999999999989</c:v>
                </c:pt>
                <c:pt idx="12">
                  <c:v>1.0999999999999999</c:v>
                </c:pt>
              </c:numCache>
            </c:numRef>
          </c:xVal>
          <c:yVal>
            <c:numRef>
              <c:f>'Eq. 9.5_'!$E$10:$E$22</c:f>
              <c:numCache>
                <c:formatCode>General</c:formatCode>
                <c:ptCount val="1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0.74</c:v>
                </c:pt>
                <c:pt idx="6">
                  <c:v>0.68</c:v>
                </c:pt>
                <c:pt idx="7">
                  <c:v>0.62000000000000011</c:v>
                </c:pt>
                <c:pt idx="8">
                  <c:v>0.56000000000000005</c:v>
                </c:pt>
                <c:pt idx="9">
                  <c:v>0.50000000000000011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1-4231-B855-677D21D4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36336"/>
        <c:axId val="1010836664"/>
      </c:scatterChart>
      <c:valAx>
        <c:axId val="10108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836664"/>
        <c:crosses val="autoZero"/>
        <c:crossBetween val="midCat"/>
      </c:valAx>
      <c:valAx>
        <c:axId val="10108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8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121920</xdr:rowOff>
    </xdr:from>
    <xdr:to>
      <xdr:col>16</xdr:col>
      <xdr:colOff>30779</xdr:colOff>
      <xdr:row>19</xdr:row>
      <xdr:rowOff>85295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3E0B7B-0307-EEF3-5181-BC641DD34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21920"/>
          <a:ext cx="12847619" cy="3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175260</xdr:rowOff>
    </xdr:from>
    <xdr:to>
      <xdr:col>13</xdr:col>
      <xdr:colOff>705389</xdr:colOff>
      <xdr:row>5</xdr:row>
      <xdr:rowOff>79908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B63B32-917C-9C6F-9FB2-73745A9D7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175260"/>
          <a:ext cx="10923809" cy="819048"/>
        </a:xfrm>
        <a:prstGeom prst="rect">
          <a:avLst/>
        </a:prstGeom>
      </xdr:spPr>
    </xdr:pic>
    <xdr:clientData/>
  </xdr:twoCellAnchor>
  <xdr:twoCellAnchor>
    <xdr:from>
      <xdr:col>8</xdr:col>
      <xdr:colOff>769620</xdr:colOff>
      <xdr:row>6</xdr:row>
      <xdr:rowOff>140970</xdr:rowOff>
    </xdr:from>
    <xdr:to>
      <xdr:col>14</xdr:col>
      <xdr:colOff>586740</xdr:colOff>
      <xdr:row>22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DF34CF-4C2D-DC42-73B2-A20349504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A9D4-22A5-4B90-A006-CFBA0D6B3236}">
  <dimension ref="A3:E18"/>
  <sheetViews>
    <sheetView workbookViewId="0">
      <selection activeCell="E8" sqref="E8"/>
    </sheetView>
  </sheetViews>
  <sheetFormatPr baseColWidth="10" defaultRowHeight="14.4" x14ac:dyDescent="0.3"/>
  <sheetData>
    <row r="3" spans="1:5" x14ac:dyDescent="0.3">
      <c r="A3" t="s">
        <v>0</v>
      </c>
    </row>
    <row r="5" spans="1:5" x14ac:dyDescent="0.3">
      <c r="A5" t="s">
        <v>1</v>
      </c>
      <c r="B5" t="s">
        <v>2</v>
      </c>
    </row>
    <row r="6" spans="1:5" x14ac:dyDescent="0.3">
      <c r="A6">
        <v>33</v>
      </c>
      <c r="B6">
        <v>1.5</v>
      </c>
      <c r="C6">
        <f>9500*A6^(1/3)/(1+B6)</f>
        <v>12188.63045398414</v>
      </c>
      <c r="E6" t="str">
        <f>+CONCATENATE("(",A6,",",B6,",",ROUND(C6,2),")")</f>
        <v>(33,1.5,12188.63)</v>
      </c>
    </row>
    <row r="7" spans="1:5" x14ac:dyDescent="0.3">
      <c r="A7">
        <v>33</v>
      </c>
      <c r="B7">
        <v>2</v>
      </c>
      <c r="C7">
        <f t="shared" ref="C7:C18" si="0">9500*A7^(1/3)/(1+B7)</f>
        <v>10157.192044986785</v>
      </c>
      <c r="E7" t="str">
        <f t="shared" ref="E7:E18" si="1">+CONCATENATE("(",A7,",",B7,",",ROUND(C7,2),")")</f>
        <v>(33,2,10157.19)</v>
      </c>
    </row>
    <row r="8" spans="1:5" x14ac:dyDescent="0.3">
      <c r="A8">
        <v>33</v>
      </c>
      <c r="B8">
        <v>2.5</v>
      </c>
      <c r="C8">
        <f t="shared" si="0"/>
        <v>8706.164609988673</v>
      </c>
      <c r="E8" t="str">
        <f t="shared" si="1"/>
        <v>(33,2.5,8706.16)</v>
      </c>
    </row>
    <row r="9" spans="1:5" x14ac:dyDescent="0.3">
      <c r="A9">
        <f>35+8</f>
        <v>43</v>
      </c>
      <c r="B9">
        <v>1.5</v>
      </c>
      <c r="C9">
        <f t="shared" si="0"/>
        <v>13312.912629469551</v>
      </c>
      <c r="E9" t="str">
        <f t="shared" si="1"/>
        <v>(43,1.5,13312.91)</v>
      </c>
    </row>
    <row r="10" spans="1:5" x14ac:dyDescent="0.3">
      <c r="A10">
        <f t="shared" ref="A10:A11" si="2">35+8</f>
        <v>43</v>
      </c>
      <c r="B10">
        <v>2</v>
      </c>
      <c r="C10">
        <f t="shared" si="0"/>
        <v>11094.093857891292</v>
      </c>
      <c r="E10" t="str">
        <f t="shared" si="1"/>
        <v>(43,2,11094.09)</v>
      </c>
    </row>
    <row r="11" spans="1:5" x14ac:dyDescent="0.3">
      <c r="A11">
        <f t="shared" si="2"/>
        <v>43</v>
      </c>
      <c r="B11">
        <v>2.5</v>
      </c>
      <c r="C11">
        <f t="shared" si="0"/>
        <v>9509.2233067639645</v>
      </c>
      <c r="E11" t="str">
        <f t="shared" si="1"/>
        <v>(43,2.5,9509.22)</v>
      </c>
    </row>
    <row r="12" spans="1:5" x14ac:dyDescent="0.3">
      <c r="A12">
        <f>45+8</f>
        <v>53</v>
      </c>
      <c r="B12">
        <v>1.5</v>
      </c>
      <c r="C12">
        <f t="shared" si="0"/>
        <v>14273.885866040073</v>
      </c>
      <c r="E12" t="str">
        <f t="shared" si="1"/>
        <v>(53,1.5,14273.89)</v>
      </c>
    </row>
    <row r="13" spans="1:5" x14ac:dyDescent="0.3">
      <c r="A13">
        <f t="shared" ref="A13:A14" si="3">45+8</f>
        <v>53</v>
      </c>
      <c r="B13">
        <v>2</v>
      </c>
      <c r="C13">
        <f t="shared" si="0"/>
        <v>11894.904888366727</v>
      </c>
      <c r="E13" t="str">
        <f t="shared" si="1"/>
        <v>(53,2,11894.9)</v>
      </c>
    </row>
    <row r="14" spans="1:5" x14ac:dyDescent="0.3">
      <c r="A14">
        <f t="shared" si="3"/>
        <v>53</v>
      </c>
      <c r="B14">
        <v>2.5</v>
      </c>
      <c r="C14">
        <f t="shared" si="0"/>
        <v>10195.632761457195</v>
      </c>
      <c r="E14" t="str">
        <f t="shared" si="1"/>
        <v>(53,2.5,10195.63)</v>
      </c>
    </row>
    <row r="15" spans="1:5" x14ac:dyDescent="0.3">
      <c r="A15">
        <f>60+8</f>
        <v>68</v>
      </c>
      <c r="B15">
        <v>2</v>
      </c>
      <c r="C15">
        <f t="shared" si="0"/>
        <v>12925.241156071601</v>
      </c>
      <c r="E15" t="str">
        <f t="shared" si="1"/>
        <v>(68,2,12925.24)</v>
      </c>
    </row>
    <row r="16" spans="1:5" x14ac:dyDescent="0.3">
      <c r="A16">
        <f t="shared" ref="A16:A18" si="4">60+8</f>
        <v>68</v>
      </c>
      <c r="B16">
        <v>2</v>
      </c>
      <c r="C16">
        <f t="shared" si="0"/>
        <v>12925.241156071601</v>
      </c>
      <c r="E16" t="str">
        <f t="shared" si="1"/>
        <v>(68,2,12925.24)</v>
      </c>
    </row>
    <row r="17" spans="1:5" x14ac:dyDescent="0.3">
      <c r="A17">
        <f t="shared" si="4"/>
        <v>68</v>
      </c>
      <c r="B17">
        <v>2</v>
      </c>
      <c r="C17">
        <f t="shared" si="0"/>
        <v>12925.241156071601</v>
      </c>
      <c r="E17" t="str">
        <f t="shared" si="1"/>
        <v>(68,2,12925.24)</v>
      </c>
    </row>
    <row r="18" spans="1:5" x14ac:dyDescent="0.3">
      <c r="A18">
        <f t="shared" si="4"/>
        <v>68</v>
      </c>
      <c r="B18">
        <v>2</v>
      </c>
      <c r="C18">
        <f t="shared" si="0"/>
        <v>12925.241156071601</v>
      </c>
      <c r="E18" t="str">
        <f t="shared" si="1"/>
        <v>(68,2,12925.24)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D99E-B2ED-4644-A2B2-F1D932D17D13}">
  <dimension ref="A24:J39"/>
  <sheetViews>
    <sheetView tabSelected="1" topLeftCell="A16" workbookViewId="0">
      <selection activeCell="N32" sqref="N32"/>
    </sheetView>
  </sheetViews>
  <sheetFormatPr baseColWidth="10" defaultRowHeight="14.4" x14ac:dyDescent="0.3"/>
  <cols>
    <col min="7" max="8" width="13.88671875" bestFit="1" customWidth="1"/>
  </cols>
  <sheetData>
    <row r="24" spans="1:10" x14ac:dyDescent="0.3">
      <c r="A24" t="s">
        <v>7</v>
      </c>
      <c r="B24" t="s">
        <v>8</v>
      </c>
      <c r="C24" t="s">
        <v>9</v>
      </c>
      <c r="D24" t="s">
        <v>11</v>
      </c>
      <c r="E24" t="s">
        <v>10</v>
      </c>
      <c r="F24" t="s">
        <v>14</v>
      </c>
      <c r="G24" t="s">
        <v>12</v>
      </c>
      <c r="H24" t="s">
        <v>13</v>
      </c>
    </row>
    <row r="25" spans="1:10" x14ac:dyDescent="0.3">
      <c r="A25">
        <v>-1000</v>
      </c>
      <c r="B25">
        <v>1</v>
      </c>
      <c r="C25">
        <v>0.15</v>
      </c>
      <c r="D25" s="3">
        <f>ROUND(0.3*25^(2/3),3)</f>
        <v>2.5649999999999999</v>
      </c>
      <c r="E25">
        <v>500</v>
      </c>
      <c r="F25">
        <f>MAX(MIN(0.8-0.6*(MIN(B25:C25)-0.3),0.8),0.5)</f>
        <v>0.8</v>
      </c>
      <c r="G25" s="2">
        <f>+ROUND(MIN(MAX((0.3*A25+0.2*F25*D25*1000*B25*C25)/E25/1000,0),0.5*F25*D25/E25*B25*C25)*10000,3)</f>
        <v>0</v>
      </c>
      <c r="H25" s="2">
        <f>+ROUND(MAX(MIN(A25/E25/1000*10000-G25,G25),0),3)</f>
        <v>0</v>
      </c>
      <c r="J25" t="str">
        <f>+CONCATENATE("(",A25,",",B25,",",C25,",",D25,",",E25,",",G25,",",H25,")",",")</f>
        <v>(-1000,1,0.15,2.565,500,0,0),</v>
      </c>
    </row>
    <row r="26" spans="1:10" x14ac:dyDescent="0.3">
      <c r="A26">
        <v>-500</v>
      </c>
      <c r="B26">
        <v>1</v>
      </c>
      <c r="C26">
        <v>0.15</v>
      </c>
      <c r="D26" s="3">
        <f t="shared" ref="D26:D35" si="0">ROUND(0.3*25^(2/3),3)</f>
        <v>2.5649999999999999</v>
      </c>
      <c r="E26">
        <v>500</v>
      </c>
      <c r="F26">
        <f t="shared" ref="F26:F39" si="1">MAX(MIN(0.8-0.6*(MIN(B26:C26)-0.3),0.8),0.5)</f>
        <v>0.8</v>
      </c>
      <c r="G26" s="2">
        <f t="shared" ref="G26:G39" si="2">+ROUND(MIN(MAX((0.3*A26+0.2*F26*D26*1000*B26*C26)/E26/1000,0),0.5*F26*D26/E26*B26*C26)*10000,3)</f>
        <v>0</v>
      </c>
      <c r="H26" s="2">
        <f t="shared" ref="H26:H39" si="3">+ROUND(MAX(MIN(A26/E26/1000*10000-G26,G26),0),3)</f>
        <v>0</v>
      </c>
      <c r="J26" t="str">
        <f t="shared" ref="J26:J39" si="4">+CONCATENATE("(",A26,",",B26,",",C26,",",D26,",",E26,",",G26,",",H26,")",",")</f>
        <v>(-500,1,0.15,2.565,500,0,0),</v>
      </c>
    </row>
    <row r="27" spans="1:10" x14ac:dyDescent="0.3">
      <c r="A27">
        <v>0</v>
      </c>
      <c r="B27">
        <v>1</v>
      </c>
      <c r="C27">
        <v>0.15</v>
      </c>
      <c r="D27" s="3">
        <f t="shared" si="0"/>
        <v>2.5649999999999999</v>
      </c>
      <c r="E27">
        <v>500</v>
      </c>
      <c r="F27">
        <f t="shared" si="1"/>
        <v>0.8</v>
      </c>
      <c r="G27" s="2">
        <f t="shared" si="2"/>
        <v>1.2310000000000001</v>
      </c>
      <c r="H27" s="2">
        <f t="shared" si="3"/>
        <v>0</v>
      </c>
      <c r="J27" t="str">
        <f t="shared" si="4"/>
        <v>(0,1,0.15,2.565,500,1.231,0),</v>
      </c>
    </row>
    <row r="28" spans="1:10" x14ac:dyDescent="0.3">
      <c r="A28">
        <v>500</v>
      </c>
      <c r="B28">
        <v>1</v>
      </c>
      <c r="C28">
        <v>0.15</v>
      </c>
      <c r="D28" s="3">
        <f t="shared" si="0"/>
        <v>2.5649999999999999</v>
      </c>
      <c r="E28">
        <v>500</v>
      </c>
      <c r="F28">
        <f t="shared" si="1"/>
        <v>0.8</v>
      </c>
      <c r="G28" s="2">
        <f t="shared" si="2"/>
        <v>3.0779999999999998</v>
      </c>
      <c r="H28" s="2">
        <f t="shared" si="3"/>
        <v>3.0779999999999998</v>
      </c>
      <c r="J28" t="str">
        <f t="shared" si="4"/>
        <v>(500,1,0.15,2.565,500,3.078,3.078),</v>
      </c>
    </row>
    <row r="29" spans="1:10" x14ac:dyDescent="0.3">
      <c r="A29">
        <v>3000</v>
      </c>
      <c r="B29">
        <v>1</v>
      </c>
      <c r="C29">
        <v>0.15</v>
      </c>
      <c r="D29" s="3">
        <f t="shared" si="0"/>
        <v>2.5649999999999999</v>
      </c>
      <c r="E29">
        <v>500</v>
      </c>
      <c r="F29">
        <f t="shared" si="1"/>
        <v>0.8</v>
      </c>
      <c r="G29" s="2">
        <f t="shared" si="2"/>
        <v>3.0779999999999998</v>
      </c>
      <c r="H29" s="2">
        <f t="shared" si="3"/>
        <v>3.0779999999999998</v>
      </c>
      <c r="J29" t="str">
        <f t="shared" si="4"/>
        <v>(3000,1,0.15,2.565,500,3.078,3.078),</v>
      </c>
    </row>
    <row r="30" spans="1:10" x14ac:dyDescent="0.3">
      <c r="A30">
        <v>-1000</v>
      </c>
      <c r="B30">
        <v>1</v>
      </c>
      <c r="C30">
        <v>0.5</v>
      </c>
      <c r="D30" s="3">
        <f t="shared" si="0"/>
        <v>2.5649999999999999</v>
      </c>
      <c r="E30">
        <v>400</v>
      </c>
      <c r="F30">
        <f t="shared" si="1"/>
        <v>0.68</v>
      </c>
      <c r="G30" s="2">
        <f t="shared" si="2"/>
        <v>0</v>
      </c>
      <c r="H30" s="2">
        <f t="shared" si="3"/>
        <v>0</v>
      </c>
      <c r="J30" t="str">
        <f t="shared" si="4"/>
        <v>(-1000,1,0.5,2.565,400,0,0),</v>
      </c>
    </row>
    <row r="31" spans="1:10" x14ac:dyDescent="0.3">
      <c r="A31">
        <v>-500</v>
      </c>
      <c r="B31">
        <v>1</v>
      </c>
      <c r="C31">
        <v>0.5</v>
      </c>
      <c r="D31" s="3">
        <f t="shared" si="0"/>
        <v>2.5649999999999999</v>
      </c>
      <c r="E31">
        <v>400</v>
      </c>
      <c r="F31">
        <f t="shared" si="1"/>
        <v>0.68</v>
      </c>
      <c r="G31" s="2">
        <f t="shared" si="2"/>
        <v>0.61099999999999999</v>
      </c>
      <c r="H31" s="2">
        <f t="shared" si="3"/>
        <v>0</v>
      </c>
      <c r="J31" t="str">
        <f t="shared" si="4"/>
        <v>(-500,1,0.5,2.565,400,0.611,0),</v>
      </c>
    </row>
    <row r="32" spans="1:10" x14ac:dyDescent="0.3">
      <c r="A32">
        <v>0</v>
      </c>
      <c r="B32">
        <v>1</v>
      </c>
      <c r="C32">
        <v>0.5</v>
      </c>
      <c r="D32" s="3">
        <f t="shared" si="0"/>
        <v>2.5649999999999999</v>
      </c>
      <c r="E32">
        <v>400</v>
      </c>
      <c r="F32">
        <f t="shared" si="1"/>
        <v>0.68</v>
      </c>
      <c r="G32" s="2">
        <f t="shared" si="2"/>
        <v>4.3609999999999998</v>
      </c>
      <c r="H32" s="2">
        <f t="shared" si="3"/>
        <v>0</v>
      </c>
      <c r="J32" t="str">
        <f t="shared" si="4"/>
        <v>(0,1,0.5,2.565,400,4.361,0),</v>
      </c>
    </row>
    <row r="33" spans="1:10" x14ac:dyDescent="0.3">
      <c r="A33">
        <v>500</v>
      </c>
      <c r="B33">
        <v>1</v>
      </c>
      <c r="C33">
        <v>0.5</v>
      </c>
      <c r="D33" s="3">
        <f t="shared" si="0"/>
        <v>2.5649999999999999</v>
      </c>
      <c r="E33">
        <v>400</v>
      </c>
      <c r="F33">
        <f t="shared" si="1"/>
        <v>0.68</v>
      </c>
      <c r="G33" s="2">
        <f t="shared" si="2"/>
        <v>8.1110000000000007</v>
      </c>
      <c r="H33" s="2">
        <f t="shared" si="3"/>
        <v>4.3890000000000002</v>
      </c>
      <c r="J33" t="str">
        <f t="shared" si="4"/>
        <v>(500,1,0.5,2.565,400,8.111,4.389),</v>
      </c>
    </row>
    <row r="34" spans="1:10" x14ac:dyDescent="0.3">
      <c r="A34">
        <v>1000</v>
      </c>
      <c r="B34">
        <v>1</v>
      </c>
      <c r="C34">
        <v>0.5</v>
      </c>
      <c r="D34" s="3">
        <f t="shared" si="0"/>
        <v>2.5649999999999999</v>
      </c>
      <c r="E34">
        <v>400</v>
      </c>
      <c r="F34">
        <f t="shared" si="1"/>
        <v>0.68</v>
      </c>
      <c r="G34" s="2">
        <f t="shared" si="2"/>
        <v>10.901</v>
      </c>
      <c r="H34" s="2">
        <f t="shared" si="3"/>
        <v>10.901</v>
      </c>
      <c r="J34" t="str">
        <f t="shared" si="4"/>
        <v>(1000,1,0.5,2.565,400,10.901,10.901),</v>
      </c>
    </row>
    <row r="35" spans="1:10" x14ac:dyDescent="0.3">
      <c r="A35">
        <v>-1000</v>
      </c>
      <c r="B35">
        <v>1</v>
      </c>
      <c r="C35">
        <v>0.5</v>
      </c>
      <c r="D35" s="3">
        <f>ROUND(0.3*45^(2/3),3)</f>
        <v>3.7949999999999999</v>
      </c>
      <c r="E35">
        <v>500</v>
      </c>
      <c r="F35">
        <f t="shared" si="1"/>
        <v>0.68</v>
      </c>
      <c r="G35" s="2">
        <f t="shared" si="2"/>
        <v>0</v>
      </c>
      <c r="H35" s="2">
        <f t="shared" si="3"/>
        <v>0</v>
      </c>
      <c r="J35" t="str">
        <f t="shared" si="4"/>
        <v>(-1000,1,0.5,3.795,500,0,0),</v>
      </c>
    </row>
    <row r="36" spans="1:10" x14ac:dyDescent="0.3">
      <c r="A36">
        <v>-500</v>
      </c>
      <c r="B36">
        <v>1</v>
      </c>
      <c r="C36">
        <v>0.8</v>
      </c>
      <c r="D36" s="3">
        <f t="shared" ref="D36:D39" si="5">ROUND(0.3*45^(2/3),3)</f>
        <v>3.7949999999999999</v>
      </c>
      <c r="E36">
        <v>500</v>
      </c>
      <c r="F36">
        <f t="shared" si="1"/>
        <v>0.5</v>
      </c>
      <c r="G36" s="2">
        <f t="shared" si="2"/>
        <v>3.0720000000000001</v>
      </c>
      <c r="H36" s="2">
        <f t="shared" si="3"/>
        <v>0</v>
      </c>
      <c r="J36" t="str">
        <f t="shared" si="4"/>
        <v>(-500,1,0.8,3.795,500,3.072,0),</v>
      </c>
    </row>
    <row r="37" spans="1:10" x14ac:dyDescent="0.3">
      <c r="A37">
        <v>0</v>
      </c>
      <c r="B37">
        <v>1</v>
      </c>
      <c r="C37">
        <v>0.8</v>
      </c>
      <c r="D37" s="3">
        <f t="shared" si="5"/>
        <v>3.7949999999999999</v>
      </c>
      <c r="E37">
        <v>500</v>
      </c>
      <c r="F37">
        <f t="shared" si="1"/>
        <v>0.5</v>
      </c>
      <c r="G37" s="2">
        <f t="shared" si="2"/>
        <v>6.0720000000000001</v>
      </c>
      <c r="H37" s="2">
        <f t="shared" si="3"/>
        <v>0</v>
      </c>
      <c r="J37" t="str">
        <f t="shared" si="4"/>
        <v>(0,1,0.8,3.795,500,6.072,0),</v>
      </c>
    </row>
    <row r="38" spans="1:10" x14ac:dyDescent="0.3">
      <c r="A38">
        <v>500</v>
      </c>
      <c r="B38">
        <v>1</v>
      </c>
      <c r="C38">
        <v>0.8</v>
      </c>
      <c r="D38" s="3">
        <f t="shared" si="5"/>
        <v>3.7949999999999999</v>
      </c>
      <c r="E38">
        <v>500</v>
      </c>
      <c r="F38">
        <f t="shared" si="1"/>
        <v>0.5</v>
      </c>
      <c r="G38" s="2">
        <f t="shared" si="2"/>
        <v>9.0719999999999992</v>
      </c>
      <c r="H38" s="2">
        <f t="shared" si="3"/>
        <v>0.92800000000000005</v>
      </c>
      <c r="J38" t="str">
        <f t="shared" si="4"/>
        <v>(500,1,0.8,3.795,500,9.072,0.928),</v>
      </c>
    </row>
    <row r="39" spans="1:10" x14ac:dyDescent="0.3">
      <c r="A39">
        <v>1000</v>
      </c>
      <c r="B39">
        <v>1</v>
      </c>
      <c r="C39">
        <v>0.8</v>
      </c>
      <c r="D39" s="3">
        <f t="shared" si="5"/>
        <v>3.7949999999999999</v>
      </c>
      <c r="E39">
        <v>500</v>
      </c>
      <c r="F39">
        <f t="shared" si="1"/>
        <v>0.5</v>
      </c>
      <c r="G39" s="2">
        <f t="shared" si="2"/>
        <v>12.071999999999999</v>
      </c>
      <c r="H39" s="2">
        <f t="shared" si="3"/>
        <v>7.9279999999999999</v>
      </c>
      <c r="J39" t="str">
        <f t="shared" si="4"/>
        <v>(1000,1,0.8,3.795,500,12.072,7.928),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5F4B-CEE0-45C4-861C-ADC4195B7003}">
  <dimension ref="B9:G22"/>
  <sheetViews>
    <sheetView workbookViewId="0">
      <selection activeCell="G10" sqref="G10"/>
    </sheetView>
  </sheetViews>
  <sheetFormatPr baseColWidth="10" defaultRowHeight="14.4" x14ac:dyDescent="0.3"/>
  <cols>
    <col min="7" max="7" width="12.6640625" bestFit="1" customWidth="1"/>
  </cols>
  <sheetData>
    <row r="9" spans="2:7" x14ac:dyDescent="0.3">
      <c r="B9" t="s">
        <v>3</v>
      </c>
      <c r="C9" t="s">
        <v>4</v>
      </c>
      <c r="D9" s="1" t="s">
        <v>5</v>
      </c>
      <c r="E9" t="s">
        <v>6</v>
      </c>
    </row>
    <row r="10" spans="2:7" x14ac:dyDescent="0.3">
      <c r="B10">
        <v>0.15</v>
      </c>
      <c r="C10">
        <v>0.15</v>
      </c>
      <c r="D10">
        <f>+MIN(B10:C10)</f>
        <v>0.15</v>
      </c>
      <c r="E10">
        <f>MAX(MIN(0.8-0.6*(D10-0.3),0.8),0.5)</f>
        <v>0.8</v>
      </c>
      <c r="G10" t="str">
        <f>+CONCATENATE("(",B10,",",C10,",",E10,")",",")</f>
        <v>(0.15,0.15,0.8),</v>
      </c>
    </row>
    <row r="11" spans="2:7" x14ac:dyDescent="0.3">
      <c r="B11">
        <v>0.15</v>
      </c>
      <c r="C11">
        <v>0.25</v>
      </c>
      <c r="D11">
        <f t="shared" ref="D11:D22" si="0">+MIN(B11:C11)</f>
        <v>0.15</v>
      </c>
      <c r="E11">
        <f t="shared" ref="E11:E22" si="1">MAX(MIN(0.8-0.6*(D11-0.3),0.8),0.5)</f>
        <v>0.8</v>
      </c>
      <c r="G11" t="str">
        <f t="shared" ref="G11:G21" si="2">+CONCATENATE("(",B11,",",C11,",",E11,")",",")</f>
        <v>(0.15,0.25,0.8),</v>
      </c>
    </row>
    <row r="12" spans="2:7" x14ac:dyDescent="0.3">
      <c r="B12">
        <v>0.25</v>
      </c>
      <c r="C12">
        <v>0.15</v>
      </c>
      <c r="D12">
        <f t="shared" si="0"/>
        <v>0.15</v>
      </c>
      <c r="E12">
        <f t="shared" si="1"/>
        <v>0.8</v>
      </c>
      <c r="G12" t="str">
        <f t="shared" si="2"/>
        <v>(0.25,0.15,0.8),</v>
      </c>
    </row>
    <row r="13" spans="2:7" x14ac:dyDescent="0.3">
      <c r="B13">
        <v>0.25</v>
      </c>
      <c r="C13">
        <v>0.25</v>
      </c>
      <c r="D13">
        <f t="shared" si="0"/>
        <v>0.25</v>
      </c>
      <c r="E13">
        <f t="shared" si="1"/>
        <v>0.8</v>
      </c>
      <c r="G13" t="str">
        <f t="shared" si="2"/>
        <v>(0.25,0.25,0.8),</v>
      </c>
    </row>
    <row r="14" spans="2:7" x14ac:dyDescent="0.3">
      <c r="B14">
        <v>0.3</v>
      </c>
      <c r="C14">
        <v>0.3</v>
      </c>
      <c r="D14">
        <f t="shared" si="0"/>
        <v>0.3</v>
      </c>
      <c r="E14">
        <f t="shared" si="1"/>
        <v>0.8</v>
      </c>
      <c r="G14" t="str">
        <f t="shared" si="2"/>
        <v>(0.3,0.3,0.8),</v>
      </c>
    </row>
    <row r="15" spans="2:7" x14ac:dyDescent="0.3">
      <c r="B15">
        <v>0.4</v>
      </c>
      <c r="C15">
        <v>0.4</v>
      </c>
      <c r="D15">
        <f t="shared" si="0"/>
        <v>0.4</v>
      </c>
      <c r="E15">
        <f t="shared" si="1"/>
        <v>0.74</v>
      </c>
      <c r="G15" t="str">
        <f t="shared" si="2"/>
        <v>(0.4,0.4,0.74),</v>
      </c>
    </row>
    <row r="16" spans="2:7" x14ac:dyDescent="0.3">
      <c r="B16">
        <v>0.5</v>
      </c>
      <c r="C16">
        <v>0.5</v>
      </c>
      <c r="D16">
        <f t="shared" si="0"/>
        <v>0.5</v>
      </c>
      <c r="E16">
        <f t="shared" si="1"/>
        <v>0.68</v>
      </c>
      <c r="G16" t="str">
        <f t="shared" si="2"/>
        <v>(0.5,0.5,0.68),</v>
      </c>
    </row>
    <row r="17" spans="2:7" x14ac:dyDescent="0.3">
      <c r="B17">
        <v>0.6</v>
      </c>
      <c r="C17">
        <f>+B17</f>
        <v>0.6</v>
      </c>
      <c r="D17">
        <f t="shared" si="0"/>
        <v>0.6</v>
      </c>
      <c r="E17">
        <f t="shared" si="1"/>
        <v>0.62000000000000011</v>
      </c>
      <c r="G17" t="str">
        <f t="shared" si="2"/>
        <v>(0.6,0.6,0.62),</v>
      </c>
    </row>
    <row r="18" spans="2:7" x14ac:dyDescent="0.3">
      <c r="B18">
        <f>+B17+0.1</f>
        <v>0.7</v>
      </c>
      <c r="C18">
        <f t="shared" ref="C18:C22" si="3">+B18</f>
        <v>0.7</v>
      </c>
      <c r="D18">
        <f t="shared" si="0"/>
        <v>0.7</v>
      </c>
      <c r="E18">
        <f t="shared" si="1"/>
        <v>0.56000000000000005</v>
      </c>
      <c r="G18" t="str">
        <f t="shared" si="2"/>
        <v>(0.7,0.7,0.56),</v>
      </c>
    </row>
    <row r="19" spans="2:7" x14ac:dyDescent="0.3">
      <c r="B19">
        <f t="shared" ref="B19:B22" si="4">+B18+0.1</f>
        <v>0.79999999999999993</v>
      </c>
      <c r="C19">
        <f t="shared" si="3"/>
        <v>0.79999999999999993</v>
      </c>
      <c r="D19">
        <f t="shared" si="0"/>
        <v>0.79999999999999993</v>
      </c>
      <c r="E19">
        <f t="shared" si="1"/>
        <v>0.50000000000000011</v>
      </c>
      <c r="G19" t="str">
        <f t="shared" si="2"/>
        <v>(0.8,0.8,0.5),</v>
      </c>
    </row>
    <row r="20" spans="2:7" x14ac:dyDescent="0.3">
      <c r="B20">
        <f t="shared" si="4"/>
        <v>0.89999999999999991</v>
      </c>
      <c r="C20">
        <f t="shared" si="3"/>
        <v>0.89999999999999991</v>
      </c>
      <c r="D20">
        <f t="shared" si="0"/>
        <v>0.89999999999999991</v>
      </c>
      <c r="E20">
        <f t="shared" si="1"/>
        <v>0.5</v>
      </c>
      <c r="G20" t="str">
        <f t="shared" si="2"/>
        <v>(0.9,0.9,0.5),</v>
      </c>
    </row>
    <row r="21" spans="2:7" x14ac:dyDescent="0.3">
      <c r="B21">
        <f t="shared" si="4"/>
        <v>0.99999999999999989</v>
      </c>
      <c r="C21">
        <f t="shared" si="3"/>
        <v>0.99999999999999989</v>
      </c>
      <c r="D21">
        <f t="shared" si="0"/>
        <v>0.99999999999999989</v>
      </c>
      <c r="E21">
        <f t="shared" si="1"/>
        <v>0.5</v>
      </c>
      <c r="G21" t="str">
        <f t="shared" si="2"/>
        <v>(1,1,0.5),</v>
      </c>
    </row>
    <row r="22" spans="2:7" x14ac:dyDescent="0.3">
      <c r="B22">
        <f t="shared" si="4"/>
        <v>1.0999999999999999</v>
      </c>
      <c r="C22">
        <f t="shared" si="3"/>
        <v>1.0999999999999999</v>
      </c>
      <c r="D22">
        <f t="shared" si="0"/>
        <v>1.0999999999999999</v>
      </c>
      <c r="E22">
        <f t="shared" si="1"/>
        <v>0.5</v>
      </c>
      <c r="G22" t="str">
        <f t="shared" ref="G11:G22" si="5">+CONCATENATE("(",B22,",",C22,",",E22,")")</f>
        <v>(1.1,1.1,0.5)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Eq. 9.1</vt:lpstr>
      <vt:lpstr>Eq. 9.4</vt:lpstr>
      <vt:lpstr>Eq. 9.5_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Caldentey</dc:creator>
  <cp:lastModifiedBy>Alejandro Pérez Caldentey</cp:lastModifiedBy>
  <dcterms:created xsi:type="dcterms:W3CDTF">2023-01-11T17:06:53Z</dcterms:created>
  <dcterms:modified xsi:type="dcterms:W3CDTF">2023-01-13T07:49:07Z</dcterms:modified>
</cp:coreProperties>
</file>