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updateLinks="never" codeName="ThisWorkbook"/>
  <mc:AlternateContent xmlns:mc="http://schemas.openxmlformats.org/markup-compatibility/2006">
    <mc:Choice Requires="x15">
      <x15ac:absPath xmlns:x15ac="http://schemas.microsoft.com/office/spreadsheetml/2010/11/ac" url="C:\Python\Nuevas Ofertas\"/>
    </mc:Choice>
  </mc:AlternateContent>
  <xr:revisionPtr revIDLastSave="0" documentId="8_{9435DEA3-561E-4590-8ADF-3E9328A59EC3}" xr6:coauthVersionLast="28" xr6:coauthVersionMax="28" xr10:uidLastSave="{00000000-0000-0000-0000-000000000000}"/>
  <bookViews>
    <workbookView xWindow="0" yWindow="0" windowWidth="27450" windowHeight="12795" tabRatio="747" activeTab="3" xr2:uid="{00000000-000D-0000-FFFF-FFFF00000000}"/>
  </bookViews>
  <sheets>
    <sheet name="Document Control" sheetId="8" r:id="rId1"/>
    <sheet name="Instructions" sheetId="5" state="hidden" r:id="rId2"/>
    <sheet name="1. Service information" sheetId="7" r:id="rId3"/>
    <sheet name="2. Service code creation" sheetId="12" r:id="rId4"/>
    <sheet name="3. Associated information" sheetId="1" r:id="rId5"/>
    <sheet name="Associated Information Guidance" sheetId="17" state="hidden" r:id="rId6"/>
    <sheet name="4. ITSM" sheetId="34" state="hidden" r:id="rId7"/>
    <sheet name="EU RfC" sheetId="23" state="hidden" r:id="rId8"/>
    <sheet name="EU input" sheetId="21" state="hidden" r:id="rId9"/>
    <sheet name="AU entitlement" sheetId="24" state="hidden" r:id="rId10"/>
    <sheet name="AU Division Master" sheetId="25" state="hidden" r:id="rId11"/>
    <sheet name="AM Direct" sheetId="27" state="hidden" r:id="rId12"/>
    <sheet name="DIRECT_SERVICE CI SETUP" sheetId="46" state="hidden" r:id="rId13"/>
    <sheet name="AM Contracts" sheetId="28" state="hidden" r:id="rId14"/>
    <sheet name="SERVICE CI'S-ITEM SETUP" sheetId="44" state="hidden" r:id="rId15"/>
    <sheet name="DDAM Mapping Requirements" sheetId="43" state="hidden" r:id="rId16"/>
    <sheet name="DDAM FIELDS" sheetId="39" state="hidden" r:id="rId17"/>
    <sheet name="4. ITSM old" sheetId="15" state="hidden" r:id="rId18"/>
    <sheet name="EU SLA Commitment" sheetId="22" state="hidden" r:id="rId19"/>
    <sheet name="Field Values" sheetId="20" r:id="rId20"/>
    <sheet name="5. GT SAP upload template" sheetId="19" state="hidden" r:id="rId21"/>
    <sheet name="6. QlikCode upload template" sheetId="45" state="hidden" r:id="rId22"/>
    <sheet name="7. Direct" sheetId="32" state="hidden" r:id="rId23"/>
    <sheet name="Model import" sheetId="41" state="hidden" r:id="rId24"/>
    <sheet name="Service code logic MDM" sheetId="40" state="hidden" r:id="rId25"/>
    <sheet name="SAP field business rules" sheetId="30" state="hidden" r:id="rId26"/>
    <sheet name="ITO Workshop 13Nov2014" sheetId="33" state="hidden" r:id="rId27"/>
    <sheet name="Questions" sheetId="14" state="hidden" r:id="rId28"/>
    <sheet name="Sheet1" sheetId="26" state="hidden" r:id="rId29"/>
    <sheet name="LoB-Account CODES" sheetId="29" state="hidden" r:id="rId30"/>
  </sheets>
  <externalReferences>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4" hidden="1">'3. Associated information'!$A$5:$BO$54</definedName>
    <definedName name="_xlnm._FilterDatabase" localSheetId="20" hidden="1">'5. GT SAP upload template'!$AD$5:$CB$5</definedName>
    <definedName name="_xlnm._FilterDatabase" localSheetId="21" hidden="1">'6. QlikCode upload template'!$A$3:$AU$3</definedName>
    <definedName name="_xlnm._FilterDatabase" localSheetId="13" hidden="1">'AM Contracts'!$A$1:$A$1</definedName>
    <definedName name="_xlnm._FilterDatabase" localSheetId="16" hidden="1">'DDAM FIELDS'!$B$1:$M$408</definedName>
    <definedName name="_xlnm._FilterDatabase" localSheetId="25" hidden="1">'SAP field business rules'!$A$2:$W$59</definedName>
    <definedName name="Account_Assignment_Group" localSheetId="16">'[1]Field Values'!$AU$3:$AU$27</definedName>
    <definedName name="Account_Assignment_Group" localSheetId="12">'[2]Field Values'!$AJ$3:$AJ$25</definedName>
    <definedName name="Account_Assignment_Group" localSheetId="24">'[3]Field Values'!$AI$3:$AI$25</definedName>
    <definedName name="Account_Assignment_Group">'Field Values'!$AL$3:$AL$25</definedName>
    <definedName name="Annuity" localSheetId="16">'[1]Field Values'!$G$2:$G$6</definedName>
    <definedName name="Annuity" localSheetId="12">'[2]Field Values'!$I$2:$I$7</definedName>
    <definedName name="Annuity" localSheetId="18">'[4]Field Values'!$F$2:$F$5</definedName>
    <definedName name="Annuity" localSheetId="24">'[3]Field Values'!$I$2:$I$7</definedName>
    <definedName name="Annuity">'Field Values'!$K$2:$K$7</definedName>
    <definedName name="Archiving">'Field Values'!$G$2:$G$4</definedName>
    <definedName name="Billing_Type" localSheetId="16">'[5]Field Values'!$K$2:$K$7</definedName>
    <definedName name="Billing_Type" localSheetId="12">'[2]Field Values'!$K$2:$K$7</definedName>
    <definedName name="Billing_Type" localSheetId="24">'[3]Field Values'!$K$2:$K$7</definedName>
    <definedName name="Billing_Type">'Field Values'!$M$2:$M$7</definedName>
    <definedName name="blah" localSheetId="15">'[1]AU entitlement'!#REF!</definedName>
    <definedName name="blah" localSheetId="12">'[1]AU entitlement'!#REF!</definedName>
    <definedName name="blah" localSheetId="24">'[1]AU entitlement'!#REF!</definedName>
    <definedName name="Commitment" localSheetId="16">'[5]Field Values'!$AZ$2:$AZ$5</definedName>
    <definedName name="Commitment" localSheetId="12">'[2]Field Values'!$BA$2:$BA$5</definedName>
    <definedName name="Commitment" localSheetId="24">'[3]Field Values'!$AZ$2:$AZ$5</definedName>
    <definedName name="Commitment">'Field Values'!$BC$2:$BC$5</definedName>
    <definedName name="Core_LoB" localSheetId="16">'[5]Field Values'!$Q$19</definedName>
    <definedName name="Core_LoB" localSheetId="12">'[2]Field Values'!$Q$19</definedName>
    <definedName name="Core_LoB" localSheetId="24">'[3]Field Values'!$Q$19</definedName>
    <definedName name="Core_LoB">'Field Values'!$S$19</definedName>
    <definedName name="Deal_Type" localSheetId="16">'[1]Field Values'!$Z$2:$Z$4</definedName>
    <definedName name="Deal_Type" localSheetId="12">'[2]Field Values'!$BB$2:$BB$4</definedName>
    <definedName name="Deal_Type" localSheetId="24">'[3]Field Values'!$BA$2:$BA$4</definedName>
    <definedName name="Deal_Type">'Field Values'!$BD$2:$BD$4</definedName>
    <definedName name="Geography" localSheetId="16">'[1]Field Values'!$I$2:$I$8</definedName>
    <definedName name="Geography">'Field Values'!$R$2:$R$8</definedName>
    <definedName name="Group_Regional" localSheetId="16">'[1]Field Values'!$M$2:$M$4</definedName>
    <definedName name="Group_Regional" localSheetId="12">'[2]Field Values'!$T$2:$T$4</definedName>
    <definedName name="Group_Regional" localSheetId="24">'[3]Field Values'!$T$2:$T$4</definedName>
    <definedName name="Group_Regional">'Field Values'!$V$2:$V$4</definedName>
    <definedName name="GT_Upload_Status" localSheetId="16">'[5]Field Values'!$J$2:$J$5</definedName>
    <definedName name="GT_Upload_Status" localSheetId="12">'[2]Field Values'!$J$2:$J$5</definedName>
    <definedName name="GT_Upload_Status" localSheetId="24">'[3]Field Values'!$J$2:$J$5</definedName>
    <definedName name="GT_Upload_Status">'Field Values'!$L$2:$L$5</definedName>
    <definedName name="h">'[6]Field Values'!$K$2:$K$7</definedName>
    <definedName name="Item_Category" localSheetId="16">'[1]Field Values'!$AQ$3:$AQ$25</definedName>
    <definedName name="Item_Category" localSheetId="12">'[2]Field Values'!$AP$3:$AP$26</definedName>
    <definedName name="Item_Category" localSheetId="24">'[3]Field Values'!$AO$3:$AO$26</definedName>
    <definedName name="Item_Category">'Field Values'!$AR$3:$AR$26</definedName>
    <definedName name="ITSM_Next_Step" localSheetId="16">'[5]Field Values'!$N$2:$N$6</definedName>
    <definedName name="ITSM_Next_Step">'Field Values'!$P$2:$P$6</definedName>
    <definedName name="ITSM_Status" localSheetId="16">'[5]Field Values'!$O$2:$O$8</definedName>
    <definedName name="ITSM_Status">'Field Values'!$Q$2:$Q$8</definedName>
    <definedName name="Job_Profile">'Field Values'!$BH$2:$BH$40</definedName>
    <definedName name="Line_of_Service" localSheetId="16">'[1]Field Values'!$B$2:$B$7</definedName>
    <definedName name="Line_of_Service" localSheetId="12">'[2]Field Values'!$B$2:$B$9</definedName>
    <definedName name="Line_of_Service" localSheetId="24">'[3]Field Values'!$B$2:$B$9</definedName>
    <definedName name="Line_of_Service">'Field Values'!$B$2:$B$9</definedName>
    <definedName name="LoB" localSheetId="16">'[1]Field Values'!$J$2:$J$17</definedName>
    <definedName name="LoB" localSheetId="12">'[2]Field Values'!$Q$2:$Q$17</definedName>
    <definedName name="LoB" localSheetId="24">'[3]Field Values'!$Q$2:$Q$17</definedName>
    <definedName name="LoB">'Field Values'!$S$2:$S$17</definedName>
    <definedName name="LoS">'Field Values'!$A$2:$A$6</definedName>
    <definedName name="LoSacronym">'[6]Field Values'!$C$2:$C$9</definedName>
    <definedName name="Manufacturer" localSheetId="16">'[1]Field Values'!$X$2:$X$7</definedName>
    <definedName name="Manufacturer" localSheetId="12">'[2]Field Values'!$AX$2:$AX$7</definedName>
    <definedName name="Manufacturer" localSheetId="24">'[3]Field Values'!$AW$2:$AW$7</definedName>
    <definedName name="Manufacturer">'Field Values'!$AZ$2:$AZ$7</definedName>
    <definedName name="Material_Group" localSheetId="16">'[1]Field Values'!$N$2:$N$30</definedName>
    <definedName name="Material_Group" localSheetId="12">'[2]Field Values'!$Z$2:$Z$40</definedName>
    <definedName name="Material_Group" localSheetId="18">'[4]Field Values'!$N$2:$N$15</definedName>
    <definedName name="Material_Group" localSheetId="24">'[3]Field Values'!$Y$2:$Y$35</definedName>
    <definedName name="Material_Group">'Field Values'!$AB$2:$AB$40</definedName>
    <definedName name="Material_Status" localSheetId="16">'[5]Field Values'!$BJ$7:$BJ$9</definedName>
    <definedName name="Material_Status">'Field Values'!$BM$7:$BM$9</definedName>
    <definedName name="Material_Type" localSheetId="16">'[1]Field Values'!$V$2</definedName>
    <definedName name="Material_Type" localSheetId="12">'[2]Field Values'!$AV$2</definedName>
    <definedName name="Material_Type" localSheetId="18">'[7]Field Values'!$Q$2</definedName>
    <definedName name="Material_Type" localSheetId="24">'[3]Field Values'!$AU$2</definedName>
    <definedName name="Material_Type">'Field Values'!$AX$2</definedName>
    <definedName name="MS_LoS" localSheetId="16">'[1]Field Values'!$C$2:$C$5</definedName>
    <definedName name="MS_LoS" localSheetId="12">'[2]Field Values'!$C$2:$C$5</definedName>
    <definedName name="MS_LoS" localSheetId="24">'[3]Field Values'!$C$2:$C$5</definedName>
    <definedName name="MS_LoS">'Field Values'!$C$2:$C$5</definedName>
    <definedName name="MS_Revenue" localSheetId="16">'[1]Field Values'!$R$2:$R$11</definedName>
    <definedName name="MS_Revenue" localSheetId="12">'[2]Field Values'!$AF$4:$AF$13</definedName>
    <definedName name="MS_Revenue" localSheetId="18">'[4]Field Values'!$P$2:$P$11</definedName>
    <definedName name="MS_Revenue" localSheetId="24">'[3]Field Values'!$AE$4:$AE$13</definedName>
    <definedName name="MS_Revenue">'Field Values'!$AH$4:$AH$13</definedName>
    <definedName name="MS_Service_Domain" localSheetId="16">'[5]Field Values'!$AC$3:$AC$9</definedName>
    <definedName name="MS_Service_Domain" localSheetId="12">'[2]Field Values'!$AD$3:$AD$9</definedName>
    <definedName name="MS_Service_Domain" localSheetId="24">'[3]Field Values'!$AC$3:$AC$9</definedName>
    <definedName name="MS_Service_Domain">'Field Values'!$AF$3:$AF$9</definedName>
    <definedName name="NewExisting">'Field Values'!$F$2:$F$4</definedName>
    <definedName name="No" localSheetId="16">'[5]Field Values'!$G$3</definedName>
    <definedName name="No" localSheetId="12">'[2]Field Values'!$G$3</definedName>
    <definedName name="No" localSheetId="24">'[3]Field Values'!$G$3</definedName>
    <definedName name="No">'Field Values'!$I$3</definedName>
    <definedName name="PS_LoB" localSheetId="16">'[1]Field Values'!$C$7</definedName>
    <definedName name="PS_LoB" localSheetId="12">'[2]Field Values'!$C$7</definedName>
    <definedName name="PS_LoB" localSheetId="24">'[3]Field Values'!$C$7</definedName>
    <definedName name="PS_LoB">'Field Values'!$C$7</definedName>
    <definedName name="PS_Practice_Area" localSheetId="16">'[1]Field Values'!$AB$2:$AB$17</definedName>
    <definedName name="PS_Practice_Area" localSheetId="12">'[2]Field Values'!$BD$2:$BD$17</definedName>
    <definedName name="PS_Practice_Area" localSheetId="24">'[3]Field Values'!$BC$2:$BC$17</definedName>
    <definedName name="PS_Practice_Area">'Field Values'!$BF$2:$BF$17</definedName>
    <definedName name="PS_Revenue" localSheetId="16">'[1]Field Values'!$T$2:$T$12</definedName>
    <definedName name="PS_Revenue" localSheetId="12">'[2]Field Values'!$AH$2:$AH$12</definedName>
    <definedName name="PS_Revenue" localSheetId="18">'[4]Field Values'!$R$2:$R$22</definedName>
    <definedName name="PS_Revenue" localSheetId="24">'[3]Field Values'!$AG$2:$AG$12</definedName>
    <definedName name="PS_Revenue">'Field Values'!$AJ$2:$AJ$12</definedName>
    <definedName name="PS_Service_Domain" localSheetId="16">'[1]Field Values'!$AA$2:$AA$4</definedName>
    <definedName name="PS_Service_Domain" localSheetId="12">'[2]Field Values'!$BC$2:$BC$4</definedName>
    <definedName name="PS_Service_Domain" localSheetId="24">'[3]Field Values'!$BB$2:$BB$4</definedName>
    <definedName name="PS_Service_Domain">'Field Values'!$BE$2:$BE$4</definedName>
    <definedName name="Regions" localSheetId="16">'[1]Field Values'!$W$2:$W$7</definedName>
    <definedName name="Regions" localSheetId="12">'[2]Field Values'!$AW$2:$AW$7</definedName>
    <definedName name="Regions" localSheetId="24">'[3]Field Values'!$AV$2:$AV$7</definedName>
    <definedName name="Regions">'Field Values'!$AY$2:$AY$7</definedName>
    <definedName name="Sales_Order" localSheetId="16">'[1]Field Values'!$AG$2:$AG$4</definedName>
    <definedName name="Sales_Order" localSheetId="12">'[2]Field Values'!$BJ$2:$BJ$4</definedName>
    <definedName name="Sales_Order" localSheetId="24">'[3]Field Values'!$BI$2:$BI$4</definedName>
    <definedName name="Sales_Order">'Field Values'!$BL$2:$BL$4</definedName>
    <definedName name="Service">'Field Values'!$C$2:$C$9</definedName>
    <definedName name="Service_Calendar" localSheetId="16">'[1]Field Values'!$Y$2:$Y$6</definedName>
    <definedName name="Service_Calendar" localSheetId="12">'[2]Field Values'!$AZ$2:$AZ$6</definedName>
    <definedName name="Service_Calendar" localSheetId="24">'[3]Field Values'!$AY$2:$AY$6</definedName>
    <definedName name="Service_Calendar">'Field Values'!$BB$2:$BB$6</definedName>
    <definedName name="Service_Type" localSheetId="16">'[1]Field Values'!$U$2:$U$5</definedName>
    <definedName name="Service_Type" localSheetId="12">'[2]Field Values'!$AU$2:$AU$5</definedName>
    <definedName name="Service_Type" localSheetId="24">'[3]Field Values'!$AT$2:$AT$5</definedName>
    <definedName name="Service_Type">'Field Values'!$AW$2:$AW$5</definedName>
    <definedName name="SFDC_Solutions" localSheetId="12">'[2]Field Values'!$U$2:$U$16</definedName>
    <definedName name="SFDC_Solutions">'Field Values'!$W$2:$W$16</definedName>
    <definedName name="Status" localSheetId="16">'[1]Field Values'!$H$2:$H$7</definedName>
    <definedName name="Status" localSheetId="12">'[2]Field Values'!$M$2:$M$7</definedName>
    <definedName name="Status" localSheetId="18">'[4]Field Values'!$G$2:$G$7</definedName>
    <definedName name="Status" localSheetId="24">'[3]Field Values'!$M$2:$M$7</definedName>
    <definedName name="Status">'Field Values'!$O$2:$O$7</definedName>
    <definedName name="Systems_Scope" localSheetId="21">'Field Values'!#REF!</definedName>
    <definedName name="Systems_Scope" localSheetId="16">'[1]Field Values'!$BF$3:$BF$6</definedName>
    <definedName name="Systems_Scope" localSheetId="15">'Field Values'!#REF!</definedName>
    <definedName name="Systems_Scope" localSheetId="12">'[2]Field Values'!#REF!</definedName>
    <definedName name="Systems_Scope" localSheetId="24">'[3]Field Values'!#REF!</definedName>
    <definedName name="Systems_Scope">'Field Values'!#REF!</definedName>
    <definedName name="Tax_Codes" localSheetId="21">'Field Values'!#REF!</definedName>
    <definedName name="Tax_Codes" localSheetId="16">'[5]Field Values'!#REF!</definedName>
    <definedName name="Tax_Codes" localSheetId="15">'Field Values'!#REF!</definedName>
    <definedName name="Tax_Codes" localSheetId="12">'[2]Field Values'!#REF!</definedName>
    <definedName name="Tax_Codes" localSheetId="24">'[3]Field Values'!#REF!</definedName>
    <definedName name="Tax_Codes">'Field Values'!#REF!</definedName>
    <definedName name="TMAUM">'Field Values'!$BO$3:$BO$4</definedName>
    <definedName name="UoM" localSheetId="12">'[2]Field Values'!$BM$3:$BM$4</definedName>
    <definedName name="UoM" localSheetId="24">'[3]Field Values'!$BL$3:$BL$4</definedName>
    <definedName name="UoM">'Field Values'!$BO$3:$BO$4</definedName>
    <definedName name="Valuation_Class" localSheetId="16">'[1]Field Values'!$AY$3:$AY$5</definedName>
    <definedName name="Valuation_Class" localSheetId="12">'[2]Field Values'!$BS$3:$BS$5</definedName>
    <definedName name="Valuation_Class" localSheetId="24">'[3]Field Values'!$BR$3:$BR$5</definedName>
    <definedName name="Valuation_Class">'Field Values'!$BU$3:$BU$5</definedName>
    <definedName name="x" localSheetId="12">'[2]Field Values'!$BV$3:$BV$4</definedName>
    <definedName name="x" localSheetId="24">'[3]Field Values'!$BU$3:$BU$4</definedName>
    <definedName name="x">'Field Values'!$BX$3:$BX$4</definedName>
    <definedName name="Yes_Maybe" localSheetId="16">'[1]Field Values'!$F$2:$F$5</definedName>
    <definedName name="Yes_Maybe" localSheetId="12">'[2]Field Values'!$H$2:$H$5</definedName>
    <definedName name="Yes_Maybe" localSheetId="24">'[3]Field Values'!$H$2:$H$5</definedName>
    <definedName name="Yes_Maybe">'Field Values'!$J$2:$J$5</definedName>
    <definedName name="Yes_No" localSheetId="16">'[1]Field Values'!$E$2:$E$5</definedName>
    <definedName name="Yes_No" localSheetId="12">'[2]Field Values'!$G$2:$G$5</definedName>
    <definedName name="Yes_No" localSheetId="18">'[4]Field Values'!$E$2:$E$5</definedName>
    <definedName name="Yes_No" localSheetId="24">'[3]Field Values'!$G$2:$G$5</definedName>
    <definedName name="Yes_No">'Field Values'!$I$2:$I$5</definedName>
  </definedNames>
  <calcPr calcId="171026" calcMode="manual"/>
</workbook>
</file>

<file path=xl/calcChain.xml><?xml version="1.0" encoding="utf-8"?>
<calcChain xmlns="http://schemas.openxmlformats.org/spreadsheetml/2006/main">
  <c r="B55" i="1" l="1"/>
  <c r="B56" i="1"/>
  <c r="B57" i="1"/>
  <c r="B58" i="1"/>
  <c r="B59" i="1"/>
  <c r="B60" i="1"/>
  <c r="B61" i="1"/>
  <c r="B62" i="1"/>
  <c r="B63" i="1"/>
  <c r="B64" i="1"/>
  <c r="B65" i="1"/>
  <c r="B66" i="1"/>
  <c r="F59" i="1"/>
  <c r="F60" i="1"/>
  <c r="F61" i="1"/>
  <c r="F62" i="1"/>
  <c r="F63" i="1"/>
  <c r="F64" i="1"/>
  <c r="F65" i="1"/>
  <c r="F66" i="1"/>
  <c r="C59" i="1"/>
  <c r="C60" i="1"/>
  <c r="C61" i="1"/>
  <c r="C62" i="1"/>
  <c r="C63" i="1"/>
  <c r="C64" i="1"/>
  <c r="C65" i="1"/>
  <c r="C66" i="1"/>
  <c r="AV66" i="1"/>
  <c r="AU66" i="1"/>
  <c r="AJ66" i="1"/>
  <c r="AV65" i="1"/>
  <c r="AU65" i="1"/>
  <c r="AJ65" i="1"/>
  <c r="AV64" i="1"/>
  <c r="AU64" i="1"/>
  <c r="AJ64" i="1"/>
  <c r="AV63" i="1"/>
  <c r="AU63" i="1"/>
  <c r="AJ63" i="1"/>
  <c r="AV62" i="1"/>
  <c r="AU62" i="1"/>
  <c r="AJ62" i="1"/>
  <c r="AV61" i="1"/>
  <c r="AU61" i="1"/>
  <c r="AJ61" i="1"/>
  <c r="AV60" i="1"/>
  <c r="AU60" i="1"/>
  <c r="AJ60" i="1"/>
  <c r="AV59" i="1"/>
  <c r="AU59" i="1"/>
  <c r="AJ59" i="1"/>
  <c r="U66" i="1"/>
  <c r="T66" i="1"/>
  <c r="U65" i="1"/>
  <c r="T65" i="1"/>
  <c r="U64" i="1"/>
  <c r="T64" i="1"/>
  <c r="U63" i="1"/>
  <c r="T63" i="1"/>
  <c r="U62" i="1"/>
  <c r="T62" i="1"/>
  <c r="U61" i="1"/>
  <c r="T61" i="1"/>
  <c r="U60" i="1"/>
  <c r="T60" i="1"/>
  <c r="U59" i="1"/>
  <c r="T59" i="1"/>
  <c r="L66" i="1"/>
  <c r="H66" i="1"/>
  <c r="L65" i="1"/>
  <c r="H65" i="1"/>
  <c r="L64" i="1"/>
  <c r="H64" i="1"/>
  <c r="L63" i="1"/>
  <c r="H63" i="1"/>
  <c r="L62" i="1"/>
  <c r="H62" i="1"/>
  <c r="L61" i="1"/>
  <c r="H61" i="1"/>
  <c r="L60" i="1"/>
  <c r="H60" i="1"/>
  <c r="L59" i="1"/>
  <c r="H59" i="1"/>
  <c r="M59" i="12"/>
  <c r="D59" i="1"/>
  <c r="M60" i="12"/>
  <c r="D60" i="1"/>
  <c r="M61" i="12"/>
  <c r="D61" i="1"/>
  <c r="M62" i="12"/>
  <c r="D62" i="1"/>
  <c r="M63" i="12"/>
  <c r="D63" i="1"/>
  <c r="M64" i="12"/>
  <c r="D64" i="1"/>
  <c r="M65" i="12"/>
  <c r="D65" i="1"/>
  <c r="M66" i="12"/>
  <c r="D66" i="1"/>
  <c r="AB66" i="12"/>
  <c r="S66" i="12"/>
  <c r="Q66" i="12"/>
  <c r="N66" i="12"/>
  <c r="AB65" i="12"/>
  <c r="S65" i="12"/>
  <c r="Q65" i="12"/>
  <c r="N65" i="12"/>
  <c r="AB64" i="12"/>
  <c r="S64" i="12"/>
  <c r="Q64" i="12"/>
  <c r="N64" i="12"/>
  <c r="AB63" i="12"/>
  <c r="S63" i="12"/>
  <c r="Q63" i="12"/>
  <c r="N63" i="12"/>
  <c r="AB62" i="12"/>
  <c r="S62" i="12"/>
  <c r="Q62" i="12"/>
  <c r="N62" i="12"/>
  <c r="AB61" i="12"/>
  <c r="S61" i="12"/>
  <c r="Q61" i="12"/>
  <c r="N61" i="12"/>
  <c r="AB60" i="12"/>
  <c r="S60" i="12"/>
  <c r="Q60" i="12"/>
  <c r="N60" i="12"/>
  <c r="AB59" i="12"/>
  <c r="S59" i="12"/>
  <c r="Q59" i="12"/>
  <c r="N59" i="12"/>
  <c r="F55" i="1"/>
  <c r="F56" i="1"/>
  <c r="F57" i="1"/>
  <c r="F58" i="1"/>
  <c r="AV58" i="1"/>
  <c r="AV57" i="1"/>
  <c r="AV56" i="1"/>
  <c r="AV55" i="1"/>
  <c r="AU55" i="1"/>
  <c r="AU56" i="1"/>
  <c r="AU57" i="1"/>
  <c r="AU58" i="1"/>
  <c r="AJ55" i="1"/>
  <c r="AJ56" i="1"/>
  <c r="AJ57" i="1"/>
  <c r="AJ58" i="1"/>
  <c r="U55" i="1"/>
  <c r="U56" i="1"/>
  <c r="U57" i="1"/>
  <c r="U58" i="1"/>
  <c r="T55" i="1"/>
  <c r="T56" i="1"/>
  <c r="T57" i="1"/>
  <c r="T58" i="1"/>
  <c r="L55" i="1"/>
  <c r="L56" i="1"/>
  <c r="L57" i="1"/>
  <c r="L58" i="1"/>
  <c r="H55" i="1"/>
  <c r="H56" i="1"/>
  <c r="H57" i="1"/>
  <c r="H58" i="1"/>
  <c r="C55" i="1"/>
  <c r="M55" i="12"/>
  <c r="D55" i="1"/>
  <c r="C56" i="1"/>
  <c r="M56" i="12"/>
  <c r="D56" i="1"/>
  <c r="C57" i="1"/>
  <c r="M57" i="12"/>
  <c r="D57" i="1"/>
  <c r="C58" i="1"/>
  <c r="M58" i="12"/>
  <c r="D58" i="1"/>
  <c r="AB55" i="12"/>
  <c r="AB56" i="12"/>
  <c r="AB57" i="12"/>
  <c r="AB58" i="12"/>
  <c r="S55" i="12"/>
  <c r="S56" i="12"/>
  <c r="S57" i="12"/>
  <c r="S58" i="12"/>
  <c r="Q55" i="12"/>
  <c r="Q56" i="12"/>
  <c r="Q57" i="12"/>
  <c r="Q58" i="12"/>
  <c r="N55" i="12"/>
  <c r="N56" i="12"/>
  <c r="N57" i="12"/>
  <c r="N58" i="12"/>
  <c r="C7" i="12"/>
  <c r="M7" i="12"/>
  <c r="N7" i="12"/>
  <c r="C8" i="12"/>
  <c r="M8" i="12"/>
  <c r="N8" i="12"/>
  <c r="C9" i="12"/>
  <c r="M9" i="12"/>
  <c r="N9" i="12"/>
  <c r="C10" i="12"/>
  <c r="M10" i="12"/>
  <c r="N10" i="12"/>
  <c r="C11" i="12"/>
  <c r="M11" i="12"/>
  <c r="N11" i="12"/>
  <c r="C12" i="12"/>
  <c r="M12" i="12"/>
  <c r="N12" i="12"/>
  <c r="C13" i="12"/>
  <c r="M13" i="12"/>
  <c r="N13" i="12"/>
  <c r="C14" i="12"/>
  <c r="M14" i="12"/>
  <c r="N14" i="12"/>
  <c r="C15" i="12"/>
  <c r="M15" i="12"/>
  <c r="N15" i="12"/>
  <c r="C16" i="12"/>
  <c r="M16" i="12"/>
  <c r="N16" i="12"/>
  <c r="C17" i="12"/>
  <c r="M17" i="12"/>
  <c r="N17" i="12"/>
  <c r="C18" i="12"/>
  <c r="M18" i="12"/>
  <c r="N18" i="12"/>
  <c r="C19" i="12"/>
  <c r="M19" i="12"/>
  <c r="N19" i="12"/>
  <c r="C20" i="12"/>
  <c r="M20" i="12"/>
  <c r="N20" i="12"/>
  <c r="C21" i="12"/>
  <c r="M21" i="12"/>
  <c r="N21" i="12"/>
  <c r="C22" i="12"/>
  <c r="M22" i="12"/>
  <c r="N22" i="12"/>
  <c r="C23" i="12"/>
  <c r="M23" i="12"/>
  <c r="N23" i="12"/>
  <c r="C24" i="12"/>
  <c r="M24" i="12"/>
  <c r="N24" i="12"/>
  <c r="C25" i="12"/>
  <c r="M25" i="12"/>
  <c r="N25" i="12"/>
  <c r="C26" i="12"/>
  <c r="M26" i="12"/>
  <c r="N26" i="12"/>
  <c r="C27" i="12"/>
  <c r="M27" i="12"/>
  <c r="N27" i="12"/>
  <c r="C28" i="12"/>
  <c r="M28" i="12"/>
  <c r="N28" i="12"/>
  <c r="C29" i="12"/>
  <c r="M29" i="12"/>
  <c r="N29" i="12"/>
  <c r="M30" i="12"/>
  <c r="N30" i="12"/>
  <c r="M31" i="12"/>
  <c r="N31" i="12"/>
  <c r="M32" i="12"/>
  <c r="N32" i="12"/>
  <c r="M33" i="12"/>
  <c r="N33" i="12"/>
  <c r="M34" i="12"/>
  <c r="N34" i="12"/>
  <c r="C35" i="12"/>
  <c r="M35" i="12"/>
  <c r="N35" i="12"/>
  <c r="M36" i="12"/>
  <c r="N36" i="12"/>
  <c r="M37" i="12"/>
  <c r="N37" i="12"/>
  <c r="M38" i="12"/>
  <c r="N38" i="12"/>
  <c r="M39" i="12"/>
  <c r="N39" i="12"/>
  <c r="C40" i="12"/>
  <c r="M40" i="12"/>
  <c r="N40" i="12"/>
  <c r="M41" i="12"/>
  <c r="N41" i="12"/>
  <c r="M42" i="12"/>
  <c r="N42" i="12"/>
  <c r="M43" i="12"/>
  <c r="N43" i="12"/>
  <c r="C44" i="12"/>
  <c r="M44" i="12"/>
  <c r="N44" i="12"/>
  <c r="M45" i="12"/>
  <c r="N45" i="12"/>
  <c r="M46" i="12"/>
  <c r="N46" i="12"/>
  <c r="C47" i="12"/>
  <c r="M47" i="12"/>
  <c r="N47" i="12"/>
  <c r="C48" i="12"/>
  <c r="M48" i="12"/>
  <c r="N48" i="12"/>
  <c r="C49" i="12"/>
  <c r="M49" i="12"/>
  <c r="N49" i="12"/>
  <c r="M50" i="12"/>
  <c r="N50" i="12"/>
  <c r="M51" i="12"/>
  <c r="N51" i="12"/>
  <c r="M52" i="12"/>
  <c r="N52" i="12"/>
  <c r="M53" i="12"/>
  <c r="N53" i="12"/>
  <c r="M54" i="12"/>
  <c r="N54" i="12"/>
  <c r="C6" i="12"/>
  <c r="M6" i="12"/>
  <c r="N6" i="12"/>
  <c r="B30" i="1"/>
  <c r="B31" i="1"/>
  <c r="B32" i="1"/>
  <c r="B33" i="1"/>
  <c r="B34" i="1"/>
  <c r="B35" i="1"/>
  <c r="B36" i="1"/>
  <c r="B37" i="1"/>
  <c r="B38" i="1"/>
  <c r="B39" i="1"/>
  <c r="B40" i="1"/>
  <c r="B41" i="1"/>
  <c r="B42" i="1"/>
  <c r="B43" i="1"/>
  <c r="B44" i="1"/>
  <c r="B45" i="1"/>
  <c r="B46" i="1"/>
  <c r="B47" i="1"/>
  <c r="B48" i="1"/>
  <c r="B49" i="1"/>
  <c r="B50" i="1"/>
  <c r="B51" i="1"/>
  <c r="B52" i="1"/>
  <c r="B53" i="1"/>
  <c r="B54" i="1"/>
  <c r="H43" i="1"/>
  <c r="L43" i="1"/>
  <c r="T43" i="1"/>
  <c r="U43" i="1"/>
  <c r="AJ43" i="1"/>
  <c r="AU43" i="1"/>
  <c r="AV43" i="1"/>
  <c r="H44" i="1"/>
  <c r="L44" i="1"/>
  <c r="D44" i="1"/>
  <c r="P44" i="1"/>
  <c r="O44" i="1"/>
  <c r="Q44" i="1"/>
  <c r="T44" i="1"/>
  <c r="U44" i="1"/>
  <c r="AJ44" i="1"/>
  <c r="AU44" i="1"/>
  <c r="AV44" i="1"/>
  <c r="H45" i="1"/>
  <c r="L45" i="1"/>
  <c r="D45" i="1"/>
  <c r="Q45" i="1"/>
  <c r="P45" i="1"/>
  <c r="T45" i="1"/>
  <c r="U45" i="1"/>
  <c r="AJ45" i="1"/>
  <c r="AU45" i="1"/>
  <c r="AV45" i="1"/>
  <c r="H46" i="1"/>
  <c r="L46" i="1"/>
  <c r="D46" i="1"/>
  <c r="P46" i="1"/>
  <c r="O46" i="1"/>
  <c r="Q46" i="1"/>
  <c r="T46" i="1"/>
  <c r="U46" i="1"/>
  <c r="AJ46" i="1"/>
  <c r="AU46" i="1"/>
  <c r="AV46" i="1"/>
  <c r="H47" i="1"/>
  <c r="L47" i="1"/>
  <c r="D47" i="1"/>
  <c r="O47" i="1"/>
  <c r="T47" i="1"/>
  <c r="U47" i="1"/>
  <c r="AJ47" i="1"/>
  <c r="AU47" i="1"/>
  <c r="AV47" i="1"/>
  <c r="H48" i="1"/>
  <c r="L48" i="1"/>
  <c r="D48" i="1"/>
  <c r="O48" i="1"/>
  <c r="P48" i="1"/>
  <c r="Q48" i="1"/>
  <c r="T48" i="1"/>
  <c r="U48" i="1"/>
  <c r="AJ48" i="1"/>
  <c r="AU48" i="1"/>
  <c r="AV48" i="1"/>
  <c r="H49" i="1"/>
  <c r="L49" i="1"/>
  <c r="D49" i="1"/>
  <c r="Q49" i="1"/>
  <c r="P49" i="1"/>
  <c r="T49" i="1"/>
  <c r="U49" i="1"/>
  <c r="AJ49" i="1"/>
  <c r="AU49" i="1"/>
  <c r="AV49" i="1"/>
  <c r="H50" i="1"/>
  <c r="L50" i="1"/>
  <c r="D50" i="1"/>
  <c r="P50" i="1"/>
  <c r="O50" i="1"/>
  <c r="Q50" i="1"/>
  <c r="T50" i="1"/>
  <c r="U50" i="1"/>
  <c r="AJ50" i="1"/>
  <c r="AU50" i="1"/>
  <c r="AV50" i="1"/>
  <c r="H51" i="1"/>
  <c r="L51" i="1"/>
  <c r="D51" i="1"/>
  <c r="O51" i="1"/>
  <c r="T51" i="1"/>
  <c r="U51" i="1"/>
  <c r="AJ51" i="1"/>
  <c r="AU51" i="1"/>
  <c r="AV51" i="1"/>
  <c r="H52" i="1"/>
  <c r="L52" i="1"/>
  <c r="D52" i="1"/>
  <c r="O52" i="1"/>
  <c r="P52" i="1"/>
  <c r="Q52" i="1"/>
  <c r="T52" i="1"/>
  <c r="U52" i="1"/>
  <c r="AJ52" i="1"/>
  <c r="AU52" i="1"/>
  <c r="AV52" i="1"/>
  <c r="H53" i="1"/>
  <c r="L53" i="1"/>
  <c r="D53" i="1"/>
  <c r="Q53" i="1"/>
  <c r="P53" i="1"/>
  <c r="T53" i="1"/>
  <c r="U53" i="1"/>
  <c r="AJ53" i="1"/>
  <c r="AU53" i="1"/>
  <c r="AV53" i="1"/>
  <c r="H54" i="1"/>
  <c r="L54" i="1"/>
  <c r="D54" i="1"/>
  <c r="P54" i="1"/>
  <c r="O54" i="1"/>
  <c r="Q54" i="1"/>
  <c r="T54" i="1"/>
  <c r="U54" i="1"/>
  <c r="AJ54" i="1"/>
  <c r="AU54" i="1"/>
  <c r="AV54" i="1"/>
  <c r="F30" i="1"/>
  <c r="F31" i="1"/>
  <c r="F32" i="1"/>
  <c r="F33" i="1"/>
  <c r="F34" i="1"/>
  <c r="F35" i="1"/>
  <c r="F36" i="1"/>
  <c r="F37" i="1"/>
  <c r="F38" i="1"/>
  <c r="F39" i="1"/>
  <c r="F40" i="1"/>
  <c r="F41" i="1"/>
  <c r="F42" i="1"/>
  <c r="F43" i="1"/>
  <c r="F44" i="1"/>
  <c r="F45" i="1"/>
  <c r="F46" i="1"/>
  <c r="F47" i="1"/>
  <c r="F48" i="1"/>
  <c r="F49" i="1"/>
  <c r="F50" i="1"/>
  <c r="F51" i="1"/>
  <c r="F52" i="1"/>
  <c r="F53" i="1"/>
  <c r="F54" i="1"/>
  <c r="C47" i="1"/>
  <c r="C48" i="1"/>
  <c r="C49" i="1"/>
  <c r="C50" i="1"/>
  <c r="C51" i="1"/>
  <c r="C52" i="1"/>
  <c r="C53" i="1"/>
  <c r="C54" i="1"/>
  <c r="D13" i="1"/>
  <c r="D14" i="1"/>
  <c r="D15" i="1"/>
  <c r="D16" i="1"/>
  <c r="D17" i="1"/>
  <c r="D18" i="1"/>
  <c r="D19" i="1"/>
  <c r="D20" i="1"/>
  <c r="D21" i="1"/>
  <c r="D22" i="1"/>
  <c r="D23" i="1"/>
  <c r="D24" i="1"/>
  <c r="D25" i="1"/>
  <c r="D26" i="1"/>
  <c r="D27" i="1"/>
  <c r="D28" i="1"/>
  <c r="D29" i="1"/>
  <c r="D30" i="1"/>
  <c r="Q30" i="1"/>
  <c r="D31" i="1"/>
  <c r="D32" i="1"/>
  <c r="D33" i="1"/>
  <c r="D34" i="1"/>
  <c r="O34" i="1"/>
  <c r="D35" i="1"/>
  <c r="D36" i="1"/>
  <c r="D37" i="1"/>
  <c r="D38" i="1"/>
  <c r="Q38" i="1"/>
  <c r="D39" i="1"/>
  <c r="D40" i="1"/>
  <c r="Q40" i="1"/>
  <c r="D41" i="1"/>
  <c r="Q41" i="1"/>
  <c r="D42" i="1"/>
  <c r="U7" i="1"/>
  <c r="U8" i="1"/>
  <c r="U9" i="1"/>
  <c r="AP7" i="45"/>
  <c r="U10" i="1"/>
  <c r="U11" i="1"/>
  <c r="U12" i="1"/>
  <c r="U13" i="1"/>
  <c r="AP11" i="45"/>
  <c r="U14" i="1"/>
  <c r="U15" i="1"/>
  <c r="U16" i="1"/>
  <c r="U17" i="1"/>
  <c r="AP15" i="45"/>
  <c r="U18" i="1"/>
  <c r="U19" i="1"/>
  <c r="U20" i="1"/>
  <c r="U21" i="1"/>
  <c r="U22" i="1"/>
  <c r="U23" i="1"/>
  <c r="U24" i="1"/>
  <c r="U25" i="1"/>
  <c r="U26" i="1"/>
  <c r="U27" i="1"/>
  <c r="U28" i="1"/>
  <c r="U29" i="1"/>
  <c r="U30" i="1"/>
  <c r="U31" i="1"/>
  <c r="U32" i="1"/>
  <c r="U33" i="1"/>
  <c r="U34" i="1"/>
  <c r="U35" i="1"/>
  <c r="U36" i="1"/>
  <c r="U37" i="1"/>
  <c r="U38" i="1"/>
  <c r="U39" i="1"/>
  <c r="U40" i="1"/>
  <c r="U41" i="1"/>
  <c r="U42" i="1"/>
  <c r="T19" i="1"/>
  <c r="T20" i="1"/>
  <c r="T21" i="1"/>
  <c r="T22" i="1"/>
  <c r="T23" i="1"/>
  <c r="T24" i="1"/>
  <c r="T25" i="1"/>
  <c r="T26" i="1"/>
  <c r="T27" i="1"/>
  <c r="T28" i="1"/>
  <c r="T29" i="1"/>
  <c r="T30" i="1"/>
  <c r="T31" i="1"/>
  <c r="T32" i="1"/>
  <c r="T33" i="1"/>
  <c r="T34" i="1"/>
  <c r="T35" i="1"/>
  <c r="T36" i="1"/>
  <c r="T37" i="1"/>
  <c r="T38" i="1"/>
  <c r="T39" i="1"/>
  <c r="T40" i="1"/>
  <c r="T41" i="1"/>
  <c r="T42" i="1"/>
  <c r="AV42" i="1"/>
  <c r="AU42" i="1"/>
  <c r="AJ42" i="1"/>
  <c r="Q42" i="1"/>
  <c r="P42" i="1"/>
  <c r="O42" i="1"/>
  <c r="L42" i="1"/>
  <c r="H42" i="1"/>
  <c r="AV41" i="1"/>
  <c r="AU41" i="1"/>
  <c r="AJ41" i="1"/>
  <c r="L41" i="1"/>
  <c r="H41" i="1"/>
  <c r="AV40" i="1"/>
  <c r="AU40" i="1"/>
  <c r="AJ40" i="1"/>
  <c r="O40" i="1"/>
  <c r="L40" i="1"/>
  <c r="H40" i="1"/>
  <c r="AV39" i="1"/>
  <c r="AU39" i="1"/>
  <c r="AJ39" i="1"/>
  <c r="Q39" i="1"/>
  <c r="P39" i="1"/>
  <c r="O39" i="1"/>
  <c r="L39" i="1"/>
  <c r="H39" i="1"/>
  <c r="C39" i="1"/>
  <c r="C40" i="1"/>
  <c r="C41" i="1"/>
  <c r="C42" i="1"/>
  <c r="C43" i="1"/>
  <c r="C44" i="1"/>
  <c r="C45" i="1"/>
  <c r="C46" i="1"/>
  <c r="AB48" i="12"/>
  <c r="S48" i="12"/>
  <c r="Q48" i="12"/>
  <c r="S35" i="12"/>
  <c r="Q35" i="12"/>
  <c r="S44" i="12"/>
  <c r="Q44" i="12"/>
  <c r="AB40" i="12"/>
  <c r="S40" i="12"/>
  <c r="Q40" i="12"/>
  <c r="Q31" i="12"/>
  <c r="AB39" i="12"/>
  <c r="S39" i="12"/>
  <c r="Q39" i="12"/>
  <c r="AB38" i="12"/>
  <c r="S38" i="12"/>
  <c r="Q38" i="12"/>
  <c r="AB37" i="12"/>
  <c r="S37" i="12"/>
  <c r="Q37" i="12"/>
  <c r="Q36" i="12"/>
  <c r="AB54" i="12"/>
  <c r="S54" i="12"/>
  <c r="Q54" i="12"/>
  <c r="AB53" i="12"/>
  <c r="S53" i="12"/>
  <c r="Q53" i="12"/>
  <c r="AB52" i="12"/>
  <c r="S52" i="12"/>
  <c r="Q52" i="12"/>
  <c r="Q51" i="12"/>
  <c r="Q50" i="12"/>
  <c r="S49" i="12"/>
  <c r="Q49" i="12"/>
  <c r="AB47" i="12"/>
  <c r="S47" i="12"/>
  <c r="Q47" i="12"/>
  <c r="P40" i="1"/>
  <c r="AV38" i="1"/>
  <c r="AU38" i="1"/>
  <c r="AJ38" i="1"/>
  <c r="L38" i="1"/>
  <c r="H38" i="1"/>
  <c r="AV37" i="1"/>
  <c r="AU37" i="1"/>
  <c r="AJ37" i="1"/>
  <c r="L37" i="1"/>
  <c r="H37" i="1"/>
  <c r="AV36" i="1"/>
  <c r="AU36" i="1"/>
  <c r="AJ36" i="1"/>
  <c r="L36" i="1"/>
  <c r="H36" i="1"/>
  <c r="AV35" i="1"/>
  <c r="AU35" i="1"/>
  <c r="AJ35" i="1"/>
  <c r="L35" i="1"/>
  <c r="H35" i="1"/>
  <c r="AV34" i="1"/>
  <c r="AU34" i="1"/>
  <c r="AJ34" i="1"/>
  <c r="L34" i="1"/>
  <c r="H34" i="1"/>
  <c r="AV33" i="1"/>
  <c r="AU33" i="1"/>
  <c r="AJ33" i="1"/>
  <c r="L33" i="1"/>
  <c r="H33" i="1"/>
  <c r="AV32" i="1"/>
  <c r="AU32" i="1"/>
  <c r="AJ32" i="1"/>
  <c r="L32" i="1"/>
  <c r="H32" i="1"/>
  <c r="AV31" i="1"/>
  <c r="AU31" i="1"/>
  <c r="AJ31" i="1"/>
  <c r="L31" i="1"/>
  <c r="H31" i="1"/>
  <c r="AV30" i="1"/>
  <c r="AU30" i="1"/>
  <c r="AJ30" i="1"/>
  <c r="L30" i="1"/>
  <c r="H30" i="1"/>
  <c r="P33" i="1"/>
  <c r="P34" i="1"/>
  <c r="C30" i="1"/>
  <c r="C31" i="1"/>
  <c r="C32" i="1"/>
  <c r="P32" i="1"/>
  <c r="C33" i="1"/>
  <c r="C34" i="1"/>
  <c r="C35" i="1"/>
  <c r="C36" i="1"/>
  <c r="Q36" i="1"/>
  <c r="C37" i="1"/>
  <c r="C38" i="1"/>
  <c r="Q33" i="1"/>
  <c r="O36" i="1"/>
  <c r="P31" i="1"/>
  <c r="O31" i="1"/>
  <c r="Q31" i="1"/>
  <c r="O30" i="1"/>
  <c r="P35" i="1"/>
  <c r="Q35" i="1"/>
  <c r="P37" i="1"/>
  <c r="Q37" i="1"/>
  <c r="P36" i="1"/>
  <c r="O32" i="1"/>
  <c r="Q32" i="1"/>
  <c r="O33" i="1"/>
  <c r="Q34" i="1"/>
  <c r="O35" i="1"/>
  <c r="O37" i="1"/>
  <c r="B29" i="1"/>
  <c r="C29" i="1"/>
  <c r="F29" i="1"/>
  <c r="H29" i="1"/>
  <c r="L29" i="1"/>
  <c r="AJ29" i="1"/>
  <c r="AU29" i="1"/>
  <c r="AV29" i="1"/>
  <c r="S29" i="12"/>
  <c r="Q29" i="12"/>
  <c r="K29" i="12"/>
  <c r="AB25" i="12"/>
  <c r="AB26" i="12"/>
  <c r="AV28" i="1"/>
  <c r="AU28" i="1"/>
  <c r="AJ28" i="1"/>
  <c r="L28" i="1"/>
  <c r="AV27" i="1"/>
  <c r="AU27" i="1"/>
  <c r="AJ27" i="1"/>
  <c r="L27" i="1"/>
  <c r="AV26" i="1"/>
  <c r="AU26" i="1"/>
  <c r="AJ26" i="1"/>
  <c r="L26" i="1"/>
  <c r="AV25" i="1"/>
  <c r="AU25" i="1"/>
  <c r="AJ25" i="1"/>
  <c r="L25" i="1"/>
  <c r="B25" i="1"/>
  <c r="C25" i="1"/>
  <c r="F25" i="1"/>
  <c r="H25" i="1"/>
  <c r="B26" i="1"/>
  <c r="C26" i="1"/>
  <c r="F26" i="1"/>
  <c r="H26" i="1"/>
  <c r="B27" i="1"/>
  <c r="C27" i="1"/>
  <c r="F27" i="1"/>
  <c r="H27" i="1"/>
  <c r="B28" i="1"/>
  <c r="C28" i="1"/>
  <c r="F28" i="1"/>
  <c r="H28" i="1"/>
  <c r="S28" i="12"/>
  <c r="Q28" i="12"/>
  <c r="K28" i="12"/>
  <c r="S27" i="12"/>
  <c r="Q27" i="12"/>
  <c r="K27" i="12"/>
  <c r="S26" i="12"/>
  <c r="Q26" i="12"/>
  <c r="K26" i="12"/>
  <c r="B26" i="12"/>
  <c r="S25" i="12"/>
  <c r="Q25" i="12"/>
  <c r="K25" i="12"/>
  <c r="B25" i="12"/>
  <c r="AV24" i="1"/>
  <c r="AU24" i="1"/>
  <c r="AJ24" i="1"/>
  <c r="L24" i="1"/>
  <c r="H24" i="1"/>
  <c r="F24" i="1"/>
  <c r="C24" i="1"/>
  <c r="B24" i="1"/>
  <c r="AV23" i="1"/>
  <c r="AU23" i="1"/>
  <c r="AJ23" i="1"/>
  <c r="L23" i="1"/>
  <c r="H23" i="1"/>
  <c r="F23" i="1"/>
  <c r="C23" i="1"/>
  <c r="B23" i="1"/>
  <c r="AV22" i="1"/>
  <c r="AU22" i="1"/>
  <c r="AJ22" i="1"/>
  <c r="L22" i="1"/>
  <c r="H22" i="1"/>
  <c r="F22" i="1"/>
  <c r="C22" i="1"/>
  <c r="B22" i="1"/>
  <c r="AV21" i="1"/>
  <c r="AU21" i="1"/>
  <c r="AJ21" i="1"/>
  <c r="L21" i="1"/>
  <c r="H21" i="1"/>
  <c r="F21" i="1"/>
  <c r="C21" i="1"/>
  <c r="B21" i="1"/>
  <c r="AV20" i="1"/>
  <c r="AU20" i="1"/>
  <c r="AJ20" i="1"/>
  <c r="L20" i="1"/>
  <c r="H20" i="1"/>
  <c r="F20" i="1"/>
  <c r="C20" i="1"/>
  <c r="B20" i="1"/>
  <c r="AV19" i="1"/>
  <c r="AU19" i="1"/>
  <c r="AJ19" i="1"/>
  <c r="L19" i="1"/>
  <c r="H19" i="1"/>
  <c r="F19" i="1"/>
  <c r="C19" i="1"/>
  <c r="B19" i="1"/>
  <c r="S19" i="12"/>
  <c r="S20" i="12"/>
  <c r="S21" i="12"/>
  <c r="S22" i="12"/>
  <c r="S23" i="12"/>
  <c r="S24" i="12"/>
  <c r="Q19" i="12"/>
  <c r="Q20" i="12"/>
  <c r="Q21" i="12"/>
  <c r="Q22" i="12"/>
  <c r="Q23" i="12"/>
  <c r="Q24" i="12"/>
  <c r="K17" i="12"/>
  <c r="K18" i="12"/>
  <c r="K19" i="12"/>
  <c r="K20" i="12"/>
  <c r="K21" i="12"/>
  <c r="K22" i="12"/>
  <c r="K23" i="12"/>
  <c r="K24" i="12"/>
  <c r="A15" i="45"/>
  <c r="B15" i="45"/>
  <c r="C15" i="45"/>
  <c r="D15" i="45"/>
  <c r="E15" i="45"/>
  <c r="F15" i="45"/>
  <c r="G15" i="45"/>
  <c r="H15" i="45"/>
  <c r="I15" i="45"/>
  <c r="J15" i="45"/>
  <c r="K15" i="45"/>
  <c r="L15" i="45"/>
  <c r="M15" i="45"/>
  <c r="N15" i="45"/>
  <c r="O15" i="45"/>
  <c r="P15" i="45"/>
  <c r="Q15" i="45"/>
  <c r="R15" i="45"/>
  <c r="S15" i="45"/>
  <c r="T15" i="45"/>
  <c r="U15" i="45"/>
  <c r="V15" i="45"/>
  <c r="X15" i="45"/>
  <c r="Y15" i="45"/>
  <c r="Z15" i="45"/>
  <c r="AA15" i="45"/>
  <c r="AB15" i="45"/>
  <c r="AC15" i="45"/>
  <c r="AD15" i="45"/>
  <c r="AE15" i="45"/>
  <c r="AH15" i="45"/>
  <c r="AG15" i="45"/>
  <c r="AI15" i="45"/>
  <c r="AL15" i="45"/>
  <c r="AN15" i="45"/>
  <c r="AS15" i="45"/>
  <c r="A16" i="45"/>
  <c r="B16" i="45"/>
  <c r="C16" i="45"/>
  <c r="D16" i="45"/>
  <c r="E16" i="45"/>
  <c r="F16" i="45"/>
  <c r="G16" i="45"/>
  <c r="H16" i="45"/>
  <c r="I16" i="45"/>
  <c r="J16" i="45"/>
  <c r="K16" i="45"/>
  <c r="L16" i="45"/>
  <c r="M16" i="45"/>
  <c r="N16" i="45"/>
  <c r="O16" i="45"/>
  <c r="P16" i="45"/>
  <c r="Q16" i="45"/>
  <c r="R16" i="45"/>
  <c r="S16" i="45"/>
  <c r="T16" i="45"/>
  <c r="U16" i="45"/>
  <c r="V16" i="45"/>
  <c r="X16" i="45"/>
  <c r="Y16" i="45"/>
  <c r="Z16" i="45"/>
  <c r="AA16" i="45"/>
  <c r="AB16" i="45"/>
  <c r="AC16" i="45"/>
  <c r="AD16" i="45"/>
  <c r="AE16" i="45"/>
  <c r="AH16" i="45"/>
  <c r="AG16" i="45"/>
  <c r="AI16" i="45"/>
  <c r="AL16" i="45"/>
  <c r="AN16" i="45"/>
  <c r="AS16" i="45"/>
  <c r="B17" i="1"/>
  <c r="C17" i="1"/>
  <c r="F17" i="1"/>
  <c r="H17" i="1"/>
  <c r="W15" i="45"/>
  <c r="L17" i="1"/>
  <c r="T17" i="1"/>
  <c r="AJ15" i="45"/>
  <c r="AJ17" i="1"/>
  <c r="AU17" i="1"/>
  <c r="AV17" i="1"/>
  <c r="AQ15" i="45"/>
  <c r="B18" i="1"/>
  <c r="C18" i="1"/>
  <c r="F18" i="1"/>
  <c r="H18" i="1"/>
  <c r="W16" i="45"/>
  <c r="L18" i="1"/>
  <c r="T18" i="1"/>
  <c r="AJ16" i="45"/>
  <c r="AP16" i="45"/>
  <c r="AJ18" i="1"/>
  <c r="AU18" i="1"/>
  <c r="AV18" i="1"/>
  <c r="AQ16" i="45"/>
  <c r="K16" i="12"/>
  <c r="B17" i="12"/>
  <c r="Q17" i="12"/>
  <c r="S17" i="12"/>
  <c r="AB17" i="12"/>
  <c r="B18" i="12"/>
  <c r="Q18" i="12"/>
  <c r="S18" i="12"/>
  <c r="AB18" i="12"/>
  <c r="A13" i="45"/>
  <c r="B13" i="45"/>
  <c r="C13" i="45"/>
  <c r="D13" i="45"/>
  <c r="E13" i="45"/>
  <c r="F13" i="45"/>
  <c r="G13" i="45"/>
  <c r="H13" i="45"/>
  <c r="I13" i="45"/>
  <c r="J13" i="45"/>
  <c r="K13" i="45"/>
  <c r="L13" i="45"/>
  <c r="M13" i="45"/>
  <c r="N13" i="45"/>
  <c r="O13" i="45"/>
  <c r="P13" i="45"/>
  <c r="Q13" i="45"/>
  <c r="R13" i="45"/>
  <c r="S13" i="45"/>
  <c r="T13" i="45"/>
  <c r="U13" i="45"/>
  <c r="V13" i="45"/>
  <c r="X13" i="45"/>
  <c r="Y13" i="45"/>
  <c r="Z13" i="45"/>
  <c r="AA13" i="45"/>
  <c r="AB13" i="45"/>
  <c r="AC13" i="45"/>
  <c r="AD13" i="45"/>
  <c r="AE13" i="45"/>
  <c r="AH13" i="45"/>
  <c r="AF13" i="45"/>
  <c r="AI13" i="45"/>
  <c r="AL13" i="45"/>
  <c r="AN13" i="45"/>
  <c r="AS13" i="45"/>
  <c r="A14" i="45"/>
  <c r="B14" i="45"/>
  <c r="C14" i="45"/>
  <c r="D14" i="45"/>
  <c r="E14" i="45"/>
  <c r="F14" i="45"/>
  <c r="G14" i="45"/>
  <c r="H14" i="45"/>
  <c r="I14" i="45"/>
  <c r="J14" i="45"/>
  <c r="K14" i="45"/>
  <c r="L14" i="45"/>
  <c r="M14" i="45"/>
  <c r="N14" i="45"/>
  <c r="O14" i="45"/>
  <c r="P14" i="45"/>
  <c r="Q14" i="45"/>
  <c r="R14" i="45"/>
  <c r="S14" i="45"/>
  <c r="T14" i="45"/>
  <c r="U14" i="45"/>
  <c r="V14" i="45"/>
  <c r="X14" i="45"/>
  <c r="Y14" i="45"/>
  <c r="Z14" i="45"/>
  <c r="AA14" i="45"/>
  <c r="AB14" i="45"/>
  <c r="AC14" i="45"/>
  <c r="AD14" i="45"/>
  <c r="AE14" i="45"/>
  <c r="AH14" i="45"/>
  <c r="AF14" i="45"/>
  <c r="AI14" i="45"/>
  <c r="AL14" i="45"/>
  <c r="AN14" i="45"/>
  <c r="AS14" i="45"/>
  <c r="B15" i="1"/>
  <c r="C15" i="1"/>
  <c r="F15" i="1"/>
  <c r="H15" i="1"/>
  <c r="W13" i="45"/>
  <c r="L15" i="1"/>
  <c r="T15" i="1"/>
  <c r="AJ13" i="45"/>
  <c r="AP13" i="45"/>
  <c r="AJ15" i="1"/>
  <c r="AU15" i="1"/>
  <c r="AV15" i="1"/>
  <c r="AQ13" i="45"/>
  <c r="B16" i="1"/>
  <c r="C16" i="1"/>
  <c r="F16" i="1"/>
  <c r="H16" i="1"/>
  <c r="W14" i="45"/>
  <c r="L16" i="1"/>
  <c r="T16" i="1"/>
  <c r="AJ14" i="45"/>
  <c r="AP14" i="45"/>
  <c r="AJ16" i="1"/>
  <c r="AU16" i="1"/>
  <c r="AV16" i="1"/>
  <c r="AQ14" i="45"/>
  <c r="B15" i="12"/>
  <c r="Q15" i="12"/>
  <c r="S15" i="12"/>
  <c r="AB15" i="12"/>
  <c r="B16" i="12"/>
  <c r="Q16" i="12"/>
  <c r="S16" i="12"/>
  <c r="AB16" i="12"/>
  <c r="AG14" i="45"/>
  <c r="AH12" i="45"/>
  <c r="AF12" i="45"/>
  <c r="A12" i="45"/>
  <c r="B12" i="45"/>
  <c r="C12" i="45"/>
  <c r="D12" i="45"/>
  <c r="E12" i="45"/>
  <c r="F12" i="45"/>
  <c r="G12" i="45"/>
  <c r="H12" i="45"/>
  <c r="I12" i="45"/>
  <c r="J12" i="45"/>
  <c r="K12" i="45"/>
  <c r="L12" i="45"/>
  <c r="M12" i="45"/>
  <c r="N12" i="45"/>
  <c r="O12" i="45"/>
  <c r="P12" i="45"/>
  <c r="Q12" i="45"/>
  <c r="R12" i="45"/>
  <c r="S12" i="45"/>
  <c r="U12" i="45"/>
  <c r="V12" i="45"/>
  <c r="X12" i="45"/>
  <c r="Y12" i="45"/>
  <c r="Z12" i="45"/>
  <c r="AA12" i="45"/>
  <c r="AB12" i="45"/>
  <c r="AC12" i="45"/>
  <c r="AD12" i="45"/>
  <c r="AE12" i="45"/>
  <c r="AI12" i="45"/>
  <c r="AL12" i="45"/>
  <c r="AN12" i="45"/>
  <c r="AS12" i="45"/>
  <c r="B14" i="1"/>
  <c r="C14" i="1"/>
  <c r="F14" i="1"/>
  <c r="H14" i="1"/>
  <c r="W12" i="45"/>
  <c r="L14" i="1"/>
  <c r="T14" i="1"/>
  <c r="AJ12" i="45"/>
  <c r="AP12" i="45"/>
  <c r="AJ14" i="1"/>
  <c r="AU14" i="1"/>
  <c r="AV14" i="1"/>
  <c r="AQ12" i="45"/>
  <c r="B14" i="12"/>
  <c r="T12" i="45"/>
  <c r="Q14" i="12"/>
  <c r="S14" i="12"/>
  <c r="AB14" i="12"/>
  <c r="A5" i="45"/>
  <c r="B5" i="45"/>
  <c r="C5" i="45"/>
  <c r="D5" i="45"/>
  <c r="E5" i="45"/>
  <c r="F5" i="45"/>
  <c r="G5" i="45"/>
  <c r="H5" i="45"/>
  <c r="I5" i="45"/>
  <c r="J5" i="45"/>
  <c r="K5" i="45"/>
  <c r="L5" i="45"/>
  <c r="M5" i="45"/>
  <c r="N5" i="45"/>
  <c r="O5" i="45"/>
  <c r="P5" i="45"/>
  <c r="Q5" i="45"/>
  <c r="R5" i="45"/>
  <c r="S5" i="45"/>
  <c r="U5" i="45"/>
  <c r="V5" i="45"/>
  <c r="X5" i="45"/>
  <c r="Y5" i="45"/>
  <c r="Z5" i="45"/>
  <c r="AA5" i="45"/>
  <c r="AB5" i="45"/>
  <c r="AC5" i="45"/>
  <c r="AD5" i="45"/>
  <c r="AE5" i="45"/>
  <c r="AH5" i="45"/>
  <c r="AG5" i="45"/>
  <c r="AI5" i="45"/>
  <c r="AL5" i="45"/>
  <c r="AN5" i="45"/>
  <c r="AS5" i="45"/>
  <c r="A6" i="45"/>
  <c r="B6" i="45"/>
  <c r="C6" i="45"/>
  <c r="D6" i="45"/>
  <c r="E6" i="45"/>
  <c r="F6" i="45"/>
  <c r="G6" i="45"/>
  <c r="H6" i="45"/>
  <c r="I6" i="45"/>
  <c r="J6" i="45"/>
  <c r="K6" i="45"/>
  <c r="L6" i="45"/>
  <c r="M6" i="45"/>
  <c r="N6" i="45"/>
  <c r="O6" i="45"/>
  <c r="P6" i="45"/>
  <c r="Q6" i="45"/>
  <c r="R6" i="45"/>
  <c r="S6" i="45"/>
  <c r="U6" i="45"/>
  <c r="V6" i="45"/>
  <c r="X6" i="45"/>
  <c r="Y6" i="45"/>
  <c r="Z6" i="45"/>
  <c r="AA6" i="45"/>
  <c r="AB6" i="45"/>
  <c r="AC6" i="45"/>
  <c r="AD6" i="45"/>
  <c r="AE6" i="45"/>
  <c r="AH6" i="45"/>
  <c r="AF6" i="45"/>
  <c r="AI6" i="45"/>
  <c r="AL6" i="45"/>
  <c r="AN6" i="45"/>
  <c r="AS6" i="45"/>
  <c r="A7" i="45"/>
  <c r="B7" i="45"/>
  <c r="C7" i="45"/>
  <c r="D7" i="45"/>
  <c r="E7" i="45"/>
  <c r="F7" i="45"/>
  <c r="G7" i="45"/>
  <c r="H7" i="45"/>
  <c r="I7" i="45"/>
  <c r="J7" i="45"/>
  <c r="K7" i="45"/>
  <c r="L7" i="45"/>
  <c r="M7" i="45"/>
  <c r="N7" i="45"/>
  <c r="O7" i="45"/>
  <c r="P7" i="45"/>
  <c r="Q7" i="45"/>
  <c r="R7" i="45"/>
  <c r="S7" i="45"/>
  <c r="U7" i="45"/>
  <c r="V7" i="45"/>
  <c r="X7" i="45"/>
  <c r="Y7" i="45"/>
  <c r="Z7" i="45"/>
  <c r="AA7" i="45"/>
  <c r="AB7" i="45"/>
  <c r="AC7" i="45"/>
  <c r="AD7" i="45"/>
  <c r="AE7" i="45"/>
  <c r="AH7" i="45"/>
  <c r="AG7" i="45"/>
  <c r="AI7" i="45"/>
  <c r="AL7" i="45"/>
  <c r="AN7" i="45"/>
  <c r="AS7" i="45"/>
  <c r="A8" i="45"/>
  <c r="B8" i="45"/>
  <c r="C8" i="45"/>
  <c r="D8" i="45"/>
  <c r="E8" i="45"/>
  <c r="F8" i="45"/>
  <c r="G8" i="45"/>
  <c r="H8" i="45"/>
  <c r="I8" i="45"/>
  <c r="J8" i="45"/>
  <c r="K8" i="45"/>
  <c r="L8" i="45"/>
  <c r="M8" i="45"/>
  <c r="N8" i="45"/>
  <c r="O8" i="45"/>
  <c r="P8" i="45"/>
  <c r="Q8" i="45"/>
  <c r="R8" i="45"/>
  <c r="S8" i="45"/>
  <c r="U8" i="45"/>
  <c r="V8" i="45"/>
  <c r="X8" i="45"/>
  <c r="Y8" i="45"/>
  <c r="Z8" i="45"/>
  <c r="AA8" i="45"/>
  <c r="AB8" i="45"/>
  <c r="AC8" i="45"/>
  <c r="AD8" i="45"/>
  <c r="AE8" i="45"/>
  <c r="AH8" i="45"/>
  <c r="AG8" i="45"/>
  <c r="AI8" i="45"/>
  <c r="AL8" i="45"/>
  <c r="AN8" i="45"/>
  <c r="AS8" i="45"/>
  <c r="A9" i="45"/>
  <c r="B9" i="45"/>
  <c r="C9" i="45"/>
  <c r="D9" i="45"/>
  <c r="E9" i="45"/>
  <c r="F9" i="45"/>
  <c r="G9" i="45"/>
  <c r="H9" i="45"/>
  <c r="I9" i="45"/>
  <c r="J9" i="45"/>
  <c r="K9" i="45"/>
  <c r="L9" i="45"/>
  <c r="M9" i="45"/>
  <c r="N9" i="45"/>
  <c r="O9" i="45"/>
  <c r="P9" i="45"/>
  <c r="Q9" i="45"/>
  <c r="R9" i="45"/>
  <c r="S9" i="45"/>
  <c r="U9" i="45"/>
  <c r="V9" i="45"/>
  <c r="X9" i="45"/>
  <c r="Y9" i="45"/>
  <c r="Z9" i="45"/>
  <c r="AA9" i="45"/>
  <c r="AB9" i="45"/>
  <c r="AC9" i="45"/>
  <c r="AD9" i="45"/>
  <c r="AE9" i="45"/>
  <c r="AH9" i="45"/>
  <c r="AG9" i="45"/>
  <c r="AI9" i="45"/>
  <c r="AL9" i="45"/>
  <c r="AN9" i="45"/>
  <c r="AS9" i="45"/>
  <c r="A10" i="45"/>
  <c r="B10" i="45"/>
  <c r="C10" i="45"/>
  <c r="D10" i="45"/>
  <c r="E10" i="45"/>
  <c r="F10" i="45"/>
  <c r="G10" i="45"/>
  <c r="H10" i="45"/>
  <c r="I10" i="45"/>
  <c r="J10" i="45"/>
  <c r="K10" i="45"/>
  <c r="L10" i="45"/>
  <c r="M10" i="45"/>
  <c r="N10" i="45"/>
  <c r="O10" i="45"/>
  <c r="P10" i="45"/>
  <c r="Q10" i="45"/>
  <c r="R10" i="45"/>
  <c r="S10" i="45"/>
  <c r="U10" i="45"/>
  <c r="V10" i="45"/>
  <c r="X10" i="45"/>
  <c r="Y10" i="45"/>
  <c r="Z10" i="45"/>
  <c r="AA10" i="45"/>
  <c r="AB10" i="45"/>
  <c r="AC10" i="45"/>
  <c r="AD10" i="45"/>
  <c r="AE10" i="45"/>
  <c r="AH10" i="45"/>
  <c r="AG10" i="45"/>
  <c r="AI10" i="45"/>
  <c r="AL10" i="45"/>
  <c r="AN10" i="45"/>
  <c r="AS10" i="45"/>
  <c r="A11" i="45"/>
  <c r="B11" i="45"/>
  <c r="C11" i="45"/>
  <c r="D11" i="45"/>
  <c r="E11" i="45"/>
  <c r="F11" i="45"/>
  <c r="G11" i="45"/>
  <c r="H11" i="45"/>
  <c r="I11" i="45"/>
  <c r="J11" i="45"/>
  <c r="K11" i="45"/>
  <c r="L11" i="45"/>
  <c r="M11" i="45"/>
  <c r="N11" i="45"/>
  <c r="O11" i="45"/>
  <c r="P11" i="45"/>
  <c r="Q11" i="45"/>
  <c r="R11" i="45"/>
  <c r="S11" i="45"/>
  <c r="U11" i="45"/>
  <c r="V11" i="45"/>
  <c r="X11" i="45"/>
  <c r="Y11" i="45"/>
  <c r="Z11" i="45"/>
  <c r="AA11" i="45"/>
  <c r="AB11" i="45"/>
  <c r="AC11" i="45"/>
  <c r="AD11" i="45"/>
  <c r="AE11" i="45"/>
  <c r="AH11" i="45"/>
  <c r="AF11" i="45"/>
  <c r="AI11" i="45"/>
  <c r="AL11" i="45"/>
  <c r="AN11" i="45"/>
  <c r="AS11" i="45"/>
  <c r="AH4" i="45"/>
  <c r="AF4" i="45"/>
  <c r="AG12" i="45"/>
  <c r="B9" i="1"/>
  <c r="C9" i="1"/>
  <c r="F9" i="1"/>
  <c r="H9" i="1"/>
  <c r="W7" i="45"/>
  <c r="L9" i="1"/>
  <c r="T9" i="1"/>
  <c r="AJ7" i="45"/>
  <c r="AJ9" i="1"/>
  <c r="AU9" i="1"/>
  <c r="AV9" i="1"/>
  <c r="AQ7" i="45"/>
  <c r="B10" i="1"/>
  <c r="C10" i="1"/>
  <c r="F10" i="1"/>
  <c r="H10" i="1"/>
  <c r="W8" i="45"/>
  <c r="L10" i="1"/>
  <c r="T10" i="1"/>
  <c r="AJ8" i="45"/>
  <c r="AP8" i="45"/>
  <c r="AJ10" i="1"/>
  <c r="AU10" i="1"/>
  <c r="AV10" i="1"/>
  <c r="AQ8" i="45"/>
  <c r="B11" i="1"/>
  <c r="C11" i="1"/>
  <c r="F11" i="1"/>
  <c r="H11" i="1"/>
  <c r="W9" i="45"/>
  <c r="L11" i="1"/>
  <c r="T11" i="1"/>
  <c r="AJ9" i="45"/>
  <c r="AP9" i="45"/>
  <c r="AJ11" i="1"/>
  <c r="AU11" i="1"/>
  <c r="AV11" i="1"/>
  <c r="AQ9" i="45"/>
  <c r="B12" i="1"/>
  <c r="C12" i="1"/>
  <c r="F12" i="1"/>
  <c r="H12" i="1"/>
  <c r="W10" i="45"/>
  <c r="L12" i="1"/>
  <c r="T12" i="1"/>
  <c r="AJ10" i="45"/>
  <c r="AP10" i="45"/>
  <c r="AJ12" i="1"/>
  <c r="AU12" i="1"/>
  <c r="AV12" i="1"/>
  <c r="AQ10" i="45"/>
  <c r="B13" i="1"/>
  <c r="C13" i="1"/>
  <c r="F13" i="1"/>
  <c r="H13" i="1"/>
  <c r="W11" i="45"/>
  <c r="L13" i="1"/>
  <c r="T13" i="1"/>
  <c r="AJ11" i="45"/>
  <c r="AJ13" i="1"/>
  <c r="AU13" i="1"/>
  <c r="AV13" i="1"/>
  <c r="AQ11" i="45"/>
  <c r="B9" i="12"/>
  <c r="T7" i="45"/>
  <c r="Q9" i="12"/>
  <c r="S9" i="12"/>
  <c r="AB9" i="12"/>
  <c r="B10" i="12"/>
  <c r="T8" i="45"/>
  <c r="Q10" i="12"/>
  <c r="S10" i="12"/>
  <c r="AB10" i="12"/>
  <c r="B11" i="12"/>
  <c r="T9" i="45"/>
  <c r="Q11" i="12"/>
  <c r="S11" i="12"/>
  <c r="AB11" i="12"/>
  <c r="B12" i="12"/>
  <c r="D12" i="1"/>
  <c r="T10" i="45"/>
  <c r="Q12" i="12"/>
  <c r="S12" i="12"/>
  <c r="AB12" i="12"/>
  <c r="B13" i="12"/>
  <c r="T11" i="45"/>
  <c r="Q13" i="12"/>
  <c r="S13" i="12"/>
  <c r="AB13" i="12"/>
  <c r="A4" i="45"/>
  <c r="B4" i="45"/>
  <c r="AV8" i="1"/>
  <c r="AQ6" i="45"/>
  <c r="AU8" i="1"/>
  <c r="AJ8" i="1"/>
  <c r="AP6" i="45"/>
  <c r="T8" i="1"/>
  <c r="AJ6" i="45"/>
  <c r="L8" i="1"/>
  <c r="H8" i="1"/>
  <c r="W6" i="45"/>
  <c r="F8" i="1"/>
  <c r="C8" i="1"/>
  <c r="B8" i="1"/>
  <c r="AV7" i="1"/>
  <c r="AQ5" i="45"/>
  <c r="AU7" i="1"/>
  <c r="AJ7" i="1"/>
  <c r="AP5" i="45"/>
  <c r="T7" i="1"/>
  <c r="AJ5" i="45"/>
  <c r="L7" i="1"/>
  <c r="H7" i="1"/>
  <c r="W5" i="45"/>
  <c r="F7" i="1"/>
  <c r="C7" i="1"/>
  <c r="B7" i="1"/>
  <c r="T6" i="45"/>
  <c r="T5" i="45"/>
  <c r="AB8" i="12"/>
  <c r="S8" i="12"/>
  <c r="Q8" i="12"/>
  <c r="D8" i="1"/>
  <c r="B8" i="12"/>
  <c r="AB7" i="12"/>
  <c r="S7" i="12"/>
  <c r="Q7" i="12"/>
  <c r="B7" i="12"/>
  <c r="B6" i="12"/>
  <c r="B7" i="17"/>
  <c r="Q6" i="12"/>
  <c r="S6" i="12"/>
  <c r="AB6" i="12"/>
  <c r="D4" i="45"/>
  <c r="H6" i="1"/>
  <c r="L2" i="27"/>
  <c r="E2" i="44"/>
  <c r="F6" i="1"/>
  <c r="H4" i="27"/>
  <c r="H5" i="27"/>
  <c r="H6" i="27"/>
  <c r="H7" i="27"/>
  <c r="L4" i="27"/>
  <c r="E4" i="44"/>
  <c r="L5" i="27"/>
  <c r="E5" i="44"/>
  <c r="L6" i="27"/>
  <c r="E6" i="44"/>
  <c r="L7" i="27"/>
  <c r="E7" i="44"/>
  <c r="H3" i="44"/>
  <c r="H4" i="44"/>
  <c r="H5" i="44"/>
  <c r="H6" i="44"/>
  <c r="H7" i="44"/>
  <c r="H8" i="44"/>
  <c r="H9" i="44"/>
  <c r="H10" i="44"/>
  <c r="H11" i="44"/>
  <c r="H12" i="44"/>
  <c r="H13" i="44"/>
  <c r="H14" i="44"/>
  <c r="H15" i="44"/>
  <c r="H16" i="44"/>
  <c r="H17" i="44"/>
  <c r="H18" i="44"/>
  <c r="H19" i="44"/>
  <c r="H20" i="44"/>
  <c r="H21" i="44"/>
  <c r="H22" i="44"/>
  <c r="H23" i="44"/>
  <c r="G3" i="44"/>
  <c r="G4" i="44"/>
  <c r="G5" i="44"/>
  <c r="G6" i="44"/>
  <c r="G7" i="44"/>
  <c r="G8" i="44"/>
  <c r="G9" i="44"/>
  <c r="G10" i="44"/>
  <c r="G11" i="44"/>
  <c r="G12" i="44"/>
  <c r="G13" i="44"/>
  <c r="G14" i="44"/>
  <c r="G15" i="44"/>
  <c r="G16" i="44"/>
  <c r="G17" i="44"/>
  <c r="G18" i="44"/>
  <c r="G19" i="44"/>
  <c r="G20" i="44"/>
  <c r="G21" i="44"/>
  <c r="G22" i="44"/>
  <c r="G23" i="44"/>
  <c r="H2" i="44"/>
  <c r="G2" i="44"/>
  <c r="F3" i="44"/>
  <c r="F4" i="44"/>
  <c r="F5" i="44"/>
  <c r="F6" i="44"/>
  <c r="F7" i="44"/>
  <c r="F8" i="44"/>
  <c r="F9" i="44"/>
  <c r="F10" i="44"/>
  <c r="F11" i="44"/>
  <c r="F12" i="44"/>
  <c r="F13" i="44"/>
  <c r="F14" i="44"/>
  <c r="F15" i="44"/>
  <c r="F16" i="44"/>
  <c r="F17" i="44"/>
  <c r="F18" i="44"/>
  <c r="F19" i="44"/>
  <c r="F20" i="44"/>
  <c r="F21" i="44"/>
  <c r="F22" i="44"/>
  <c r="F23" i="44"/>
  <c r="F2" i="44"/>
  <c r="A23" i="44"/>
  <c r="E8" i="44"/>
  <c r="E9" i="44"/>
  <c r="E10" i="44"/>
  <c r="E11" i="44"/>
  <c r="E12" i="44"/>
  <c r="E13" i="44"/>
  <c r="E14" i="44"/>
  <c r="E15" i="44"/>
  <c r="E16" i="44"/>
  <c r="E17" i="44"/>
  <c r="E18" i="44"/>
  <c r="E19" i="44"/>
  <c r="E20" i="44"/>
  <c r="E21" i="44"/>
  <c r="E22" i="44"/>
  <c r="E23" i="44"/>
  <c r="D3" i="44"/>
  <c r="D4" i="44"/>
  <c r="D5" i="44"/>
  <c r="D6" i="44"/>
  <c r="D7" i="44"/>
  <c r="D8" i="44"/>
  <c r="D9" i="44"/>
  <c r="D10" i="44"/>
  <c r="D11" i="44"/>
  <c r="D12" i="44"/>
  <c r="D13" i="44"/>
  <c r="D14" i="44"/>
  <c r="D15" i="44"/>
  <c r="D16" i="44"/>
  <c r="D17" i="44"/>
  <c r="D18" i="44"/>
  <c r="D19" i="44"/>
  <c r="D20" i="44"/>
  <c r="D21" i="44"/>
  <c r="D22" i="44"/>
  <c r="D23" i="44"/>
  <c r="D2" i="44"/>
  <c r="A8" i="44"/>
  <c r="A9" i="44"/>
  <c r="A10" i="44"/>
  <c r="A11" i="44"/>
  <c r="A12" i="44"/>
  <c r="A13" i="44"/>
  <c r="A14" i="44"/>
  <c r="A15" i="44"/>
  <c r="A16" i="44"/>
  <c r="A17" i="44"/>
  <c r="A18" i="44"/>
  <c r="A19" i="44"/>
  <c r="A20" i="44"/>
  <c r="A21" i="44"/>
  <c r="A22" i="44"/>
  <c r="T4" i="45"/>
  <c r="Y4" i="45"/>
  <c r="AA4" i="45"/>
  <c r="X4" i="45"/>
  <c r="AB4" i="45"/>
  <c r="AE4" i="45"/>
  <c r="Z4" i="45"/>
  <c r="S4" i="45"/>
  <c r="V4" i="45"/>
  <c r="AL4" i="45"/>
  <c r="AI4" i="45"/>
  <c r="R4" i="45"/>
  <c r="Q4" i="45"/>
  <c r="P4" i="45"/>
  <c r="O4" i="45"/>
  <c r="N4" i="45"/>
  <c r="M4" i="45"/>
  <c r="L4" i="45"/>
  <c r="K4" i="45"/>
  <c r="J4" i="45"/>
  <c r="I4" i="45"/>
  <c r="H4" i="45"/>
  <c r="AB32" i="20"/>
  <c r="AB29" i="20"/>
  <c r="AB28" i="20"/>
  <c r="AB27" i="20"/>
  <c r="AB41" i="20"/>
  <c r="AB26" i="20"/>
  <c r="AC4" i="45"/>
  <c r="AD4" i="45"/>
  <c r="H55" i="32"/>
  <c r="H54" i="32"/>
  <c r="H53" i="32"/>
  <c r="H47" i="32"/>
  <c r="H46" i="32"/>
  <c r="H45" i="32"/>
  <c r="H43" i="32"/>
  <c r="H42" i="32"/>
  <c r="H39" i="32"/>
  <c r="H38" i="32"/>
  <c r="H37" i="32"/>
  <c r="H31" i="32"/>
  <c r="H30" i="32"/>
  <c r="H29" i="32"/>
  <c r="H26" i="32"/>
  <c r="H23" i="32"/>
  <c r="H22" i="32"/>
  <c r="H21" i="32"/>
  <c r="H15" i="32"/>
  <c r="H14" i="32"/>
  <c r="H13" i="32"/>
  <c r="H6" i="32"/>
  <c r="H3" i="27"/>
  <c r="AU6" i="1"/>
  <c r="H3" i="32"/>
  <c r="M20" i="39"/>
  <c r="M19" i="39"/>
  <c r="M18" i="39"/>
  <c r="M17" i="39"/>
  <c r="M16" i="39"/>
  <c r="M15" i="39"/>
  <c r="M14" i="39"/>
  <c r="M13" i="39"/>
  <c r="M12" i="39"/>
  <c r="M11" i="39"/>
  <c r="M10" i="39"/>
  <c r="M9" i="39"/>
  <c r="M8" i="39"/>
  <c r="M7" i="39"/>
  <c r="M6" i="39"/>
  <c r="M4" i="34"/>
  <c r="N4" i="34"/>
  <c r="O4" i="34"/>
  <c r="O5" i="34"/>
  <c r="O6" i="34"/>
  <c r="O7" i="34"/>
  <c r="O8" i="34"/>
  <c r="O9" i="34"/>
  <c r="O10" i="34"/>
  <c r="O11" i="34"/>
  <c r="O12" i="34"/>
  <c r="O13" i="34"/>
  <c r="O14" i="34"/>
  <c r="O15" i="34"/>
  <c r="O16" i="34"/>
  <c r="O17" i="34"/>
  <c r="O18" i="34"/>
  <c r="O19" i="34"/>
  <c r="O20" i="34"/>
  <c r="O21" i="34"/>
  <c r="O22" i="34"/>
  <c r="O23" i="34"/>
  <c r="O24" i="34"/>
  <c r="O25" i="34"/>
  <c r="O26" i="34"/>
  <c r="O27" i="34"/>
  <c r="O28" i="34"/>
  <c r="O29" i="34"/>
  <c r="O30" i="34"/>
  <c r="O31" i="34"/>
  <c r="O32" i="34"/>
  <c r="O33" i="34"/>
  <c r="O34" i="34"/>
  <c r="O35" i="34"/>
  <c r="O36" i="34"/>
  <c r="O37" i="34"/>
  <c r="O38" i="34"/>
  <c r="O39" i="34"/>
  <c r="O40" i="34"/>
  <c r="O41" i="34"/>
  <c r="O42" i="34"/>
  <c r="O43" i="34"/>
  <c r="O44" i="34"/>
  <c r="O45" i="34"/>
  <c r="O46" i="34"/>
  <c r="O47" i="34"/>
  <c r="O48" i="34"/>
  <c r="O49" i="34"/>
  <c r="O50" i="34"/>
  <c r="O51" i="34"/>
  <c r="O52" i="34"/>
  <c r="O53" i="34"/>
  <c r="O54" i="34"/>
  <c r="O55" i="34"/>
  <c r="O56" i="34"/>
  <c r="F4" i="34"/>
  <c r="F5" i="34"/>
  <c r="F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49" i="34"/>
  <c r="C50" i="34"/>
  <c r="C51" i="34"/>
  <c r="C52" i="34"/>
  <c r="C53" i="34"/>
  <c r="C54" i="34"/>
  <c r="C55" i="34"/>
  <c r="C56" i="34"/>
  <c r="C4" i="34"/>
  <c r="C5" i="34"/>
  <c r="C3" i="34"/>
  <c r="O3" i="34"/>
  <c r="N3" i="34"/>
  <c r="M3" i="34"/>
  <c r="L3" i="34"/>
  <c r="F3" i="34"/>
  <c r="AB25" i="20"/>
  <c r="P49" i="19"/>
  <c r="O49" i="19"/>
  <c r="N49" i="19"/>
  <c r="M49" i="19"/>
  <c r="L49" i="19"/>
  <c r="K49" i="19"/>
  <c r="J49" i="19"/>
  <c r="I49" i="19"/>
  <c r="H49" i="19"/>
  <c r="G49" i="19"/>
  <c r="F49" i="19"/>
  <c r="P48" i="19"/>
  <c r="O48" i="19"/>
  <c r="N48" i="19"/>
  <c r="M48" i="19"/>
  <c r="L48" i="19"/>
  <c r="K48" i="19"/>
  <c r="J48" i="19"/>
  <c r="I48" i="19"/>
  <c r="H48" i="19"/>
  <c r="G48" i="19"/>
  <c r="F48" i="19"/>
  <c r="P47" i="19"/>
  <c r="O47" i="19"/>
  <c r="N47" i="19"/>
  <c r="M47" i="19"/>
  <c r="L47" i="19"/>
  <c r="K47" i="19"/>
  <c r="J47" i="19"/>
  <c r="I47" i="19"/>
  <c r="H47" i="19"/>
  <c r="G47" i="19"/>
  <c r="F47" i="19"/>
  <c r="P46" i="19"/>
  <c r="O46" i="19"/>
  <c r="N46" i="19"/>
  <c r="M46" i="19"/>
  <c r="L46" i="19"/>
  <c r="K46" i="19"/>
  <c r="J46" i="19"/>
  <c r="I46" i="19"/>
  <c r="H46" i="19"/>
  <c r="G46" i="19"/>
  <c r="F46" i="19"/>
  <c r="P45" i="19"/>
  <c r="O45" i="19"/>
  <c r="N45" i="19"/>
  <c r="M45" i="19"/>
  <c r="L45" i="19"/>
  <c r="K45" i="19"/>
  <c r="J45" i="19"/>
  <c r="I45" i="19"/>
  <c r="H45" i="19"/>
  <c r="G45" i="19"/>
  <c r="F45" i="19"/>
  <c r="P44" i="19"/>
  <c r="O44" i="19"/>
  <c r="N44" i="19"/>
  <c r="M44" i="19"/>
  <c r="L44" i="19"/>
  <c r="K44" i="19"/>
  <c r="J44" i="19"/>
  <c r="I44" i="19"/>
  <c r="H44" i="19"/>
  <c r="G44" i="19"/>
  <c r="F44" i="19"/>
  <c r="P43" i="19"/>
  <c r="O43" i="19"/>
  <c r="N43" i="19"/>
  <c r="M43" i="19"/>
  <c r="L43" i="19"/>
  <c r="K43" i="19"/>
  <c r="J43" i="19"/>
  <c r="I43" i="19"/>
  <c r="H43" i="19"/>
  <c r="G43" i="19"/>
  <c r="F43" i="19"/>
  <c r="P42" i="19"/>
  <c r="O42" i="19"/>
  <c r="N42" i="19"/>
  <c r="M42" i="19"/>
  <c r="L42" i="19"/>
  <c r="K42" i="19"/>
  <c r="J42" i="19"/>
  <c r="I42" i="19"/>
  <c r="H42" i="19"/>
  <c r="G42" i="19"/>
  <c r="F42" i="19"/>
  <c r="P41" i="19"/>
  <c r="O41" i="19"/>
  <c r="N41" i="19"/>
  <c r="M41" i="19"/>
  <c r="L41" i="19"/>
  <c r="K41" i="19"/>
  <c r="J41" i="19"/>
  <c r="I41" i="19"/>
  <c r="H41" i="19"/>
  <c r="G41" i="19"/>
  <c r="F41" i="19"/>
  <c r="P40" i="19"/>
  <c r="O40" i="19"/>
  <c r="N40" i="19"/>
  <c r="M40" i="19"/>
  <c r="L40" i="19"/>
  <c r="K40" i="19"/>
  <c r="J40" i="19"/>
  <c r="I40" i="19"/>
  <c r="H40" i="19"/>
  <c r="G40" i="19"/>
  <c r="F40" i="19"/>
  <c r="P39" i="19"/>
  <c r="O39" i="19"/>
  <c r="N39" i="19"/>
  <c r="M39" i="19"/>
  <c r="L39" i="19"/>
  <c r="K39" i="19"/>
  <c r="J39" i="19"/>
  <c r="I39" i="19"/>
  <c r="H39" i="19"/>
  <c r="G39" i="19"/>
  <c r="F39" i="19"/>
  <c r="P38" i="19"/>
  <c r="O38" i="19"/>
  <c r="N38" i="19"/>
  <c r="M38" i="19"/>
  <c r="L38" i="19"/>
  <c r="K38" i="19"/>
  <c r="J38" i="19"/>
  <c r="I38" i="19"/>
  <c r="H38" i="19"/>
  <c r="G38" i="19"/>
  <c r="F38" i="19"/>
  <c r="P37" i="19"/>
  <c r="O37" i="19"/>
  <c r="N37" i="19"/>
  <c r="M37" i="19"/>
  <c r="L37" i="19"/>
  <c r="K37" i="19"/>
  <c r="J37" i="19"/>
  <c r="I37" i="19"/>
  <c r="H37" i="19"/>
  <c r="G37" i="19"/>
  <c r="F37" i="19"/>
  <c r="P36" i="19"/>
  <c r="O36" i="19"/>
  <c r="N36" i="19"/>
  <c r="M36" i="19"/>
  <c r="L36" i="19"/>
  <c r="K36" i="19"/>
  <c r="J36" i="19"/>
  <c r="I36" i="19"/>
  <c r="H36" i="19"/>
  <c r="G36" i="19"/>
  <c r="F36" i="19"/>
  <c r="P35" i="19"/>
  <c r="O35" i="19"/>
  <c r="N35" i="19"/>
  <c r="M35" i="19"/>
  <c r="L35" i="19"/>
  <c r="K35" i="19"/>
  <c r="J35" i="19"/>
  <c r="I35" i="19"/>
  <c r="H35" i="19"/>
  <c r="G35" i="19"/>
  <c r="F35" i="19"/>
  <c r="P34" i="19"/>
  <c r="O34" i="19"/>
  <c r="N34" i="19"/>
  <c r="M34" i="19"/>
  <c r="L34" i="19"/>
  <c r="K34" i="19"/>
  <c r="J34" i="19"/>
  <c r="I34" i="19"/>
  <c r="H34" i="19"/>
  <c r="G34" i="19"/>
  <c r="F34" i="19"/>
  <c r="P33" i="19"/>
  <c r="O33" i="19"/>
  <c r="N33" i="19"/>
  <c r="M33" i="19"/>
  <c r="L33" i="19"/>
  <c r="K33" i="19"/>
  <c r="J33" i="19"/>
  <c r="I33" i="19"/>
  <c r="H33" i="19"/>
  <c r="G33" i="19"/>
  <c r="F33" i="19"/>
  <c r="P32" i="19"/>
  <c r="O32" i="19"/>
  <c r="N32" i="19"/>
  <c r="M32" i="19"/>
  <c r="L32" i="19"/>
  <c r="K32" i="19"/>
  <c r="J32" i="19"/>
  <c r="I32" i="19"/>
  <c r="H32" i="19"/>
  <c r="G32" i="19"/>
  <c r="F32" i="19"/>
  <c r="P31" i="19"/>
  <c r="O31" i="19"/>
  <c r="N31" i="19"/>
  <c r="M31" i="19"/>
  <c r="L31" i="19"/>
  <c r="K31" i="19"/>
  <c r="J31" i="19"/>
  <c r="I31" i="19"/>
  <c r="H31" i="19"/>
  <c r="G31" i="19"/>
  <c r="F31" i="19"/>
  <c r="P30" i="19"/>
  <c r="O30" i="19"/>
  <c r="N30" i="19"/>
  <c r="M30" i="19"/>
  <c r="L30" i="19"/>
  <c r="K30" i="19"/>
  <c r="J30" i="19"/>
  <c r="I30" i="19"/>
  <c r="H30" i="19"/>
  <c r="G30" i="19"/>
  <c r="F30" i="19"/>
  <c r="P29" i="19"/>
  <c r="O29" i="19"/>
  <c r="N29" i="19"/>
  <c r="M29" i="19"/>
  <c r="L29" i="19"/>
  <c r="K29" i="19"/>
  <c r="J29" i="19"/>
  <c r="I29" i="19"/>
  <c r="H29" i="19"/>
  <c r="G29" i="19"/>
  <c r="F29" i="19"/>
  <c r="P28" i="19"/>
  <c r="O28" i="19"/>
  <c r="N28" i="19"/>
  <c r="M28" i="19"/>
  <c r="L28" i="19"/>
  <c r="K28" i="19"/>
  <c r="J28" i="19"/>
  <c r="I28" i="19"/>
  <c r="H28" i="19"/>
  <c r="G28" i="19"/>
  <c r="F28" i="19"/>
  <c r="P27" i="19"/>
  <c r="O27" i="19"/>
  <c r="N27" i="19"/>
  <c r="M27" i="19"/>
  <c r="L27" i="19"/>
  <c r="K27" i="19"/>
  <c r="J27" i="19"/>
  <c r="I27" i="19"/>
  <c r="H27" i="19"/>
  <c r="G27" i="19"/>
  <c r="F27" i="19"/>
  <c r="P26" i="19"/>
  <c r="O26" i="19"/>
  <c r="N26" i="19"/>
  <c r="M26" i="19"/>
  <c r="L26" i="19"/>
  <c r="K26" i="19"/>
  <c r="J26" i="19"/>
  <c r="I26" i="19"/>
  <c r="H26" i="19"/>
  <c r="G26" i="19"/>
  <c r="F26" i="19"/>
  <c r="P25" i="19"/>
  <c r="O25" i="19"/>
  <c r="N25" i="19"/>
  <c r="M25" i="19"/>
  <c r="L25" i="19"/>
  <c r="K25" i="19"/>
  <c r="J25" i="19"/>
  <c r="I25" i="19"/>
  <c r="H25" i="19"/>
  <c r="G25" i="19"/>
  <c r="F25" i="19"/>
  <c r="P24" i="19"/>
  <c r="O24" i="19"/>
  <c r="N24" i="19"/>
  <c r="M24" i="19"/>
  <c r="L24" i="19"/>
  <c r="K24" i="19"/>
  <c r="J24" i="19"/>
  <c r="I24" i="19"/>
  <c r="H24" i="19"/>
  <c r="G24" i="19"/>
  <c r="F24" i="19"/>
  <c r="P23" i="19"/>
  <c r="O23" i="19"/>
  <c r="N23" i="19"/>
  <c r="M23" i="19"/>
  <c r="L23" i="19"/>
  <c r="K23" i="19"/>
  <c r="J23" i="19"/>
  <c r="I23" i="19"/>
  <c r="H23" i="19"/>
  <c r="G23" i="19"/>
  <c r="F23" i="19"/>
  <c r="P22" i="19"/>
  <c r="O22" i="19"/>
  <c r="N22" i="19"/>
  <c r="M22" i="19"/>
  <c r="L22" i="19"/>
  <c r="K22" i="19"/>
  <c r="J22" i="19"/>
  <c r="I22" i="19"/>
  <c r="H22" i="19"/>
  <c r="G22" i="19"/>
  <c r="F22" i="19"/>
  <c r="P21" i="19"/>
  <c r="O21" i="19"/>
  <c r="N21" i="19"/>
  <c r="M21" i="19"/>
  <c r="L21" i="19"/>
  <c r="K21" i="19"/>
  <c r="J21" i="19"/>
  <c r="I21" i="19"/>
  <c r="H21" i="19"/>
  <c r="G21" i="19"/>
  <c r="F21" i="19"/>
  <c r="P20" i="19"/>
  <c r="O20" i="19"/>
  <c r="N20" i="19"/>
  <c r="M20" i="19"/>
  <c r="L20" i="19"/>
  <c r="K20" i="19"/>
  <c r="J20" i="19"/>
  <c r="I20" i="19"/>
  <c r="H20" i="19"/>
  <c r="G20" i="19"/>
  <c r="F20" i="19"/>
  <c r="P19" i="19"/>
  <c r="O19" i="19"/>
  <c r="N19" i="19"/>
  <c r="M19" i="19"/>
  <c r="L19" i="19"/>
  <c r="K19" i="19"/>
  <c r="J19" i="19"/>
  <c r="I19" i="19"/>
  <c r="H19" i="19"/>
  <c r="G19" i="19"/>
  <c r="F19" i="19"/>
  <c r="P18" i="19"/>
  <c r="O18" i="19"/>
  <c r="N18" i="19"/>
  <c r="M18" i="19"/>
  <c r="L18" i="19"/>
  <c r="K18" i="19"/>
  <c r="J18" i="19"/>
  <c r="I18" i="19"/>
  <c r="H18" i="19"/>
  <c r="G18" i="19"/>
  <c r="F18" i="19"/>
  <c r="P17" i="19"/>
  <c r="O17" i="19"/>
  <c r="N17" i="19"/>
  <c r="M17" i="19"/>
  <c r="L17" i="19"/>
  <c r="K17" i="19"/>
  <c r="J17" i="19"/>
  <c r="I17" i="19"/>
  <c r="H17" i="19"/>
  <c r="G17" i="19"/>
  <c r="F17" i="19"/>
  <c r="P16" i="19"/>
  <c r="O16" i="19"/>
  <c r="N16" i="19"/>
  <c r="M16" i="19"/>
  <c r="L16" i="19"/>
  <c r="K16" i="19"/>
  <c r="J16" i="19"/>
  <c r="I16" i="19"/>
  <c r="H16" i="19"/>
  <c r="G16" i="19"/>
  <c r="F16" i="19"/>
  <c r="P15" i="19"/>
  <c r="O15" i="19"/>
  <c r="N15" i="19"/>
  <c r="M15" i="19"/>
  <c r="L15" i="19"/>
  <c r="K15" i="19"/>
  <c r="J15" i="19"/>
  <c r="I15" i="19"/>
  <c r="H15" i="19"/>
  <c r="G15" i="19"/>
  <c r="F15" i="19"/>
  <c r="P14" i="19"/>
  <c r="O14" i="19"/>
  <c r="N14" i="19"/>
  <c r="M14" i="19"/>
  <c r="L14" i="19"/>
  <c r="K14" i="19"/>
  <c r="J14" i="19"/>
  <c r="I14" i="19"/>
  <c r="H14" i="19"/>
  <c r="G14" i="19"/>
  <c r="F14" i="19"/>
  <c r="P13" i="19"/>
  <c r="O13" i="19"/>
  <c r="N13" i="19"/>
  <c r="M13" i="19"/>
  <c r="L13" i="19"/>
  <c r="K13" i="19"/>
  <c r="J13" i="19"/>
  <c r="I13" i="19"/>
  <c r="H13" i="19"/>
  <c r="G13" i="19"/>
  <c r="F13" i="19"/>
  <c r="P12" i="19"/>
  <c r="O12" i="19"/>
  <c r="N12" i="19"/>
  <c r="M12" i="19"/>
  <c r="L12" i="19"/>
  <c r="K12" i="19"/>
  <c r="J12" i="19"/>
  <c r="I12" i="19"/>
  <c r="H12" i="19"/>
  <c r="G12" i="19"/>
  <c r="F12" i="19"/>
  <c r="P11" i="19"/>
  <c r="O11" i="19"/>
  <c r="N11" i="19"/>
  <c r="M11" i="19"/>
  <c r="L11" i="19"/>
  <c r="K11" i="19"/>
  <c r="J11" i="19"/>
  <c r="I11" i="19"/>
  <c r="H11" i="19"/>
  <c r="G11" i="19"/>
  <c r="F11" i="19"/>
  <c r="P10" i="19"/>
  <c r="O10" i="19"/>
  <c r="N10" i="19"/>
  <c r="M10" i="19"/>
  <c r="L10" i="19"/>
  <c r="K10" i="19"/>
  <c r="J10" i="19"/>
  <c r="I10" i="19"/>
  <c r="H10" i="19"/>
  <c r="G10" i="19"/>
  <c r="F10" i="19"/>
  <c r="P9" i="19"/>
  <c r="O9" i="19"/>
  <c r="N9" i="19"/>
  <c r="M9" i="19"/>
  <c r="L9" i="19"/>
  <c r="K9" i="19"/>
  <c r="J9" i="19"/>
  <c r="I9" i="19"/>
  <c r="H9" i="19"/>
  <c r="G9" i="19"/>
  <c r="F9" i="19"/>
  <c r="P8" i="19"/>
  <c r="O8" i="19"/>
  <c r="N8" i="19"/>
  <c r="M8" i="19"/>
  <c r="L8" i="19"/>
  <c r="K8" i="19"/>
  <c r="J8" i="19"/>
  <c r="I8" i="19"/>
  <c r="H8" i="19"/>
  <c r="G8" i="19"/>
  <c r="F8" i="19"/>
  <c r="P7" i="19"/>
  <c r="O7" i="19"/>
  <c r="N7" i="19"/>
  <c r="M7" i="19"/>
  <c r="L7" i="19"/>
  <c r="K7" i="19"/>
  <c r="J7" i="19"/>
  <c r="I7" i="19"/>
  <c r="H7" i="19"/>
  <c r="G7" i="19"/>
  <c r="F7" i="19"/>
  <c r="P6" i="19"/>
  <c r="O6" i="19"/>
  <c r="N6" i="19"/>
  <c r="M6" i="19"/>
  <c r="L6" i="19"/>
  <c r="K6" i="19"/>
  <c r="J6" i="19"/>
  <c r="I6" i="19"/>
  <c r="H6" i="19"/>
  <c r="G6" i="19"/>
  <c r="F6" i="19"/>
  <c r="AB49" i="19"/>
  <c r="AB48" i="19"/>
  <c r="AB47" i="19"/>
  <c r="AB46" i="19"/>
  <c r="AB45" i="19"/>
  <c r="AB44" i="19"/>
  <c r="AB43" i="19"/>
  <c r="AB42" i="19"/>
  <c r="AB41" i="19"/>
  <c r="AB40" i="19"/>
  <c r="AB39" i="19"/>
  <c r="AB38" i="19"/>
  <c r="AB37" i="19"/>
  <c r="AB36" i="19"/>
  <c r="AB35" i="19"/>
  <c r="AB34" i="19"/>
  <c r="AB33" i="19"/>
  <c r="AB32" i="19"/>
  <c r="AB31" i="19"/>
  <c r="AB30" i="19"/>
  <c r="AB29" i="19"/>
  <c r="AB28" i="19"/>
  <c r="AB27" i="19"/>
  <c r="AB26" i="19"/>
  <c r="AB25" i="19"/>
  <c r="AB24" i="19"/>
  <c r="AB23" i="19"/>
  <c r="AB22" i="19"/>
  <c r="AB21" i="19"/>
  <c r="AB20" i="19"/>
  <c r="AB19" i="19"/>
  <c r="AB18" i="19"/>
  <c r="AB17" i="19"/>
  <c r="AB16" i="19"/>
  <c r="AB15" i="19"/>
  <c r="AB14" i="19"/>
  <c r="AB13" i="19"/>
  <c r="AB12" i="19"/>
  <c r="AB11" i="19"/>
  <c r="AB10" i="19"/>
  <c r="AB9" i="19"/>
  <c r="AB8" i="19"/>
  <c r="AB7" i="19"/>
  <c r="AB6" i="19"/>
  <c r="AA6" i="19"/>
  <c r="Z6" i="19"/>
  <c r="BP6" i="19"/>
  <c r="AJ6" i="1"/>
  <c r="AT69" i="20"/>
  <c r="AT68" i="20"/>
  <c r="AT67" i="20"/>
  <c r="AT66" i="20"/>
  <c r="AT65" i="20"/>
  <c r="AT64" i="20"/>
  <c r="AT63" i="20"/>
  <c r="AT62" i="20"/>
  <c r="AT61" i="20"/>
  <c r="AT60" i="20"/>
  <c r="AT59" i="20"/>
  <c r="AT58" i="20"/>
  <c r="AT57" i="20"/>
  <c r="AT56" i="20"/>
  <c r="AT54" i="20"/>
  <c r="AT53" i="20"/>
  <c r="AT52" i="20"/>
  <c r="AT51" i="20"/>
  <c r="AT50" i="20"/>
  <c r="AT49" i="20"/>
  <c r="AT48" i="20"/>
  <c r="AT47" i="20"/>
  <c r="AT46" i="20"/>
  <c r="AT45" i="20"/>
  <c r="AT44" i="20"/>
  <c r="AT43" i="20"/>
  <c r="AT42" i="20"/>
  <c r="AT41" i="20"/>
  <c r="AT40" i="20"/>
  <c r="AT39" i="20"/>
  <c r="AT38" i="20"/>
  <c r="AT37" i="20"/>
  <c r="AT36" i="20"/>
  <c r="AT35" i="20"/>
  <c r="AT34" i="20"/>
  <c r="AT33" i="20"/>
  <c r="AT32" i="20"/>
  <c r="AT31" i="20"/>
  <c r="AT30" i="20"/>
  <c r="AT29" i="20"/>
  <c r="AT55" i="20"/>
  <c r="AB24" i="20"/>
  <c r="G2" i="28"/>
  <c r="P56" i="34"/>
  <c r="P54" i="34"/>
  <c r="H53" i="34"/>
  <c r="H50" i="34"/>
  <c r="P47" i="34"/>
  <c r="L6" i="1"/>
  <c r="AB20" i="20"/>
  <c r="H56" i="32"/>
  <c r="H52" i="32"/>
  <c r="H51" i="32"/>
  <c r="H50" i="32"/>
  <c r="H49" i="32"/>
  <c r="H48" i="32"/>
  <c r="H44" i="32"/>
  <c r="H40" i="32"/>
  <c r="H36" i="32"/>
  <c r="H35" i="32"/>
  <c r="H34" i="32"/>
  <c r="H33" i="32"/>
  <c r="H32" i="32"/>
  <c r="H28" i="32"/>
  <c r="H24" i="32"/>
  <c r="H20" i="32"/>
  <c r="H18" i="32"/>
  <c r="H16" i="32"/>
  <c r="H12" i="32"/>
  <c r="H10" i="32"/>
  <c r="H9" i="32"/>
  <c r="X29" i="20"/>
  <c r="X28" i="20"/>
  <c r="X27" i="20"/>
  <c r="X26" i="20"/>
  <c r="X25" i="20"/>
  <c r="X24" i="20"/>
  <c r="X23" i="20"/>
  <c r="X22" i="20"/>
  <c r="X21" i="20"/>
  <c r="X20" i="20"/>
  <c r="X19" i="20"/>
  <c r="X18" i="20"/>
  <c r="X17" i="20"/>
  <c r="X16" i="20"/>
  <c r="X15" i="20"/>
  <c r="X14" i="20"/>
  <c r="X13" i="20"/>
  <c r="X12" i="20"/>
  <c r="X11" i="20"/>
  <c r="X10" i="20"/>
  <c r="X9" i="20"/>
  <c r="X8" i="20"/>
  <c r="X7" i="20"/>
  <c r="X6" i="20"/>
  <c r="X5" i="20"/>
  <c r="X4" i="20"/>
  <c r="X3" i="20"/>
  <c r="X2" i="20"/>
  <c r="J6" i="21"/>
  <c r="H25" i="34"/>
  <c r="H9" i="34"/>
  <c r="BP9" i="19"/>
  <c r="P3" i="34"/>
  <c r="AB31" i="20"/>
  <c r="AB30" i="20"/>
  <c r="AB19" i="20"/>
  <c r="BU5" i="20"/>
  <c r="BU4" i="20"/>
  <c r="BU80" i="20"/>
  <c r="BU81" i="20"/>
  <c r="BU82" i="20"/>
  <c r="BU83" i="20"/>
  <c r="BU84" i="20"/>
  <c r="BU85" i="20"/>
  <c r="BU86" i="20"/>
  <c r="BU87" i="20"/>
  <c r="BU88" i="20"/>
  <c r="BU89" i="20"/>
  <c r="BU90" i="20"/>
  <c r="BU91" i="20"/>
  <c r="BU92" i="20"/>
  <c r="BU93" i="20"/>
  <c r="BU94" i="20"/>
  <c r="BU95" i="20"/>
  <c r="BU96" i="20"/>
  <c r="BU97" i="20"/>
  <c r="BU98" i="20"/>
  <c r="BU99" i="20"/>
  <c r="BU100" i="20"/>
  <c r="BU101" i="20"/>
  <c r="BU102" i="20"/>
  <c r="BU103" i="20"/>
  <c r="BU104" i="20"/>
  <c r="BU105" i="20"/>
  <c r="BU106" i="20"/>
  <c r="BU107" i="20"/>
  <c r="BU108" i="20"/>
  <c r="BU109" i="20"/>
  <c r="BU110" i="20"/>
  <c r="BU111" i="20"/>
  <c r="BU112" i="20"/>
  <c r="BU113" i="20"/>
  <c r="BU114" i="20"/>
  <c r="BU115" i="20"/>
  <c r="BU116" i="20"/>
  <c r="BU117" i="20"/>
  <c r="BU118" i="20"/>
  <c r="BU119" i="20"/>
  <c r="BU120" i="20"/>
  <c r="BU14" i="20"/>
  <c r="BU15" i="20"/>
  <c r="BU16" i="20"/>
  <c r="BU17" i="20"/>
  <c r="BU18" i="20"/>
  <c r="BU19" i="20"/>
  <c r="BU20" i="20"/>
  <c r="BU21" i="20"/>
  <c r="BU22" i="20"/>
  <c r="BU23" i="20"/>
  <c r="BU24" i="20"/>
  <c r="BU25" i="20"/>
  <c r="BU26" i="20"/>
  <c r="BU27" i="20"/>
  <c r="BU28" i="20"/>
  <c r="BU29" i="20"/>
  <c r="BU30" i="20"/>
  <c r="BU31" i="20"/>
  <c r="BU32" i="20"/>
  <c r="BU33" i="20"/>
  <c r="BU34" i="20"/>
  <c r="BU35" i="20"/>
  <c r="BU36" i="20"/>
  <c r="BU37" i="20"/>
  <c r="BU38" i="20"/>
  <c r="BU39" i="20"/>
  <c r="BU40" i="20"/>
  <c r="BU41" i="20"/>
  <c r="BU42" i="20"/>
  <c r="BU43" i="20"/>
  <c r="BU44" i="20"/>
  <c r="BU45" i="20"/>
  <c r="BU46" i="20"/>
  <c r="BU47" i="20"/>
  <c r="BU48" i="20"/>
  <c r="BU49" i="20"/>
  <c r="BU50" i="20"/>
  <c r="BU51" i="20"/>
  <c r="BU52" i="20"/>
  <c r="BU53" i="20"/>
  <c r="BU54" i="20"/>
  <c r="BU55" i="20"/>
  <c r="BU56" i="20"/>
  <c r="BU57" i="20"/>
  <c r="BU58" i="20"/>
  <c r="BU59" i="20"/>
  <c r="BU60" i="20"/>
  <c r="BU61" i="20"/>
  <c r="BU62" i="20"/>
  <c r="BU63" i="20"/>
  <c r="BU64" i="20"/>
  <c r="BU65" i="20"/>
  <c r="BU66" i="20"/>
  <c r="BU67" i="20"/>
  <c r="BU68" i="20"/>
  <c r="BU69" i="20"/>
  <c r="BU70" i="20"/>
  <c r="BU71" i="20"/>
  <c r="BU72" i="20"/>
  <c r="BU73" i="20"/>
  <c r="BU74" i="20"/>
  <c r="BU75" i="20"/>
  <c r="BU76" i="20"/>
  <c r="BU77" i="20"/>
  <c r="BU78" i="20"/>
  <c r="BU79" i="20"/>
  <c r="BU3" i="20"/>
  <c r="AV6" i="1"/>
  <c r="AQ4" i="45"/>
  <c r="AO49" i="19"/>
  <c r="AO48" i="19"/>
  <c r="AO47" i="19"/>
  <c r="AO46" i="19"/>
  <c r="AO45" i="19"/>
  <c r="AO44" i="19"/>
  <c r="AO43" i="19"/>
  <c r="AO42" i="19"/>
  <c r="AO41" i="19"/>
  <c r="AO40" i="19"/>
  <c r="AO39" i="19"/>
  <c r="AO38" i="19"/>
  <c r="AO37" i="19"/>
  <c r="AO36" i="19"/>
  <c r="AO35" i="19"/>
  <c r="AO34" i="19"/>
  <c r="AO33" i="19"/>
  <c r="AO32" i="19"/>
  <c r="AO31" i="19"/>
  <c r="AO30" i="19"/>
  <c r="AO29" i="19"/>
  <c r="AO28" i="19"/>
  <c r="AO27" i="19"/>
  <c r="AO26" i="19"/>
  <c r="AO25" i="19"/>
  <c r="AO24" i="19"/>
  <c r="AO23" i="19"/>
  <c r="AO22" i="19"/>
  <c r="AO21" i="19"/>
  <c r="AO20" i="19"/>
  <c r="AO19" i="19"/>
  <c r="AO18" i="19"/>
  <c r="AO17" i="19"/>
  <c r="AO16" i="19"/>
  <c r="AO15" i="19"/>
  <c r="AO14" i="19"/>
  <c r="AO13" i="19"/>
  <c r="AO12" i="19"/>
  <c r="AO11" i="19"/>
  <c r="AO10" i="19"/>
  <c r="AO9" i="19"/>
  <c r="AO8" i="19"/>
  <c r="AO7" i="19"/>
  <c r="AO6" i="19"/>
  <c r="B8" i="28"/>
  <c r="B9" i="28"/>
  <c r="B10" i="28"/>
  <c r="B11" i="28"/>
  <c r="B12" i="28"/>
  <c r="B13" i="28"/>
  <c r="B14" i="28"/>
  <c r="B15" i="28"/>
  <c r="B16" i="28"/>
  <c r="B17" i="28"/>
  <c r="A8" i="28"/>
  <c r="A9" i="28"/>
  <c r="A10" i="28"/>
  <c r="A11" i="28"/>
  <c r="A12" i="28"/>
  <c r="A13" i="28"/>
  <c r="A14" i="28"/>
  <c r="A15" i="28"/>
  <c r="A16" i="28"/>
  <c r="A17" i="28"/>
  <c r="AG49" i="19"/>
  <c r="AG48" i="19"/>
  <c r="AG47" i="19"/>
  <c r="AG46" i="19"/>
  <c r="AG45" i="19"/>
  <c r="AG44" i="19"/>
  <c r="AG43" i="19"/>
  <c r="AG42" i="19"/>
  <c r="AG41" i="19"/>
  <c r="AG40" i="19"/>
  <c r="AG39" i="19"/>
  <c r="AG38" i="19"/>
  <c r="AG37" i="19"/>
  <c r="AG36" i="19"/>
  <c r="AG35" i="19"/>
  <c r="AG34" i="19"/>
  <c r="AG33" i="19"/>
  <c r="AG32" i="19"/>
  <c r="AG31" i="19"/>
  <c r="AG30" i="19"/>
  <c r="AG29" i="19"/>
  <c r="AG28" i="19"/>
  <c r="AG27" i="19"/>
  <c r="AG26" i="19"/>
  <c r="AG25" i="19"/>
  <c r="AG24" i="19"/>
  <c r="AG23" i="19"/>
  <c r="AG22" i="19"/>
  <c r="AG21" i="19"/>
  <c r="AG20" i="19"/>
  <c r="AG19" i="19"/>
  <c r="AG18" i="19"/>
  <c r="AG17" i="19"/>
  <c r="AG16" i="19"/>
  <c r="AG15" i="19"/>
  <c r="AG14" i="19"/>
  <c r="AG13" i="19"/>
  <c r="AG12" i="19"/>
  <c r="AG11" i="19"/>
  <c r="AG10" i="19"/>
  <c r="AG9" i="19"/>
  <c r="AG8" i="19"/>
  <c r="AG7" i="19"/>
  <c r="L7" i="21"/>
  <c r="K7" i="21"/>
  <c r="J7" i="21"/>
  <c r="I7" i="21"/>
  <c r="H7" i="21"/>
  <c r="F7" i="21"/>
  <c r="E7" i="21"/>
  <c r="D7" i="21"/>
  <c r="A7" i="21"/>
  <c r="H6" i="21"/>
  <c r="A6" i="21"/>
  <c r="J5" i="21"/>
  <c r="I5" i="21"/>
  <c r="K52" i="34"/>
  <c r="K51" i="34"/>
  <c r="K50" i="34"/>
  <c r="H5" i="21"/>
  <c r="A5" i="21"/>
  <c r="B6" i="1"/>
  <c r="L4" i="34"/>
  <c r="L5" i="34"/>
  <c r="L6" i="34"/>
  <c r="L7" i="34"/>
  <c r="L8" i="34"/>
  <c r="L9" i="34"/>
  <c r="L10" i="34"/>
  <c r="L11" i="34"/>
  <c r="L12" i="34"/>
  <c r="L13" i="34"/>
  <c r="L14" i="34"/>
  <c r="L15" i="34"/>
  <c r="L16" i="34"/>
  <c r="L17" i="34"/>
  <c r="L18" i="34"/>
  <c r="L19" i="34"/>
  <c r="L20" i="34"/>
  <c r="L21" i="34"/>
  <c r="L22" i="34"/>
  <c r="L23" i="34"/>
  <c r="L24" i="34"/>
  <c r="L25" i="34"/>
  <c r="L26" i="34"/>
  <c r="L27" i="34"/>
  <c r="L28" i="34"/>
  <c r="L29" i="34"/>
  <c r="L30" i="34"/>
  <c r="L31" i="34"/>
  <c r="L32" i="34"/>
  <c r="L33" i="34"/>
  <c r="L34" i="34"/>
  <c r="L35" i="34"/>
  <c r="L36" i="34"/>
  <c r="L37" i="34"/>
  <c r="L38" i="34"/>
  <c r="L39" i="34"/>
  <c r="L40" i="34"/>
  <c r="L41" i="34"/>
  <c r="L42" i="34"/>
  <c r="L43" i="34"/>
  <c r="L44" i="34"/>
  <c r="L45" i="34"/>
  <c r="L46" i="34"/>
  <c r="L47" i="34"/>
  <c r="L48" i="34"/>
  <c r="L49" i="34"/>
  <c r="L50" i="34"/>
  <c r="L51" i="34"/>
  <c r="L52" i="34"/>
  <c r="L53" i="34"/>
  <c r="L54" i="34"/>
  <c r="L55" i="34"/>
  <c r="L56" i="34"/>
  <c r="S2" i="20"/>
  <c r="AB2" i="20"/>
  <c r="S3" i="20"/>
  <c r="AB3" i="20"/>
  <c r="BQ3" i="20"/>
  <c r="AP6" i="19"/>
  <c r="AZ6" i="19"/>
  <c r="AP38" i="19"/>
  <c r="AZ38" i="19"/>
  <c r="S4" i="20"/>
  <c r="AB4" i="20"/>
  <c r="BQ4" i="20"/>
  <c r="S5" i="20"/>
  <c r="AB5" i="20"/>
  <c r="S6" i="20"/>
  <c r="S7" i="20"/>
  <c r="AB33" i="20"/>
  <c r="S8" i="20"/>
  <c r="AB34" i="20"/>
  <c r="S9" i="20"/>
  <c r="AB35" i="20"/>
  <c r="S10" i="20"/>
  <c r="AB36" i="20"/>
  <c r="S11" i="20"/>
  <c r="AB37" i="20"/>
  <c r="S12" i="20"/>
  <c r="AB38" i="20"/>
  <c r="S13" i="20"/>
  <c r="AB39" i="20"/>
  <c r="S14" i="20"/>
  <c r="AB40" i="20"/>
  <c r="S15" i="20"/>
  <c r="S16" i="20"/>
  <c r="S17" i="20"/>
  <c r="AG6" i="19"/>
  <c r="D3" i="1"/>
  <c r="AA7" i="17"/>
  <c r="X7" i="17"/>
  <c r="W7" i="17"/>
  <c r="V7" i="17"/>
  <c r="T7" i="17"/>
  <c r="N7" i="17"/>
  <c r="M7" i="17"/>
  <c r="E7" i="17"/>
  <c r="C7" i="17"/>
  <c r="A7" i="17"/>
  <c r="B4" i="17"/>
  <c r="A4" i="17"/>
  <c r="E11" i="34"/>
  <c r="BL15" i="19"/>
  <c r="BL21" i="19"/>
  <c r="AK23" i="19"/>
  <c r="N20" i="32"/>
  <c r="E22" i="34"/>
  <c r="AK27" i="19"/>
  <c r="G27" i="32"/>
  <c r="AK33" i="19"/>
  <c r="BL33" i="19"/>
  <c r="G31" i="32"/>
  <c r="BL34" i="19"/>
  <c r="N34" i="32"/>
  <c r="E36" i="34"/>
  <c r="D37" i="34"/>
  <c r="AK42" i="19"/>
  <c r="G40" i="32"/>
  <c r="BL44" i="19"/>
  <c r="G46" i="32"/>
  <c r="BL49" i="19"/>
  <c r="N47" i="32"/>
  <c r="G48" i="32"/>
  <c r="E48" i="34"/>
  <c r="D49" i="34"/>
  <c r="E49" i="34"/>
  <c r="G50" i="32"/>
  <c r="E50" i="34"/>
  <c r="D51" i="34"/>
  <c r="E51" i="34"/>
  <c r="D52" i="34"/>
  <c r="E52" i="34"/>
  <c r="D53" i="34"/>
  <c r="E53" i="34"/>
  <c r="G54" i="32"/>
  <c r="N54" i="32"/>
  <c r="D55" i="34"/>
  <c r="N55" i="32"/>
  <c r="D56" i="34"/>
  <c r="N56" i="32"/>
  <c r="U6" i="1"/>
  <c r="BL6" i="19"/>
  <c r="T6" i="1"/>
  <c r="AJ4" i="45"/>
  <c r="N56" i="34"/>
  <c r="M56" i="34"/>
  <c r="N55" i="34"/>
  <c r="M55" i="34"/>
  <c r="N54" i="34"/>
  <c r="M54" i="34"/>
  <c r="N53" i="34"/>
  <c r="M53" i="34"/>
  <c r="N52" i="34"/>
  <c r="M52" i="34"/>
  <c r="N51" i="34"/>
  <c r="M51" i="34"/>
  <c r="N50" i="34"/>
  <c r="M50" i="34"/>
  <c r="N49" i="34"/>
  <c r="M49" i="34"/>
  <c r="N48" i="34"/>
  <c r="M48" i="34"/>
  <c r="N47" i="34"/>
  <c r="M47" i="34"/>
  <c r="N46" i="34"/>
  <c r="M46" i="34"/>
  <c r="N45" i="34"/>
  <c r="M45" i="34"/>
  <c r="N44" i="34"/>
  <c r="M44" i="34"/>
  <c r="N43" i="34"/>
  <c r="M43" i="34"/>
  <c r="N42" i="34"/>
  <c r="M42" i="34"/>
  <c r="N41" i="34"/>
  <c r="M41" i="34"/>
  <c r="N40" i="34"/>
  <c r="M40" i="34"/>
  <c r="N39" i="34"/>
  <c r="M39" i="34"/>
  <c r="N38" i="34"/>
  <c r="M38" i="34"/>
  <c r="N37" i="34"/>
  <c r="M37" i="34"/>
  <c r="N36" i="34"/>
  <c r="M36" i="34"/>
  <c r="N35" i="34"/>
  <c r="M35" i="34"/>
  <c r="N34" i="34"/>
  <c r="M34" i="34"/>
  <c r="N33" i="34"/>
  <c r="M33" i="34"/>
  <c r="N32" i="34"/>
  <c r="M32" i="34"/>
  <c r="N31" i="34"/>
  <c r="M31" i="34"/>
  <c r="N30" i="34"/>
  <c r="M30" i="34"/>
  <c r="N29" i="34"/>
  <c r="M29" i="34"/>
  <c r="N28" i="34"/>
  <c r="M28" i="34"/>
  <c r="N27" i="34"/>
  <c r="M27" i="34"/>
  <c r="N26" i="34"/>
  <c r="M26" i="34"/>
  <c r="N25" i="34"/>
  <c r="M25" i="34"/>
  <c r="N24" i="34"/>
  <c r="M24" i="34"/>
  <c r="N23" i="34"/>
  <c r="M23" i="34"/>
  <c r="N22" i="34"/>
  <c r="M22" i="34"/>
  <c r="N21" i="34"/>
  <c r="M21" i="34"/>
  <c r="N20" i="34"/>
  <c r="M20" i="34"/>
  <c r="N19" i="34"/>
  <c r="M19" i="34"/>
  <c r="N18" i="34"/>
  <c r="M18" i="34"/>
  <c r="N17" i="34"/>
  <c r="M17" i="34"/>
  <c r="N16" i="34"/>
  <c r="M16" i="34"/>
  <c r="N15" i="34"/>
  <c r="M15" i="34"/>
  <c r="N14" i="34"/>
  <c r="M14" i="34"/>
  <c r="N13" i="34"/>
  <c r="M13" i="34"/>
  <c r="N12" i="34"/>
  <c r="M12" i="34"/>
  <c r="N11" i="34"/>
  <c r="M11" i="34"/>
  <c r="N10" i="34"/>
  <c r="M10" i="34"/>
  <c r="N9" i="34"/>
  <c r="M9" i="34"/>
  <c r="N8" i="34"/>
  <c r="M8" i="34"/>
  <c r="N7" i="34"/>
  <c r="M7" i="34"/>
  <c r="N6" i="34"/>
  <c r="M6" i="34"/>
  <c r="N5" i="34"/>
  <c r="M5" i="34"/>
  <c r="AD49" i="19"/>
  <c r="H41" i="32"/>
  <c r="AK15" i="19"/>
  <c r="N36" i="32"/>
  <c r="H11" i="32"/>
  <c r="H19" i="32"/>
  <c r="H27" i="32"/>
  <c r="H25" i="32"/>
  <c r="BL17" i="19"/>
  <c r="H17" i="32"/>
  <c r="AK29" i="19"/>
  <c r="AK36" i="19"/>
  <c r="AK24" i="19"/>
  <c r="AK37" i="19"/>
  <c r="G20" i="32"/>
  <c r="AP19" i="19"/>
  <c r="AZ19" i="19"/>
  <c r="AP47" i="19"/>
  <c r="AZ47" i="19"/>
  <c r="AP7" i="19"/>
  <c r="AZ7" i="19"/>
  <c r="AP24" i="19"/>
  <c r="AZ24" i="19"/>
  <c r="Z24" i="19"/>
  <c r="H37" i="34"/>
  <c r="K39" i="34"/>
  <c r="H35" i="34"/>
  <c r="K17" i="34"/>
  <c r="Z39" i="19"/>
  <c r="H47" i="34"/>
  <c r="H8" i="32"/>
  <c r="Z18" i="19"/>
  <c r="AA27" i="19"/>
  <c r="P40" i="34"/>
  <c r="Z25" i="19"/>
  <c r="AA15" i="19"/>
  <c r="H12" i="34"/>
  <c r="P28" i="34"/>
  <c r="AA47" i="19"/>
  <c r="K48" i="34"/>
  <c r="AA19" i="19"/>
  <c r="H4" i="34"/>
  <c r="AA7" i="19"/>
  <c r="P51" i="34"/>
  <c r="H51" i="34"/>
  <c r="Z43" i="19"/>
  <c r="P26" i="34"/>
  <c r="P46" i="34"/>
  <c r="AA12" i="19"/>
  <c r="AA20" i="19"/>
  <c r="BL40" i="19"/>
  <c r="AK22" i="19"/>
  <c r="D47" i="34"/>
  <c r="G47" i="32"/>
  <c r="D50" i="34"/>
  <c r="E35" i="34"/>
  <c r="N35" i="32"/>
  <c r="N18" i="32"/>
  <c r="N22" i="32"/>
  <c r="AK19" i="19"/>
  <c r="E14" i="34"/>
  <c r="N14" i="32"/>
  <c r="D10" i="34"/>
  <c r="Z13" i="19"/>
  <c r="AA29" i="19"/>
  <c r="P41" i="34"/>
  <c r="G17" i="28"/>
  <c r="P37" i="34"/>
  <c r="K38" i="34"/>
  <c r="H41" i="34"/>
  <c r="G15" i="28"/>
  <c r="P16" i="34"/>
  <c r="AA30" i="19"/>
  <c r="H34" i="34"/>
  <c r="AA37" i="19"/>
  <c r="P4" i="34"/>
  <c r="K16" i="34"/>
  <c r="G11" i="28"/>
  <c r="H30" i="34"/>
  <c r="P9" i="34"/>
  <c r="G8" i="28"/>
  <c r="AA44" i="19"/>
  <c r="AA33" i="19"/>
  <c r="P24" i="34"/>
  <c r="N49" i="32"/>
  <c r="K14" i="34"/>
  <c r="BL14" i="19"/>
  <c r="D39" i="34"/>
  <c r="N53" i="32"/>
  <c r="N46" i="32"/>
  <c r="K27" i="34"/>
  <c r="K33" i="34"/>
  <c r="K43" i="34"/>
  <c r="G29" i="32"/>
  <c r="AK32" i="19"/>
  <c r="AK46" i="19"/>
  <c r="G43" i="32"/>
  <c r="D38" i="34"/>
  <c r="G38" i="32"/>
  <c r="AA13" i="19"/>
  <c r="P10" i="34"/>
  <c r="K54" i="34"/>
  <c r="AK13" i="19"/>
  <c r="G10" i="32"/>
  <c r="P33" i="34"/>
  <c r="H33" i="34"/>
  <c r="AA36" i="19"/>
  <c r="D34" i="34"/>
  <c r="G16" i="28"/>
  <c r="AP16" i="19"/>
  <c r="AZ16" i="19"/>
  <c r="AP41" i="19"/>
  <c r="AZ41" i="19"/>
  <c r="B46" i="34"/>
  <c r="BP16" i="19"/>
  <c r="P39" i="34"/>
  <c r="H39" i="34"/>
  <c r="H23" i="34"/>
  <c r="P31" i="34"/>
  <c r="Z37" i="19"/>
  <c r="H54" i="34"/>
  <c r="K40" i="34"/>
  <c r="P25" i="34"/>
  <c r="H56" i="34"/>
  <c r="H14" i="34"/>
  <c r="AA42" i="19"/>
  <c r="AA34" i="19"/>
  <c r="AA26" i="19"/>
  <c r="H16" i="34"/>
  <c r="AA40" i="19"/>
  <c r="P50" i="34"/>
  <c r="AA43" i="19"/>
  <c r="P23" i="34"/>
  <c r="A49" i="32"/>
  <c r="AX25" i="19"/>
  <c r="A42" i="32"/>
  <c r="BP45" i="19"/>
  <c r="A54" i="32"/>
  <c r="BP29" i="19"/>
  <c r="AE29" i="19"/>
  <c r="AC29" i="19"/>
  <c r="A48" i="32"/>
  <c r="BP24" i="19"/>
  <c r="BP43" i="19"/>
  <c r="A56" i="32"/>
  <c r="BP28" i="19"/>
  <c r="BP32" i="19"/>
  <c r="BP12" i="19"/>
  <c r="BP37" i="19"/>
  <c r="BP30" i="19"/>
  <c r="AX17" i="19"/>
  <c r="BP11" i="19"/>
  <c r="BP31" i="19"/>
  <c r="BP13" i="19"/>
  <c r="AE13" i="19"/>
  <c r="AC13" i="19"/>
  <c r="AE6" i="19"/>
  <c r="AC6" i="19"/>
  <c r="C6" i="1"/>
  <c r="BP34" i="19"/>
  <c r="BP44" i="19"/>
  <c r="BP46" i="19"/>
  <c r="A55" i="32"/>
  <c r="BP19" i="19"/>
  <c r="A5" i="32"/>
  <c r="A43" i="32"/>
  <c r="AM16" i="45"/>
  <c r="AK13" i="45"/>
  <c r="AK7" i="45"/>
  <c r="AM10" i="45"/>
  <c r="AM8" i="45"/>
  <c r="AO13" i="45"/>
  <c r="AO8" i="45"/>
  <c r="AO5" i="45"/>
  <c r="AO9" i="45"/>
  <c r="AO7" i="45"/>
  <c r="AO11" i="45"/>
  <c r="BP7" i="19"/>
  <c r="I6" i="21"/>
  <c r="AK7" i="19"/>
  <c r="C3" i="27"/>
  <c r="A3" i="44"/>
  <c r="AO4" i="45"/>
  <c r="D5" i="34"/>
  <c r="G7" i="32"/>
  <c r="H7" i="34"/>
  <c r="G6" i="28"/>
  <c r="AA10" i="19"/>
  <c r="P7" i="34"/>
  <c r="E6" i="34"/>
  <c r="H4" i="32"/>
  <c r="G30" i="32"/>
  <c r="G51" i="32"/>
  <c r="BL32" i="19"/>
  <c r="E26" i="34"/>
  <c r="G32" i="32"/>
  <c r="D43" i="34"/>
  <c r="AK21" i="19"/>
  <c r="AE16" i="19"/>
  <c r="AC16" i="19"/>
  <c r="BO46" i="19"/>
  <c r="AD45" i="19"/>
  <c r="N37" i="32"/>
  <c r="E42" i="34"/>
  <c r="E37" i="34"/>
  <c r="AK30" i="19"/>
  <c r="N12" i="32"/>
  <c r="G26" i="32"/>
  <c r="AK14" i="19"/>
  <c r="E45" i="34"/>
  <c r="N42" i="32"/>
  <c r="D15" i="34"/>
  <c r="G19" i="32"/>
  <c r="AK10" i="19"/>
  <c r="AX36" i="19"/>
  <c r="G34" i="32"/>
  <c r="D19" i="34"/>
  <c r="G18" i="32"/>
  <c r="BL45" i="19"/>
  <c r="K5" i="34"/>
  <c r="A50" i="32"/>
  <c r="K20" i="34"/>
  <c r="B14" i="34"/>
  <c r="E20" i="34"/>
  <c r="D16" i="34"/>
  <c r="D32" i="34"/>
  <c r="G4" i="32"/>
  <c r="AK35" i="19"/>
  <c r="E14" i="32"/>
  <c r="D24" i="34"/>
  <c r="N39" i="32"/>
  <c r="D4" i="34"/>
  <c r="E28" i="34"/>
  <c r="G36" i="32"/>
  <c r="K15" i="34"/>
  <c r="K23" i="34"/>
  <c r="K31" i="34"/>
  <c r="K36" i="34"/>
  <c r="K29" i="34"/>
  <c r="K21" i="34"/>
  <c r="AK47" i="19"/>
  <c r="E32" i="34"/>
  <c r="BL42" i="19"/>
  <c r="N24" i="32"/>
  <c r="AK39" i="19"/>
  <c r="K28" i="34"/>
  <c r="BL11" i="19"/>
  <c r="K24" i="34"/>
  <c r="BP48" i="19"/>
  <c r="AS4" i="45"/>
  <c r="K3" i="34"/>
  <c r="U4" i="45"/>
  <c r="N8" i="32"/>
  <c r="AK43" i="19"/>
  <c r="E39" i="34"/>
  <c r="AK31" i="19"/>
  <c r="D36" i="34"/>
  <c r="BL35" i="19"/>
  <c r="BP42" i="19"/>
  <c r="E49" i="19"/>
  <c r="E8" i="34"/>
  <c r="D48" i="34"/>
  <c r="G28" i="32"/>
  <c r="K13" i="34"/>
  <c r="K10" i="34"/>
  <c r="K18" i="34"/>
  <c r="K26" i="34"/>
  <c r="K34" i="34"/>
  <c r="K42" i="34"/>
  <c r="BL19" i="19"/>
  <c r="E55" i="34"/>
  <c r="G52" i="32"/>
  <c r="D28" i="34"/>
  <c r="C7" i="27"/>
  <c r="A7" i="28"/>
  <c r="AP45" i="19"/>
  <c r="AZ45" i="19"/>
  <c r="K11" i="34"/>
  <c r="K35" i="34"/>
  <c r="AA8" i="19"/>
  <c r="N17" i="32"/>
  <c r="P36" i="34"/>
  <c r="P5" i="34"/>
  <c r="H28" i="34"/>
  <c r="AA39" i="19"/>
  <c r="BP49" i="19"/>
  <c r="D45" i="34"/>
  <c r="P44" i="34"/>
  <c r="AK44" i="19"/>
  <c r="L3" i="27"/>
  <c r="E3" i="44"/>
  <c r="AA49" i="19"/>
  <c r="AQ13" i="19"/>
  <c r="G41" i="32"/>
  <c r="H21" i="34"/>
  <c r="Z44" i="19"/>
  <c r="AE49" i="19"/>
  <c r="AC49" i="19"/>
  <c r="E11" i="19"/>
  <c r="G12" i="28"/>
  <c r="D41" i="34"/>
  <c r="N21" i="32"/>
  <c r="P17" i="34"/>
  <c r="BL24" i="19"/>
  <c r="G53" i="32"/>
  <c r="G49" i="32"/>
  <c r="Z12" i="19"/>
  <c r="H29" i="34"/>
  <c r="Z20" i="19"/>
  <c r="E17" i="34"/>
  <c r="BL20" i="19"/>
  <c r="E21" i="34"/>
  <c r="H36" i="34"/>
  <c r="H44" i="34"/>
  <c r="D4" i="27"/>
  <c r="B4" i="28"/>
  <c r="H19" i="34"/>
  <c r="P35" i="34"/>
  <c r="AX18" i="19"/>
  <c r="A46" i="19"/>
  <c r="AP34" i="19"/>
  <c r="AZ34" i="19"/>
  <c r="D3" i="27"/>
  <c r="B3" i="44"/>
  <c r="AA38" i="19"/>
  <c r="D7" i="27"/>
  <c r="B7" i="28"/>
  <c r="C6" i="27"/>
  <c r="A6" i="28"/>
  <c r="P11" i="34"/>
  <c r="AP26" i="19"/>
  <c r="AZ26" i="19"/>
  <c r="AA14" i="19"/>
  <c r="N15" i="32"/>
  <c r="BL7" i="19"/>
  <c r="N44" i="32"/>
  <c r="BL10" i="19"/>
  <c r="AA22" i="19"/>
  <c r="D7" i="34"/>
  <c r="P42" i="34"/>
  <c r="N7" i="32"/>
  <c r="H27" i="34"/>
  <c r="D29" i="34"/>
  <c r="X25" i="19"/>
  <c r="AX20" i="19"/>
  <c r="AE24" i="19"/>
  <c r="AC24" i="19"/>
  <c r="D6" i="27"/>
  <c r="B6" i="28"/>
  <c r="BL48" i="19"/>
  <c r="P27" i="34"/>
  <c r="BL38" i="19"/>
  <c r="G10" i="28"/>
  <c r="E7" i="34"/>
  <c r="N45" i="32"/>
  <c r="BL8" i="19"/>
  <c r="N28" i="32"/>
  <c r="N4" i="32"/>
  <c r="E15" i="34"/>
  <c r="BL37" i="19"/>
  <c r="A40" i="32"/>
  <c r="A41" i="32"/>
  <c r="BN30" i="19"/>
  <c r="AM47" i="19"/>
  <c r="AQ18" i="19"/>
  <c r="B33" i="19"/>
  <c r="BP33" i="19"/>
  <c r="A28" i="32"/>
  <c r="AE18" i="19"/>
  <c r="AC18" i="19"/>
  <c r="B7" i="21"/>
  <c r="A31" i="19"/>
  <c r="BP40" i="19"/>
  <c r="BP47" i="19"/>
  <c r="A39" i="19"/>
  <c r="C25" i="19"/>
  <c r="B51" i="34"/>
  <c r="A36" i="32"/>
  <c r="A40" i="19"/>
  <c r="AE32" i="19"/>
  <c r="AC32" i="19"/>
  <c r="E10" i="32"/>
  <c r="M10" i="32"/>
  <c r="BP18" i="19"/>
  <c r="D18" i="19"/>
  <c r="AE25" i="19"/>
  <c r="AC25" i="19"/>
  <c r="A52" i="32"/>
  <c r="BP25" i="19"/>
  <c r="D12" i="19"/>
  <c r="AE31" i="19"/>
  <c r="AC31" i="19"/>
  <c r="G17" i="32"/>
  <c r="A20" i="32"/>
  <c r="A43" i="19"/>
  <c r="B10" i="34"/>
  <c r="B38" i="19"/>
  <c r="E32" i="19"/>
  <c r="G9" i="28"/>
  <c r="K46" i="34"/>
  <c r="AA46" i="19"/>
  <c r="E40" i="34"/>
  <c r="D17" i="34"/>
  <c r="G15" i="32"/>
  <c r="N29" i="32"/>
  <c r="BL9" i="19"/>
  <c r="K53" i="34"/>
  <c r="AA28" i="19"/>
  <c r="Z11" i="19"/>
  <c r="AA31" i="19"/>
  <c r="AP23" i="19"/>
  <c r="AZ23" i="19"/>
  <c r="BL43" i="19"/>
  <c r="E31" i="34"/>
  <c r="G4" i="28"/>
  <c r="AK49" i="19"/>
  <c r="E29" i="34"/>
  <c r="BO13" i="19"/>
  <c r="AD12" i="19"/>
  <c r="A11" i="19"/>
  <c r="A25" i="32"/>
  <c r="D47" i="19"/>
  <c r="BP38" i="19"/>
  <c r="A26" i="19"/>
  <c r="C12" i="19"/>
  <c r="H18" i="34"/>
  <c r="P18" i="34"/>
  <c r="P21" i="34"/>
  <c r="G42" i="32"/>
  <c r="E44" i="34"/>
  <c r="AK45" i="19"/>
  <c r="D44" i="34"/>
  <c r="D54" i="34"/>
  <c r="N9" i="32"/>
  <c r="AA16" i="19"/>
  <c r="P13" i="34"/>
  <c r="Z19" i="19"/>
  <c r="N5" i="32"/>
  <c r="N26" i="32"/>
  <c r="A28" i="19"/>
  <c r="C34" i="19"/>
  <c r="AK9" i="19"/>
  <c r="BL47" i="19"/>
  <c r="G6" i="32"/>
  <c r="D42" i="34"/>
  <c r="K8" i="34"/>
  <c r="G56" i="32"/>
  <c r="AK12" i="19"/>
  <c r="BL16" i="19"/>
  <c r="E9" i="34"/>
  <c r="K4" i="34"/>
  <c r="K41" i="34"/>
  <c r="H43" i="34"/>
  <c r="G9" i="32"/>
  <c r="G11" i="32"/>
  <c r="BL18" i="19"/>
  <c r="E5" i="34"/>
  <c r="Z33" i="19"/>
  <c r="Z48" i="19"/>
  <c r="H24" i="34"/>
  <c r="A8" i="32"/>
  <c r="E34" i="19"/>
  <c r="BP26" i="19"/>
  <c r="BL12" i="19"/>
  <c r="H13" i="34"/>
  <c r="G21" i="32"/>
  <c r="B50" i="34"/>
  <c r="A15" i="32"/>
  <c r="A29" i="19"/>
  <c r="D38" i="19"/>
  <c r="E12" i="19"/>
  <c r="AA24" i="19"/>
  <c r="BL29" i="19"/>
  <c r="D6" i="34"/>
  <c r="AK8" i="19"/>
  <c r="N32" i="32"/>
  <c r="D9" i="34"/>
  <c r="N13" i="32"/>
  <c r="BL27" i="19"/>
  <c r="BL31" i="19"/>
  <c r="N6" i="32"/>
  <c r="G5" i="32"/>
  <c r="AP12" i="19"/>
  <c r="AZ12" i="19"/>
  <c r="BN38" i="19"/>
  <c r="E13" i="34"/>
  <c r="E50" i="32"/>
  <c r="M50" i="32"/>
  <c r="A23" i="19"/>
  <c r="BP20" i="19"/>
  <c r="H10" i="34"/>
  <c r="C5" i="27"/>
  <c r="A5" i="44"/>
  <c r="E16" i="34"/>
  <c r="N40" i="32"/>
  <c r="P53" i="34"/>
  <c r="AK20" i="19"/>
  <c r="AK18" i="19"/>
  <c r="E24" i="34"/>
  <c r="D5" i="27"/>
  <c r="B5" i="28"/>
  <c r="D11" i="34"/>
  <c r="K49" i="34"/>
  <c r="K56" i="34"/>
  <c r="N16" i="32"/>
  <c r="BN18" i="19"/>
  <c r="A53" i="32"/>
  <c r="BP22" i="19"/>
  <c r="AE35" i="19"/>
  <c r="AC35" i="19"/>
  <c r="B9" i="19"/>
  <c r="BP35" i="19"/>
  <c r="BP36" i="19"/>
  <c r="A13" i="32"/>
  <c r="AM22" i="19"/>
  <c r="BP27" i="19"/>
  <c r="A16" i="19"/>
  <c r="AM12" i="19"/>
  <c r="AE48" i="19"/>
  <c r="AC48" i="19"/>
  <c r="BP15" i="19"/>
  <c r="A48" i="19"/>
  <c r="E22" i="19"/>
  <c r="A36" i="19"/>
  <c r="E15" i="19"/>
  <c r="A33" i="32"/>
  <c r="AX30" i="19"/>
  <c r="B22" i="19"/>
  <c r="E26" i="32"/>
  <c r="BO29" i="19"/>
  <c r="AD28" i="19"/>
  <c r="B26" i="34"/>
  <c r="AX49" i="19"/>
  <c r="D22" i="34"/>
  <c r="G45" i="32"/>
  <c r="G8" i="32"/>
  <c r="E54" i="34"/>
  <c r="N51" i="32"/>
  <c r="N48" i="32"/>
  <c r="E38" i="34"/>
  <c r="D33" i="34"/>
  <c r="N30" i="32"/>
  <c r="N25" i="32"/>
  <c r="AK25" i="19"/>
  <c r="E12" i="34"/>
  <c r="G33" i="32"/>
  <c r="AK41" i="19"/>
  <c r="D30" i="34"/>
  <c r="D25" i="34"/>
  <c r="D18" i="34"/>
  <c r="N11" i="32"/>
  <c r="G22" i="32"/>
  <c r="AK11" i="19"/>
  <c r="E47" i="34"/>
  <c r="G44" i="32"/>
  <c r="G35" i="32"/>
  <c r="D27" i="34"/>
  <c r="D21" i="34"/>
  <c r="C4" i="27"/>
  <c r="N38" i="32"/>
  <c r="D8" i="34"/>
  <c r="BL28" i="19"/>
  <c r="G24" i="32"/>
  <c r="BL13" i="19"/>
  <c r="E41" i="34"/>
  <c r="BL30" i="19"/>
  <c r="G12" i="32"/>
  <c r="N41" i="32"/>
  <c r="BL41" i="19"/>
  <c r="E43" i="34"/>
  <c r="D40" i="34"/>
  <c r="G37" i="32"/>
  <c r="E34" i="34"/>
  <c r="N31" i="32"/>
  <c r="D26" i="34"/>
  <c r="BL23" i="19"/>
  <c r="G14" i="32"/>
  <c r="E4" i="34"/>
  <c r="B20" i="34"/>
  <c r="AE19" i="19"/>
  <c r="AC19" i="19"/>
  <c r="D12" i="34"/>
  <c r="E46" i="34"/>
  <c r="AK34" i="19"/>
  <c r="AK26" i="19"/>
  <c r="D20" i="34"/>
  <c r="E18" i="34"/>
  <c r="AE44" i="19"/>
  <c r="AC44" i="19"/>
  <c r="AE46" i="19"/>
  <c r="AC46" i="19"/>
  <c r="AM36" i="19"/>
  <c r="AK48" i="19"/>
  <c r="D46" i="34"/>
  <c r="G39" i="32"/>
  <c r="BL39" i="19"/>
  <c r="E33" i="34"/>
  <c r="E30" i="34"/>
  <c r="E25" i="34"/>
  <c r="BL25" i="19"/>
  <c r="G16" i="32"/>
  <c r="AK16" i="19"/>
  <c r="BO25" i="19"/>
  <c r="AD24" i="19"/>
  <c r="B22" i="34"/>
  <c r="E22" i="32"/>
  <c r="J22" i="32"/>
  <c r="AE14" i="19"/>
  <c r="AC14" i="19"/>
  <c r="AX48" i="19"/>
  <c r="B25" i="34"/>
  <c r="AE23" i="19"/>
  <c r="AC23" i="19"/>
  <c r="C30" i="19"/>
  <c r="K22" i="34"/>
  <c r="P29" i="34"/>
  <c r="A12" i="19"/>
  <c r="AE15" i="19"/>
  <c r="AC15" i="19"/>
  <c r="AM20" i="19"/>
  <c r="E28" i="19"/>
  <c r="D39" i="19"/>
  <c r="A20" i="19"/>
  <c r="AM15" i="19"/>
  <c r="Z17" i="19"/>
  <c r="K44" i="34"/>
  <c r="H48" i="34"/>
  <c r="Z27" i="19"/>
  <c r="AE9" i="19"/>
  <c r="AC9" i="19"/>
  <c r="AY17" i="19"/>
  <c r="AE8" i="19"/>
  <c r="AC8" i="19"/>
  <c r="A30" i="19"/>
  <c r="P14" i="34"/>
  <c r="G13" i="28"/>
  <c r="AP10" i="19"/>
  <c r="AZ10" i="19"/>
  <c r="H6" i="34"/>
  <c r="P22" i="34"/>
  <c r="K47" i="34"/>
  <c r="AP28" i="19"/>
  <c r="AZ28" i="19"/>
  <c r="BN7" i="19"/>
  <c r="BN42" i="19"/>
  <c r="BP23" i="19"/>
  <c r="A33" i="19"/>
  <c r="A19" i="32"/>
  <c r="A22" i="32"/>
  <c r="A47" i="32"/>
  <c r="BP14" i="19"/>
  <c r="AM30" i="19"/>
  <c r="G5" i="28"/>
  <c r="A44" i="32"/>
  <c r="Z14" i="19"/>
  <c r="AE45" i="19"/>
  <c r="AC45" i="19"/>
  <c r="A30" i="32"/>
  <c r="A22" i="19"/>
  <c r="C46" i="19"/>
  <c r="C44" i="19"/>
  <c r="AM46" i="19"/>
  <c r="B45" i="19"/>
  <c r="E37" i="19"/>
  <c r="A25" i="19"/>
  <c r="E43" i="19"/>
  <c r="AM24" i="19"/>
  <c r="B46" i="19"/>
  <c r="D22" i="19"/>
  <c r="AM41" i="19"/>
  <c r="P6" i="34"/>
  <c r="H22" i="34"/>
  <c r="AP40" i="19"/>
  <c r="AZ40" i="19"/>
  <c r="Z36" i="19"/>
  <c r="P34" i="34"/>
  <c r="H40" i="34"/>
  <c r="H5" i="32"/>
  <c r="AA32" i="19"/>
  <c r="P48" i="34"/>
  <c r="A44" i="19"/>
  <c r="AM14" i="19"/>
  <c r="B36" i="19"/>
  <c r="B44" i="19"/>
  <c r="D8" i="19"/>
  <c r="C20" i="19"/>
  <c r="AE30" i="19"/>
  <c r="AC30" i="19"/>
  <c r="Z46" i="19"/>
  <c r="H42" i="34"/>
  <c r="AA45" i="19"/>
  <c r="AP25" i="19"/>
  <c r="AZ25" i="19"/>
  <c r="BN10" i="19"/>
  <c r="B30" i="19"/>
  <c r="X18" i="19"/>
  <c r="X36" i="19"/>
  <c r="X42" i="19"/>
  <c r="D29" i="19"/>
  <c r="D9" i="19"/>
  <c r="AX32" i="19"/>
  <c r="E38" i="19"/>
  <c r="C41" i="19"/>
  <c r="B23" i="19"/>
  <c r="B42" i="19"/>
  <c r="K45" i="34"/>
  <c r="AP49" i="19"/>
  <c r="AZ49" i="19"/>
  <c r="BN11" i="19"/>
  <c r="AX31" i="19"/>
  <c r="AX39" i="19"/>
  <c r="BP21" i="19"/>
  <c r="H52" i="34"/>
  <c r="P52" i="34"/>
  <c r="P55" i="34"/>
  <c r="G14" i="28"/>
  <c r="P15" i="34"/>
  <c r="H15" i="34"/>
  <c r="AA18" i="19"/>
  <c r="AY13" i="19"/>
  <c r="AE37" i="19"/>
  <c r="AC37" i="19"/>
  <c r="A7" i="32"/>
  <c r="A32" i="32"/>
  <c r="A35" i="19"/>
  <c r="AX10" i="19"/>
  <c r="E45" i="19"/>
  <c r="B16" i="19"/>
  <c r="K32" i="34"/>
  <c r="AP42" i="19"/>
  <c r="AZ42" i="19"/>
  <c r="BN48" i="19"/>
  <c r="H49" i="34"/>
  <c r="P49" i="34"/>
  <c r="G7" i="28"/>
  <c r="AA11" i="19"/>
  <c r="H8" i="34"/>
  <c r="P8" i="34"/>
  <c r="H7" i="32"/>
  <c r="D21" i="19"/>
  <c r="X28" i="19"/>
  <c r="A8" i="19"/>
  <c r="AX35" i="19"/>
  <c r="AM37" i="19"/>
  <c r="BO49" i="19"/>
  <c r="AD48" i="19"/>
  <c r="E46" i="32"/>
  <c r="K25" i="34"/>
  <c r="AP35" i="19"/>
  <c r="AZ35" i="19"/>
  <c r="Z41" i="19"/>
  <c r="H32" i="34"/>
  <c r="P32" i="34"/>
  <c r="AA35" i="19"/>
  <c r="AA41" i="19"/>
  <c r="H38" i="34"/>
  <c r="P38" i="34"/>
  <c r="H45" i="34"/>
  <c r="AA48" i="19"/>
  <c r="P45" i="34"/>
  <c r="B3" i="27"/>
  <c r="A3" i="27"/>
  <c r="D23" i="19"/>
  <c r="AM16" i="19"/>
  <c r="AM25" i="19"/>
  <c r="A34" i="32"/>
  <c r="A37" i="19"/>
  <c r="BN36" i="19"/>
  <c r="BP10" i="19"/>
  <c r="BP17" i="19"/>
  <c r="A51" i="32"/>
  <c r="Z35" i="19"/>
  <c r="X32" i="19"/>
  <c r="B6" i="21"/>
  <c r="AE28" i="19"/>
  <c r="AC28" i="19"/>
  <c r="K12" i="34"/>
  <c r="K19" i="34"/>
  <c r="AP22" i="19"/>
  <c r="AZ22" i="19"/>
  <c r="AX42" i="19"/>
  <c r="BP41" i="19"/>
  <c r="Z29" i="19"/>
  <c r="H26" i="34"/>
  <c r="X33" i="19"/>
  <c r="X10" i="19"/>
  <c r="X13" i="19"/>
  <c r="AX37" i="19"/>
  <c r="C17" i="19"/>
  <c r="AM26" i="19"/>
  <c r="E42" i="19"/>
  <c r="A21" i="32"/>
  <c r="A24" i="19"/>
  <c r="AP15" i="19"/>
  <c r="AZ15" i="19"/>
  <c r="BN23" i="19"/>
  <c r="AX13" i="19"/>
  <c r="Z23" i="19"/>
  <c r="AA23" i="19"/>
  <c r="H20" i="34"/>
  <c r="P20" i="34"/>
  <c r="AM43" i="19"/>
  <c r="C9" i="19"/>
  <c r="B43" i="19"/>
  <c r="AM44" i="19"/>
  <c r="B47" i="19"/>
  <c r="K6" i="34"/>
  <c r="AP9" i="19"/>
  <c r="AZ9" i="19"/>
  <c r="Z9" i="19"/>
  <c r="Z16" i="19"/>
  <c r="AY12" i="19"/>
  <c r="C19" i="19"/>
  <c r="D49" i="19"/>
  <c r="E44" i="19"/>
  <c r="AE38" i="19"/>
  <c r="AC38" i="19"/>
  <c r="D27" i="19"/>
  <c r="D19" i="19"/>
  <c r="D13" i="19"/>
  <c r="D11" i="19"/>
  <c r="E48" i="19"/>
  <c r="AX7" i="19"/>
  <c r="BO17" i="19"/>
  <c r="AD16" i="19"/>
  <c r="B37" i="19"/>
  <c r="C8" i="19"/>
  <c r="C39" i="19"/>
  <c r="E33" i="19"/>
  <c r="C36" i="19"/>
  <c r="D16" i="19"/>
  <c r="AM13" i="19"/>
  <c r="B40" i="19"/>
  <c r="D15" i="19"/>
  <c r="AY36" i="19"/>
  <c r="AP30" i="19"/>
  <c r="AZ30" i="19"/>
  <c r="AP36" i="19"/>
  <c r="AZ36" i="19"/>
  <c r="AP43" i="19"/>
  <c r="AZ43" i="19"/>
  <c r="BN12" i="19"/>
  <c r="BN24" i="19"/>
  <c r="BN37" i="19"/>
  <c r="BN49" i="19"/>
  <c r="B18" i="19"/>
  <c r="Z10" i="19"/>
  <c r="Z30" i="19"/>
  <c r="Z42" i="19"/>
  <c r="B19" i="19"/>
  <c r="C31" i="19"/>
  <c r="D42" i="19"/>
  <c r="AM7" i="19"/>
  <c r="C37" i="19"/>
  <c r="C33" i="19"/>
  <c r="C28" i="19"/>
  <c r="B15" i="19"/>
  <c r="B26" i="19"/>
  <c r="AM34" i="19"/>
  <c r="D30" i="19"/>
  <c r="AM11" i="19"/>
  <c r="E40" i="19"/>
  <c r="B39" i="19"/>
  <c r="E16" i="19"/>
  <c r="D26" i="19"/>
  <c r="AM48" i="19"/>
  <c r="AP17" i="19"/>
  <c r="AZ17" i="19"/>
  <c r="AP44" i="19"/>
  <c r="AZ44" i="19"/>
  <c r="BN13" i="19"/>
  <c r="BN19" i="19"/>
  <c r="BN25" i="19"/>
  <c r="BN31" i="19"/>
  <c r="BN43" i="19"/>
  <c r="AM18" i="19"/>
  <c r="D37" i="19"/>
  <c r="Z31" i="19"/>
  <c r="AA25" i="19"/>
  <c r="H46" i="34"/>
  <c r="H3" i="34"/>
  <c r="B13" i="19"/>
  <c r="AM29" i="19"/>
  <c r="E25" i="19"/>
  <c r="AM49" i="19"/>
  <c r="E14" i="19"/>
  <c r="E29" i="19"/>
  <c r="C40" i="19"/>
  <c r="C14" i="19"/>
  <c r="AP18" i="19"/>
  <c r="AZ18" i="19"/>
  <c r="AP31" i="19"/>
  <c r="AZ31" i="19"/>
  <c r="BN14" i="19"/>
  <c r="BN20" i="19"/>
  <c r="BN26" i="19"/>
  <c r="BN32" i="19"/>
  <c r="BN44" i="19"/>
  <c r="H11" i="34"/>
  <c r="AY21" i="19"/>
  <c r="E36" i="19"/>
  <c r="B34" i="19"/>
  <c r="B27" i="19"/>
  <c r="C13" i="19"/>
  <c r="B48" i="19"/>
  <c r="E47" i="19"/>
  <c r="A45" i="19"/>
  <c r="B29" i="19"/>
  <c r="AM10" i="19"/>
  <c r="AP39" i="19"/>
  <c r="AZ39" i="19"/>
  <c r="AP46" i="19"/>
  <c r="AZ46" i="19"/>
  <c r="BN8" i="19"/>
  <c r="BN21" i="19"/>
  <c r="BN33" i="19"/>
  <c r="BN39" i="19"/>
  <c r="BN45" i="19"/>
  <c r="BP8" i="19"/>
  <c r="Z7" i="19"/>
  <c r="Z26" i="19"/>
  <c r="Z32" i="19"/>
  <c r="Z38" i="19"/>
  <c r="G3" i="28"/>
  <c r="P12" i="34"/>
  <c r="AA21" i="19"/>
  <c r="P30" i="34"/>
  <c r="C47" i="19"/>
  <c r="AM32" i="19"/>
  <c r="E13" i="19"/>
  <c r="B11" i="19"/>
  <c r="AM21" i="19"/>
  <c r="AX33" i="19"/>
  <c r="AM27" i="19"/>
  <c r="D32" i="19"/>
  <c r="B8" i="19"/>
  <c r="C32" i="19"/>
  <c r="C43" i="19"/>
  <c r="E24" i="19"/>
  <c r="B24" i="19"/>
  <c r="C24" i="19"/>
  <c r="C35" i="19"/>
  <c r="C45" i="19"/>
  <c r="A26" i="32"/>
  <c r="D20" i="19"/>
  <c r="AE39" i="19"/>
  <c r="AC39" i="19"/>
  <c r="B49" i="19"/>
  <c r="AP13" i="19"/>
  <c r="AZ13" i="19"/>
  <c r="AP20" i="19"/>
  <c r="AZ20" i="19"/>
  <c r="AP27" i="19"/>
  <c r="AZ27" i="19"/>
  <c r="AP32" i="19"/>
  <c r="AZ32" i="19"/>
  <c r="BN9" i="19"/>
  <c r="BN15" i="19"/>
  <c r="BN22" i="19"/>
  <c r="BN27" i="19"/>
  <c r="BN34" i="19"/>
  <c r="BN46" i="19"/>
  <c r="BP39" i="19"/>
  <c r="Z21" i="19"/>
  <c r="Z45" i="19"/>
  <c r="H5" i="34"/>
  <c r="D36" i="19"/>
  <c r="C38" i="19"/>
  <c r="C11" i="19"/>
  <c r="AM33" i="19"/>
  <c r="C18" i="19"/>
  <c r="AM28" i="19"/>
  <c r="E39" i="19"/>
  <c r="D35" i="19"/>
  <c r="E35" i="19"/>
  <c r="AM35" i="19"/>
  <c r="D46" i="19"/>
  <c r="A27" i="32"/>
  <c r="AM17" i="19"/>
  <c r="AQ25" i="19"/>
  <c r="AM45" i="19"/>
  <c r="AE7" i="19"/>
  <c r="AC7" i="19"/>
  <c r="AP33" i="19"/>
  <c r="AZ33" i="19"/>
  <c r="BN16" i="19"/>
  <c r="BN28" i="19"/>
  <c r="BN40" i="19"/>
  <c r="C16" i="19"/>
  <c r="C29" i="19"/>
  <c r="Z8" i="19"/>
  <c r="Z22" i="19"/>
  <c r="AA9" i="19"/>
  <c r="AA17" i="19"/>
  <c r="P19" i="34"/>
  <c r="H31" i="34"/>
  <c r="P43" i="34"/>
  <c r="C23" i="19"/>
  <c r="E46" i="19"/>
  <c r="E23" i="19"/>
  <c r="AM38" i="19"/>
  <c r="D45" i="19"/>
  <c r="D28" i="19"/>
  <c r="B25" i="19"/>
  <c r="E8" i="19"/>
  <c r="E18" i="19"/>
  <c r="C42" i="19"/>
  <c r="C22" i="19"/>
  <c r="AP8" i="19"/>
  <c r="AZ8" i="19"/>
  <c r="AP14" i="19"/>
  <c r="AZ14" i="19"/>
  <c r="AP21" i="19"/>
  <c r="AZ21" i="19"/>
  <c r="AP48" i="19"/>
  <c r="AZ48" i="19"/>
  <c r="BN17" i="19"/>
  <c r="BN29" i="19"/>
  <c r="BN35" i="19"/>
  <c r="BN41" i="19"/>
  <c r="BN47" i="19"/>
  <c r="Z15" i="19"/>
  <c r="Z28" i="19"/>
  <c r="Z34" i="19"/>
  <c r="Z40" i="19"/>
  <c r="Z47" i="19"/>
  <c r="AQ12" i="19"/>
  <c r="BO19" i="19"/>
  <c r="AD18" i="19"/>
  <c r="AX14" i="19"/>
  <c r="B48" i="34"/>
  <c r="E48" i="32"/>
  <c r="E55" i="32"/>
  <c r="J55" i="32"/>
  <c r="AX24" i="19"/>
  <c r="B38" i="34"/>
  <c r="BO32" i="19"/>
  <c r="AD31" i="19"/>
  <c r="AE33" i="19"/>
  <c r="AC33" i="19"/>
  <c r="BO23" i="19"/>
  <c r="AD22" i="19"/>
  <c r="E20" i="32"/>
  <c r="E34" i="32"/>
  <c r="J34" i="32"/>
  <c r="B34" i="34"/>
  <c r="AE43" i="19"/>
  <c r="AC43" i="19"/>
  <c r="CI6" i="19"/>
  <c r="AX38" i="19"/>
  <c r="AX29" i="19"/>
  <c r="AX41" i="19"/>
  <c r="BO24" i="19"/>
  <c r="AD23" i="19"/>
  <c r="B21" i="34"/>
  <c r="B53" i="34"/>
  <c r="E53" i="32"/>
  <c r="J53" i="32"/>
  <c r="BO7" i="19"/>
  <c r="AD6" i="19"/>
  <c r="E4" i="32"/>
  <c r="B4" i="34"/>
  <c r="B44" i="34"/>
  <c r="AX21" i="19"/>
  <c r="B56" i="34"/>
  <c r="E56" i="32"/>
  <c r="D56" i="32"/>
  <c r="AQ46" i="19"/>
  <c r="AY46" i="19"/>
  <c r="AX43" i="19"/>
  <c r="AX34" i="19"/>
  <c r="AX26" i="19"/>
  <c r="AE36" i="19"/>
  <c r="AC36" i="19"/>
  <c r="E43" i="32"/>
  <c r="B43" i="34"/>
  <c r="AX46" i="19"/>
  <c r="AX12" i="19"/>
  <c r="AX28" i="19"/>
  <c r="A29" i="32"/>
  <c r="A32" i="19"/>
  <c r="K55" i="34"/>
  <c r="N52" i="32"/>
  <c r="D35" i="34"/>
  <c r="E19" i="34"/>
  <c r="N19" i="32"/>
  <c r="BL22" i="19"/>
  <c r="D13" i="34"/>
  <c r="N27" i="32"/>
  <c r="E27" i="34"/>
  <c r="K9" i="34"/>
  <c r="N10" i="32"/>
  <c r="AK40" i="19"/>
  <c r="AK28" i="19"/>
  <c r="BL46" i="19"/>
  <c r="G13" i="32"/>
  <c r="E10" i="34"/>
  <c r="G25" i="32"/>
  <c r="N43" i="32"/>
  <c r="G55" i="32"/>
  <c r="K7" i="34"/>
  <c r="AK38" i="19"/>
  <c r="BL36" i="19"/>
  <c r="N33" i="32"/>
  <c r="D31" i="34"/>
  <c r="E23" i="34"/>
  <c r="N23" i="32"/>
  <c r="BL26" i="19"/>
  <c r="G23" i="32"/>
  <c r="D23" i="34"/>
  <c r="D14" i="34"/>
  <c r="AK17" i="19"/>
  <c r="N50" i="32"/>
  <c r="K30" i="34"/>
  <c r="K37" i="34"/>
  <c r="H55" i="34"/>
  <c r="H17" i="34"/>
  <c r="E56" i="34"/>
  <c r="Z49" i="19"/>
  <c r="AP11" i="19"/>
  <c r="AZ11" i="19"/>
  <c r="AP29" i="19"/>
  <c r="AZ29" i="19"/>
  <c r="AP37" i="19"/>
  <c r="AZ37" i="19"/>
  <c r="A4" i="28"/>
  <c r="A4" i="44"/>
  <c r="AN4" i="45"/>
  <c r="X6" i="19"/>
  <c r="AX6" i="19"/>
  <c r="B3" i="28"/>
  <c r="AM6" i="19"/>
  <c r="A10" i="19"/>
  <c r="AQ8" i="19"/>
  <c r="AY25" i="19"/>
  <c r="BO47" i="19"/>
  <c r="AD46" i="19"/>
  <c r="BO41" i="19"/>
  <c r="AD40" i="19"/>
  <c r="AE26" i="19"/>
  <c r="AC26" i="19"/>
  <c r="E44" i="32"/>
  <c r="BO26" i="19"/>
  <c r="AD25" i="19"/>
  <c r="AX8" i="19"/>
  <c r="E38" i="32"/>
  <c r="J38" i="32"/>
  <c r="AX40" i="19"/>
  <c r="AM8" i="19"/>
  <c r="E47" i="32"/>
  <c r="D47" i="32"/>
  <c r="D25" i="19"/>
  <c r="AY18" i="19"/>
  <c r="A16" i="32"/>
  <c r="A18" i="19"/>
  <c r="AX9" i="19"/>
  <c r="D40" i="19"/>
  <c r="A19" i="19"/>
  <c r="D34" i="19"/>
  <c r="D48" i="19"/>
  <c r="B12" i="19"/>
  <c r="AE42" i="19"/>
  <c r="AC42" i="19"/>
  <c r="AX47" i="19"/>
  <c r="AQ21" i="19"/>
  <c r="AX45" i="19"/>
  <c r="E25" i="32"/>
  <c r="D25" i="32"/>
  <c r="BO40" i="19"/>
  <c r="AD39" i="19"/>
  <c r="B31" i="19"/>
  <c r="A14" i="19"/>
  <c r="E37" i="32"/>
  <c r="D37" i="32"/>
  <c r="AQ36" i="19"/>
  <c r="A37" i="32"/>
  <c r="A45" i="32"/>
  <c r="B37" i="34"/>
  <c r="D33" i="19"/>
  <c r="AM40" i="19"/>
  <c r="E26" i="19"/>
  <c r="AE47" i="19"/>
  <c r="AC47" i="19"/>
  <c r="A11" i="32"/>
  <c r="E51" i="32"/>
  <c r="AE27" i="19"/>
  <c r="AC27" i="19"/>
  <c r="C27" i="19"/>
  <c r="C26" i="19"/>
  <c r="A9" i="19"/>
  <c r="AX22" i="19"/>
  <c r="B55" i="34"/>
  <c r="C15" i="19"/>
  <c r="A6" i="32"/>
  <c r="A23" i="32"/>
  <c r="AX19" i="19"/>
  <c r="E27" i="19"/>
  <c r="D31" i="19"/>
  <c r="A31" i="32"/>
  <c r="A34" i="19"/>
  <c r="B49" i="34"/>
  <c r="AX15" i="19"/>
  <c r="A9" i="32"/>
  <c r="A17" i="32"/>
  <c r="AE34" i="19"/>
  <c r="AC34" i="19"/>
  <c r="A47" i="19"/>
  <c r="A38" i="19"/>
  <c r="A35" i="32"/>
  <c r="AE22" i="19"/>
  <c r="AC22" i="19"/>
  <c r="A12" i="32"/>
  <c r="A15" i="19"/>
  <c r="A24" i="32"/>
  <c r="A27" i="19"/>
  <c r="X43" i="19"/>
  <c r="AE20" i="19"/>
  <c r="AC20" i="19"/>
  <c r="X11" i="19"/>
  <c r="AX11" i="19"/>
  <c r="AM42" i="19"/>
  <c r="BO33" i="19"/>
  <c r="AD32" i="19"/>
  <c r="B30" i="34"/>
  <c r="E30" i="32"/>
  <c r="E5" i="32"/>
  <c r="M5" i="32"/>
  <c r="AQ11" i="19"/>
  <c r="AQ19" i="19"/>
  <c r="BO8" i="19"/>
  <c r="AD7" i="19"/>
  <c r="B4" i="27"/>
  <c r="A4" i="27"/>
  <c r="AM19" i="19"/>
  <c r="E21" i="32"/>
  <c r="B16" i="34"/>
  <c r="BO35" i="19"/>
  <c r="AD34" i="19"/>
  <c r="E32" i="32"/>
  <c r="D32" i="32"/>
  <c r="B32" i="34"/>
  <c r="B29" i="34"/>
  <c r="E29" i="32"/>
  <c r="M29" i="32"/>
  <c r="B9" i="34"/>
  <c r="BO12" i="19"/>
  <c r="AD11" i="19"/>
  <c r="E9" i="32"/>
  <c r="D9" i="32"/>
  <c r="E16" i="32"/>
  <c r="D16" i="32"/>
  <c r="B5" i="34"/>
  <c r="AX27" i="19"/>
  <c r="X49" i="19"/>
  <c r="AX16" i="19"/>
  <c r="X16" i="19"/>
  <c r="AX44" i="19"/>
  <c r="M22" i="32"/>
  <c r="E33" i="32"/>
  <c r="D33" i="32"/>
  <c r="BO36" i="19"/>
  <c r="AD35" i="19"/>
  <c r="B33" i="34"/>
  <c r="E49" i="32"/>
  <c r="M49" i="32"/>
  <c r="X19" i="19"/>
  <c r="B14" i="19"/>
  <c r="B20" i="19"/>
  <c r="BO37" i="19"/>
  <c r="AD36" i="19"/>
  <c r="AQ17" i="19"/>
  <c r="E30" i="19"/>
  <c r="BO28" i="19"/>
  <c r="AD27" i="19"/>
  <c r="X48" i="19"/>
  <c r="X7" i="19"/>
  <c r="B35" i="19"/>
  <c r="B32" i="19"/>
  <c r="X26" i="19"/>
  <c r="X47" i="19"/>
  <c r="E17" i="19"/>
  <c r="D10" i="19"/>
  <c r="BO15" i="19"/>
  <c r="AD14" i="19"/>
  <c r="E12" i="32"/>
  <c r="M12" i="32"/>
  <c r="B12" i="34"/>
  <c r="AE21" i="19"/>
  <c r="AC21" i="19"/>
  <c r="X27" i="19"/>
  <c r="B28" i="19"/>
  <c r="C49" i="19"/>
  <c r="X17" i="19"/>
  <c r="B41" i="19"/>
  <c r="B17" i="19"/>
  <c r="B10" i="19"/>
  <c r="B31" i="34"/>
  <c r="X45" i="19"/>
  <c r="X38" i="19"/>
  <c r="D24" i="19"/>
  <c r="D44" i="19"/>
  <c r="E31" i="19"/>
  <c r="AE11" i="19"/>
  <c r="AC11" i="19"/>
  <c r="AE41" i="19"/>
  <c r="AC41" i="19"/>
  <c r="AY42" i="19"/>
  <c r="AQ42" i="19"/>
  <c r="A17" i="19"/>
  <c r="A14" i="32"/>
  <c r="X30" i="19"/>
  <c r="AM9" i="19"/>
  <c r="AY35" i="19"/>
  <c r="AQ35" i="19"/>
  <c r="B21" i="19"/>
  <c r="AM31" i="19"/>
  <c r="X12" i="19"/>
  <c r="X21" i="19"/>
  <c r="E19" i="19"/>
  <c r="E41" i="19"/>
  <c r="B47" i="34"/>
  <c r="A18" i="32"/>
  <c r="A21" i="19"/>
  <c r="X20" i="19"/>
  <c r="X34" i="19"/>
  <c r="X14" i="19"/>
  <c r="E9" i="19"/>
  <c r="D14" i="19"/>
  <c r="C48" i="19"/>
  <c r="AE12" i="19"/>
  <c r="AC12" i="19"/>
  <c r="AQ49" i="19"/>
  <c r="AY49" i="19"/>
  <c r="D41" i="19"/>
  <c r="X35" i="19"/>
  <c r="E20" i="19"/>
  <c r="A10" i="32"/>
  <c r="A13" i="19"/>
  <c r="AQ22" i="19"/>
  <c r="AY22" i="19"/>
  <c r="AE10" i="19"/>
  <c r="AC10" i="19"/>
  <c r="X15" i="19"/>
  <c r="BO18" i="19"/>
  <c r="AD17" i="19"/>
  <c r="E15" i="32"/>
  <c r="J15" i="32"/>
  <c r="B15" i="34"/>
  <c r="AM23" i="19"/>
  <c r="X22" i="19"/>
  <c r="X40" i="19"/>
  <c r="X46" i="19"/>
  <c r="X24" i="19"/>
  <c r="AE40" i="19"/>
  <c r="AC40" i="19"/>
  <c r="D43" i="19"/>
  <c r="A42" i="19"/>
  <c r="A39" i="32"/>
  <c r="X41" i="19"/>
  <c r="AE17" i="19"/>
  <c r="AC17" i="19"/>
  <c r="C10" i="19"/>
  <c r="E21" i="19"/>
  <c r="AM39" i="19"/>
  <c r="AX23" i="19"/>
  <c r="X37" i="19"/>
  <c r="X29" i="19"/>
  <c r="A38" i="32"/>
  <c r="A41" i="19"/>
  <c r="D17" i="19"/>
  <c r="E10" i="19"/>
  <c r="C21" i="19"/>
  <c r="AQ34" i="19"/>
  <c r="AY34" i="19"/>
  <c r="BO48" i="19"/>
  <c r="AD47" i="19"/>
  <c r="E45" i="32"/>
  <c r="M45" i="32"/>
  <c r="B45" i="34"/>
  <c r="E13" i="32"/>
  <c r="J13" i="32"/>
  <c r="B13" i="34"/>
  <c r="BO16" i="19"/>
  <c r="AD15" i="19"/>
  <c r="AY32" i="19"/>
  <c r="AQ32" i="19"/>
  <c r="AQ48" i="19"/>
  <c r="AY48" i="19"/>
  <c r="B52" i="34"/>
  <c r="E52" i="32"/>
  <c r="M52" i="32"/>
  <c r="AY39" i="19"/>
  <c r="AQ39" i="19"/>
  <c r="E40" i="32"/>
  <c r="J40" i="32"/>
  <c r="BO43" i="19"/>
  <c r="AD42" i="19"/>
  <c r="B40" i="34"/>
  <c r="AQ29" i="19"/>
  <c r="AY29" i="19"/>
  <c r="AQ14" i="19"/>
  <c r="AY14" i="19"/>
  <c r="AQ20" i="19"/>
  <c r="AY20" i="19"/>
  <c r="B11" i="34"/>
  <c r="BO14" i="19"/>
  <c r="AD13" i="19"/>
  <c r="E11" i="32"/>
  <c r="M11" i="32"/>
  <c r="J11" i="32"/>
  <c r="AY43" i="19"/>
  <c r="AQ43" i="19"/>
  <c r="E18" i="32"/>
  <c r="D18" i="32"/>
  <c r="B18" i="34"/>
  <c r="BO21" i="19"/>
  <c r="AD20" i="19"/>
  <c r="AY37" i="19"/>
  <c r="AQ37" i="19"/>
  <c r="AY45" i="19"/>
  <c r="AQ45" i="19"/>
  <c r="A49" i="19"/>
  <c r="A46" i="32"/>
  <c r="AY33" i="19"/>
  <c r="AQ33" i="19"/>
  <c r="AY40" i="19"/>
  <c r="AQ40" i="19"/>
  <c r="AY28" i="19"/>
  <c r="AQ28" i="19"/>
  <c r="AQ31" i="19"/>
  <c r="AY31" i="19"/>
  <c r="AY26" i="19"/>
  <c r="AQ26" i="19"/>
  <c r="AY24" i="19"/>
  <c r="AQ24" i="19"/>
  <c r="J4" i="32"/>
  <c r="AQ10" i="19"/>
  <c r="AY10" i="19"/>
  <c r="AQ27" i="19"/>
  <c r="AY27" i="19"/>
  <c r="AY41" i="19"/>
  <c r="AQ41" i="19"/>
  <c r="AY38" i="19"/>
  <c r="AQ38" i="19"/>
  <c r="AQ6" i="19"/>
  <c r="AY7" i="19"/>
  <c r="AQ7" i="19"/>
  <c r="AY6" i="19"/>
  <c r="AY8" i="19"/>
  <c r="AQ9" i="19"/>
  <c r="AY9" i="19"/>
  <c r="AY19" i="19"/>
  <c r="AY11" i="19"/>
  <c r="E31" i="32"/>
  <c r="BO34" i="19"/>
  <c r="AD33" i="19"/>
  <c r="E23" i="32"/>
  <c r="D23" i="32"/>
  <c r="B23" i="34"/>
  <c r="AY47" i="19"/>
  <c r="AQ47" i="19"/>
  <c r="AQ15" i="19"/>
  <c r="AY15" i="19"/>
  <c r="B7" i="34"/>
  <c r="B6" i="27"/>
  <c r="A6" i="27"/>
  <c r="E7" i="32"/>
  <c r="J7" i="32"/>
  <c r="BO10" i="19"/>
  <c r="AD9" i="19"/>
  <c r="AQ44" i="19"/>
  <c r="AY44" i="19"/>
  <c r="X8" i="19"/>
  <c r="X9" i="19"/>
  <c r="AQ30" i="19"/>
  <c r="AY30" i="19"/>
  <c r="E27" i="32"/>
  <c r="D27" i="32"/>
  <c r="M27" i="32"/>
  <c r="BO30" i="19"/>
  <c r="AD29" i="19"/>
  <c r="B27" i="34"/>
  <c r="D29" i="32"/>
  <c r="B35" i="34"/>
  <c r="E35" i="32"/>
  <c r="J35" i="32"/>
  <c r="BO38" i="19"/>
  <c r="AD37" i="19"/>
  <c r="BO27" i="19"/>
  <c r="AD26" i="19"/>
  <c r="B24" i="34"/>
  <c r="E24" i="32"/>
  <c r="M24" i="32"/>
  <c r="B8" i="34"/>
  <c r="B7" i="27"/>
  <c r="A7" i="27"/>
  <c r="BO11" i="19"/>
  <c r="AD10" i="19"/>
  <c r="E8" i="32"/>
  <c r="J8" i="32"/>
  <c r="B39" i="34"/>
  <c r="BO42" i="19"/>
  <c r="AD41" i="19"/>
  <c r="E39" i="32"/>
  <c r="D39" i="32"/>
  <c r="BO45" i="19"/>
  <c r="AD44" i="19"/>
  <c r="E42" i="32"/>
  <c r="D42" i="32"/>
  <c r="B42" i="34"/>
  <c r="B19" i="34"/>
  <c r="BO22" i="19"/>
  <c r="AD21" i="19"/>
  <c r="E19" i="32"/>
  <c r="M19" i="32"/>
  <c r="AY16" i="19"/>
  <c r="AQ16" i="19"/>
  <c r="X23" i="19"/>
  <c r="E17" i="32"/>
  <c r="J17" i="32"/>
  <c r="B17" i="34"/>
  <c r="BO20" i="19"/>
  <c r="AD19" i="19"/>
  <c r="X39" i="19"/>
  <c r="B5" i="27"/>
  <c r="A5" i="27"/>
  <c r="E6" i="32"/>
  <c r="M6" i="32"/>
  <c r="B6" i="34"/>
  <c r="BO9" i="19"/>
  <c r="AD8" i="19"/>
  <c r="AQ23" i="19"/>
  <c r="AY23" i="19"/>
  <c r="E54" i="32"/>
  <c r="D54" i="32"/>
  <c r="B54" i="34"/>
  <c r="X31" i="19"/>
  <c r="X44" i="19"/>
  <c r="E41" i="32"/>
  <c r="J41" i="32"/>
  <c r="BO44" i="19"/>
  <c r="AD43" i="19"/>
  <c r="B41" i="34"/>
  <c r="B36" i="34"/>
  <c r="BO39" i="19"/>
  <c r="AD38" i="19"/>
  <c r="E36" i="32"/>
  <c r="M36" i="32"/>
  <c r="E28" i="32"/>
  <c r="J28" i="32"/>
  <c r="BO31" i="19"/>
  <c r="AD30" i="19"/>
  <c r="B28" i="34"/>
  <c r="D35" i="32"/>
  <c r="C6" i="19"/>
  <c r="C4" i="45"/>
  <c r="C7" i="19"/>
  <c r="E7" i="19"/>
  <c r="A4" i="32"/>
  <c r="A7" i="19"/>
  <c r="E6" i="19"/>
  <c r="F4" i="45"/>
  <c r="A6" i="19"/>
  <c r="A3" i="32"/>
  <c r="B6" i="19"/>
  <c r="D7" i="19"/>
  <c r="D6" i="19"/>
  <c r="E4" i="45"/>
  <c r="G4" i="45"/>
  <c r="B7" i="19"/>
  <c r="D22" i="32"/>
  <c r="AM4" i="45"/>
  <c r="AM12" i="45"/>
  <c r="AM6" i="45"/>
  <c r="AM15" i="45"/>
  <c r="AM9" i="45"/>
  <c r="AM11" i="45"/>
  <c r="AM13" i="45"/>
  <c r="AM5" i="45"/>
  <c r="AM7" i="45"/>
  <c r="AM14" i="45"/>
  <c r="J46" i="32"/>
  <c r="AF15" i="45"/>
  <c r="D15" i="32"/>
  <c r="D10" i="32"/>
  <c r="M17" i="32"/>
  <c r="J27" i="32"/>
  <c r="D50" i="32"/>
  <c r="J25" i="32"/>
  <c r="A7" i="44"/>
  <c r="J9" i="32"/>
  <c r="D11" i="32"/>
  <c r="D12" i="32"/>
  <c r="BN6" i="19"/>
  <c r="A5" i="28"/>
  <c r="M13" i="32"/>
  <c r="J50" i="32"/>
  <c r="AF5" i="45"/>
  <c r="AG6" i="45"/>
  <c r="M28" i="32"/>
  <c r="D21" i="32"/>
  <c r="W4" i="45"/>
  <c r="M35" i="32"/>
  <c r="M8" i="32"/>
  <c r="J49" i="32"/>
  <c r="D49" i="32"/>
  <c r="M56" i="32"/>
  <c r="D31" i="32"/>
  <c r="J31" i="32"/>
  <c r="AK12" i="45"/>
  <c r="AK6" i="45"/>
  <c r="AK16" i="45"/>
  <c r="AK8" i="45"/>
  <c r="AK10" i="45"/>
  <c r="J29" i="32"/>
  <c r="AK9" i="45"/>
  <c r="D30" i="32"/>
  <c r="M30" i="32"/>
  <c r="J54" i="32"/>
  <c r="J47" i="32"/>
  <c r="M53" i="32"/>
  <c r="D4" i="32"/>
  <c r="M4" i="32"/>
  <c r="M9" i="32"/>
  <c r="AK4" i="45"/>
  <c r="J26" i="32"/>
  <c r="A3" i="28"/>
  <c r="M46" i="32"/>
  <c r="D46" i="32"/>
  <c r="AK5" i="45"/>
  <c r="AK15" i="45"/>
  <c r="AO15" i="45"/>
  <c r="AO12" i="45"/>
  <c r="AO6" i="45"/>
  <c r="AO16" i="45"/>
  <c r="M32" i="32"/>
  <c r="M31" i="32"/>
  <c r="M55" i="32"/>
  <c r="D55" i="32"/>
  <c r="D38" i="32"/>
  <c r="M54" i="32"/>
  <c r="M20" i="32"/>
  <c r="J32" i="32"/>
  <c r="J30" i="32"/>
  <c r="J43" i="32"/>
  <c r="AO10" i="45"/>
  <c r="AO14" i="45"/>
  <c r="AK11" i="45"/>
  <c r="AK14" i="45"/>
  <c r="AG11" i="45"/>
  <c r="D3" i="34"/>
  <c r="J45" i="32"/>
  <c r="D53" i="32"/>
  <c r="M39" i="32"/>
  <c r="AP4" i="45"/>
  <c r="M34" i="32"/>
  <c r="M33" i="32"/>
  <c r="M25" i="32"/>
  <c r="D7" i="32"/>
  <c r="M7" i="32"/>
  <c r="D45" i="32"/>
  <c r="A6" i="44"/>
  <c r="D34" i="32"/>
  <c r="J10" i="32"/>
  <c r="D19" i="32"/>
  <c r="J33" i="32"/>
  <c r="D26" i="32"/>
  <c r="M26" i="32"/>
  <c r="D14" i="32"/>
  <c r="M14" i="32"/>
  <c r="J14" i="32"/>
  <c r="AF8" i="45"/>
  <c r="J36" i="32"/>
  <c r="D36" i="32"/>
  <c r="D24" i="32"/>
  <c r="J24" i="32"/>
  <c r="D40" i="32"/>
  <c r="M40" i="32"/>
  <c r="M37" i="32"/>
  <c r="J37" i="32"/>
  <c r="D44" i="32"/>
  <c r="M44" i="32"/>
  <c r="J44" i="32"/>
  <c r="D48" i="32"/>
  <c r="M48" i="32"/>
  <c r="J48" i="32"/>
  <c r="J19" i="32"/>
  <c r="J23" i="32"/>
  <c r="J21" i="32"/>
  <c r="M21" i="32"/>
  <c r="M51" i="32"/>
  <c r="J51" i="32"/>
  <c r="D51" i="32"/>
  <c r="M43" i="32"/>
  <c r="D43" i="32"/>
  <c r="D20" i="32"/>
  <c r="J20" i="32"/>
  <c r="D28" i="32"/>
  <c r="J42" i="32"/>
  <c r="D8" i="32"/>
  <c r="J12" i="32"/>
  <c r="M42" i="32"/>
  <c r="H2" i="27"/>
  <c r="C2" i="27"/>
  <c r="A2" i="28"/>
  <c r="D10" i="1"/>
  <c r="AR8" i="45"/>
  <c r="P26" i="1"/>
  <c r="D7" i="1"/>
  <c r="AR5" i="45"/>
  <c r="D11" i="1"/>
  <c r="Q28" i="1"/>
  <c r="Q12" i="1"/>
  <c r="O12" i="1"/>
  <c r="P12" i="1"/>
  <c r="O22" i="1"/>
  <c r="O19" i="1"/>
  <c r="AK6" i="19"/>
  <c r="G3" i="32"/>
  <c r="P13" i="1"/>
  <c r="D6" i="1"/>
  <c r="Q6" i="1"/>
  <c r="D9" i="1"/>
  <c r="AR16" i="45"/>
  <c r="Q18" i="1"/>
  <c r="O18" i="1"/>
  <c r="P18" i="1"/>
  <c r="O15" i="1"/>
  <c r="P15" i="1"/>
  <c r="Q15" i="1"/>
  <c r="AR13" i="45"/>
  <c r="H7" i="17"/>
  <c r="I7" i="17"/>
  <c r="L7" i="17"/>
  <c r="K7" i="17"/>
  <c r="J7" i="17"/>
  <c r="P8" i="1"/>
  <c r="AR6" i="45"/>
  <c r="Q8" i="1"/>
  <c r="O8" i="1"/>
  <c r="O17" i="1"/>
  <c r="Q11" i="1"/>
  <c r="B5" i="21"/>
  <c r="AR10" i="45"/>
  <c r="N3" i="32"/>
  <c r="D2" i="27"/>
  <c r="B2" i="28"/>
  <c r="AR11" i="45"/>
  <c r="P10" i="1"/>
  <c r="P22" i="1"/>
  <c r="O26" i="1"/>
  <c r="Q26" i="1"/>
  <c r="O6" i="1"/>
  <c r="Q22" i="1"/>
  <c r="O11" i="1"/>
  <c r="P11" i="1"/>
  <c r="B3" i="34"/>
  <c r="AR4" i="45"/>
  <c r="E3" i="32"/>
  <c r="BO6" i="19"/>
  <c r="B2" i="27"/>
  <c r="A2" i="27"/>
  <c r="P6" i="1"/>
  <c r="Q13" i="1"/>
  <c r="O13" i="1"/>
  <c r="Q19" i="1"/>
  <c r="P19" i="1"/>
  <c r="P28" i="1"/>
  <c r="O28" i="1"/>
  <c r="AR9" i="45"/>
  <c r="P17" i="1"/>
  <c r="AR15" i="45"/>
  <c r="Q17" i="1"/>
  <c r="P7" i="1"/>
  <c r="Q7" i="1"/>
  <c r="O7" i="1"/>
  <c r="O27" i="1"/>
  <c r="P27" i="1"/>
  <c r="Q27" i="1"/>
  <c r="O29" i="1"/>
  <c r="P29" i="1"/>
  <c r="Q29" i="1"/>
  <c r="O16" i="1"/>
  <c r="Q16" i="1"/>
  <c r="P16" i="1"/>
  <c r="AR14" i="45"/>
  <c r="O14" i="1"/>
  <c r="P14" i="1"/>
  <c r="AR12" i="45"/>
  <c r="Q14" i="1"/>
  <c r="O25" i="1"/>
  <c r="Q25" i="1"/>
  <c r="P25" i="1"/>
  <c r="P20" i="1"/>
  <c r="O20" i="1"/>
  <c r="Q20" i="1"/>
  <c r="O23" i="1"/>
  <c r="Q23" i="1"/>
  <c r="P23" i="1"/>
  <c r="O21" i="1"/>
  <c r="P21" i="1"/>
  <c r="Q21" i="1"/>
  <c r="Q24" i="1"/>
  <c r="O24" i="1"/>
  <c r="P24" i="1"/>
  <c r="Q9" i="1"/>
  <c r="AR7" i="45"/>
  <c r="O9" i="1"/>
  <c r="P9" i="1"/>
  <c r="M3" i="32"/>
  <c r="J3" i="32"/>
  <c r="D3" i="32"/>
  <c r="AF16" i="45"/>
  <c r="AF7" i="45"/>
  <c r="AF10" i="45"/>
  <c r="B2" i="44"/>
  <c r="AG13" i="45"/>
  <c r="AF9" i="45"/>
  <c r="A2" i="44"/>
  <c r="AG4" i="45"/>
  <c r="D43" i="1"/>
  <c r="P43" i="1"/>
  <c r="Q43" i="1"/>
  <c r="O43" i="1"/>
  <c r="Q10" i="1"/>
  <c r="M41" i="32"/>
  <c r="M16" i="32"/>
  <c r="D17" i="32"/>
  <c r="J39" i="32"/>
  <c r="J56" i="32"/>
  <c r="M47" i="32"/>
  <c r="M38" i="32"/>
  <c r="M23" i="32"/>
  <c r="D13" i="32"/>
  <c r="O10" i="1"/>
  <c r="M18" i="32"/>
  <c r="D41" i="32"/>
  <c r="J18" i="32"/>
  <c r="D6" i="32"/>
  <c r="J6" i="32"/>
  <c r="M15" i="32"/>
  <c r="J52" i="32"/>
  <c r="P30" i="1"/>
  <c r="O41" i="1"/>
  <c r="O53" i="1"/>
  <c r="Q51" i="1"/>
  <c r="O49" i="1"/>
  <c r="Q47" i="1"/>
  <c r="O45" i="1"/>
  <c r="J16" i="32"/>
  <c r="D5" i="32"/>
  <c r="J5" i="32"/>
  <c r="D52" i="32"/>
  <c r="O38" i="1"/>
  <c r="P41" i="1"/>
  <c r="P51" i="1"/>
  <c r="P47" i="1"/>
  <c r="P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Anthon Smidt</author>
  </authors>
  <commentList>
    <comment ref="B4" authorId="0" shapeId="0" xr:uid="{00000000-0006-0000-0200-000001000000}">
      <text>
        <r>
          <rPr>
            <sz val="8"/>
            <color indexed="81"/>
            <rFont val="Arial"/>
            <family val="2"/>
          </rPr>
          <t xml:space="preserve">Input in this cell is required and drives further workbook automation!
If the service is only available in a certain part of the region, please enter in the relevant column in the </t>
        </r>
        <r>
          <rPr>
            <i/>
            <sz val="8"/>
            <color indexed="81"/>
            <rFont val="Arial"/>
            <family val="2"/>
          </rPr>
          <t>Associated Information</t>
        </r>
        <r>
          <rPr>
            <sz val="8"/>
            <color indexed="81"/>
            <rFont val="Arial"/>
            <family val="2"/>
          </rPr>
          <t xml:space="preserve"> worksheet.</t>
        </r>
      </text>
    </comment>
    <comment ref="B5" authorId="0" shapeId="0" xr:uid="{00000000-0006-0000-0200-000002000000}">
      <text>
        <r>
          <rPr>
            <b/>
            <sz val="9"/>
            <color indexed="81"/>
            <rFont val="Tahoma"/>
            <family val="2"/>
          </rPr>
          <t xml:space="preserve">Input in this cell is required and drives further workbook automation!
</t>
        </r>
        <r>
          <rPr>
            <sz val="9"/>
            <color indexed="81"/>
            <rFont val="Tahoma"/>
            <family val="2"/>
          </rPr>
          <t>Cloud Consulting = PS, unless delivered by ITaaS SU</t>
        </r>
      </text>
    </comment>
    <comment ref="B7" authorId="0" shapeId="0" xr:uid="{00000000-0006-0000-0200-000003000000}">
      <text>
        <r>
          <rPr>
            <sz val="8"/>
            <color indexed="81"/>
            <rFont val="Arial"/>
            <family val="2"/>
          </rPr>
          <t>Please enter the name of the primary service owner/ Product Manager.</t>
        </r>
      </text>
    </comment>
    <comment ref="B9" authorId="0" shapeId="0" xr:uid="{00000000-0006-0000-0200-000004000000}">
      <text>
        <r>
          <rPr>
            <sz val="8"/>
            <color indexed="81"/>
            <rFont val="Arial"/>
            <family val="2"/>
          </rPr>
          <t>Only needs to be supplied in case the Global MS or C&amp;PS Catalogue currently does not contain a valid service description.</t>
        </r>
      </text>
    </comment>
    <comment ref="B13" authorId="0" shapeId="0" xr:uid="{00000000-0006-0000-0200-000005000000}">
      <text>
        <r>
          <rPr>
            <sz val="8"/>
            <color indexed="81"/>
            <rFont val="Arial"/>
            <family val="2"/>
          </rPr>
          <t>Only needs to be supplied in case the Global MS or C&amp;PS Catalogue currently does not contain a valid service description.</t>
        </r>
      </text>
    </comment>
    <comment ref="B14" authorId="0" shapeId="0" xr:uid="{00000000-0006-0000-0200-000006000000}">
      <text>
        <r>
          <rPr>
            <sz val="8"/>
            <color indexed="81"/>
            <rFont val="Arial"/>
            <family val="2"/>
          </rPr>
          <t>Only needs to be supplied in case the Global MS or C&amp;PS Catalogue currently does not contain a valid service description.</t>
        </r>
      </text>
    </comment>
    <comment ref="B16" authorId="0" shapeId="0" xr:uid="{00000000-0006-0000-0200-000007000000}">
      <text>
        <r>
          <rPr>
            <sz val="8"/>
            <color indexed="81"/>
            <rFont val="Arial"/>
            <family val="2"/>
          </rPr>
          <t>Please replace the example. Please explain if IT Outsourcing or if the service codes are client-specific.</t>
        </r>
      </text>
    </comment>
    <comment ref="B17" authorId="0" shapeId="0" xr:uid="{00000000-0006-0000-0200-000008000000}">
      <text>
        <r>
          <rPr>
            <sz val="8"/>
            <color indexed="81"/>
            <rFont val="Arial"/>
            <family val="2"/>
          </rPr>
          <t>Please replace the example. If unknown, please check with the Global Service Catalogue Manager. For a new service product, you can suggest an abbreviation. Maximum of 5 letters.</t>
        </r>
      </text>
    </comment>
    <comment ref="E17" authorId="0" shapeId="0" xr:uid="{00000000-0006-0000-0200-000009000000}">
      <text>
        <r>
          <rPr>
            <sz val="8"/>
            <color indexed="81"/>
            <rFont val="Arial"/>
            <family val="2"/>
          </rPr>
          <t>Group BU, or identify, where applicable: [Region], [service area: MS, PS], [LoB], [Business Unit]. Typically where the product manager resides.</t>
        </r>
      </text>
    </comment>
    <comment ref="E18" authorId="0" shapeId="0" xr:uid="{00000000-0006-0000-0200-00000A000000}">
      <text>
        <r>
          <rPr>
            <sz val="8"/>
            <color indexed="81"/>
            <rFont val="Arial"/>
            <family val="2"/>
          </rPr>
          <t>Please list the LoB's for which a Salesforce.com catalogue entry should be created if not already available.</t>
        </r>
      </text>
    </comment>
    <comment ref="B21" authorId="0" shapeId="0" xr:uid="{00000000-0006-0000-0200-00000B000000}">
      <text>
        <r>
          <rPr>
            <sz val="8"/>
            <color indexed="81"/>
            <rFont val="Arial"/>
            <family val="2"/>
          </rPr>
          <t>Please replace the example. Do not specify the BU here if multiple BU's apply. If a number of codes across multiple Salesforce.com catalogue entries are requested, please specify in the Service Code Creation worksheet.</t>
        </r>
      </text>
    </comment>
    <comment ref="B24" authorId="0" shapeId="0" xr:uid="{00000000-0006-0000-0200-00000C000000}">
      <text>
        <r>
          <rPr>
            <sz val="8"/>
            <color indexed="81"/>
            <rFont val="Arial"/>
            <family val="2"/>
          </rPr>
          <t>Please enter the link if applicable. No need to enter if the link is already contained in the relevant Global MS or C&amp;PS Catalogue entry.</t>
        </r>
      </text>
    </comment>
    <comment ref="E24" authorId="0" shapeId="0" xr:uid="{00000000-0006-0000-0200-00000D000000}">
      <text>
        <r>
          <rPr>
            <sz val="8"/>
            <color indexed="81"/>
            <rFont val="Arial"/>
            <family val="2"/>
          </rPr>
          <t>Please enter the link if applicable. No need to enter if the link is already contained in the relevant Global MS or C&amp;PS Catalogue entry.</t>
        </r>
      </text>
    </comment>
    <comment ref="E37" authorId="0" shapeId="0" xr:uid="{00000000-0006-0000-0200-00000E000000}">
      <text>
        <r>
          <rPr>
            <sz val="8"/>
            <color indexed="81"/>
            <rFont val="Arial"/>
            <family val="2"/>
          </rPr>
          <t>If yes, please check with Global Service Catalogue Manager.</t>
        </r>
      </text>
    </comment>
    <comment ref="A46" authorId="0" shapeId="0" xr:uid="{00000000-0006-0000-0200-00000F000000}">
      <text>
        <r>
          <rPr>
            <sz val="8"/>
            <color indexed="81"/>
            <rFont val="Arial"/>
            <family val="2"/>
          </rPr>
          <t>Please add any other remarks that could help understand the contents of this SCRW.</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Anthon Smidt (Group)</author>
  </authors>
  <commentList>
    <comment ref="D1" authorId="0" shapeId="0" xr:uid="{00000000-0006-0000-1600-000001000000}">
      <text>
        <r>
          <rPr>
            <b/>
            <sz val="9"/>
            <color indexed="81"/>
            <rFont val="Tahoma"/>
            <family val="2"/>
          </rPr>
          <t>PS Time/Materials: to enter manually 2 SKU's per MPN, 1 for UOM=DAY, 1 for UOM=HUR (hour). Check existing PS Direct catalogue for format</t>
        </r>
      </text>
    </comment>
    <comment ref="E2" authorId="0" shapeId="0" xr:uid="{00000000-0006-0000-1600-000002000000}">
      <text>
        <r>
          <rPr>
            <b/>
            <sz val="9"/>
            <color indexed="81"/>
            <rFont val="Tahoma"/>
            <family val="2"/>
          </rPr>
          <t>Service code (40-characters)</t>
        </r>
      </text>
    </comment>
    <comment ref="G2" authorId="0" shapeId="0" xr:uid="{00000000-0006-0000-1600-000003000000}">
      <text>
        <r>
          <rPr>
            <b/>
            <sz val="9"/>
            <color indexed="81"/>
            <rFont val="Tahoma"/>
            <family val="2"/>
          </rPr>
          <t>SAP Short Description</t>
        </r>
      </text>
    </comment>
    <comment ref="H2" authorId="0" shapeId="0" xr:uid="{00000000-0006-0000-1600-000004000000}">
      <text>
        <r>
          <rPr>
            <b/>
            <sz val="9"/>
            <color indexed="81"/>
            <rFont val="Tahoma"/>
            <family val="2"/>
          </rPr>
          <t>For PS Time/Materials service codes, 2 versions need to be produced, 1 for DAY and 1 for HUR (hour)</t>
        </r>
      </text>
    </comment>
    <comment ref="J2" authorId="0" shapeId="0" xr:uid="{00000000-0006-0000-1600-000005000000}">
      <text>
        <r>
          <rPr>
            <b/>
            <sz val="9"/>
            <color indexed="81"/>
            <rFont val="Tahoma"/>
            <family val="2"/>
          </rPr>
          <t>Anthon Smidt (Group):</t>
        </r>
        <r>
          <rPr>
            <sz val="9"/>
            <color indexed="81"/>
            <rFont val="Tahoma"/>
            <family val="2"/>
          </rPr>
          <t xml:space="preserve">
If PS: "3", if not "2", MS Backout: "7"</t>
        </r>
      </text>
    </comment>
    <comment ref="M2" authorId="0" shapeId="0" xr:uid="{00000000-0006-0000-1600-000006000000}">
      <text>
        <r>
          <rPr>
            <b/>
            <sz val="9"/>
            <color indexed="81"/>
            <rFont val="Tahoma"/>
            <family val="2"/>
          </rPr>
          <t>If PS: 8111180900, otherwise: 8111180500</t>
        </r>
      </text>
    </comment>
    <comment ref="Q2" authorId="0" shapeId="0" xr:uid="{00000000-0006-0000-1600-000007000000}">
      <text>
        <r>
          <rPr>
            <b/>
            <sz val="9"/>
            <color indexed="81"/>
            <rFont val="Tahoma"/>
            <family val="2"/>
          </rPr>
          <t>SKU/MPN that should be chosed instead of the SKU/MPN that is EoS/EoCR</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Anthon Smidt (Group)</author>
  </authors>
  <commentList>
    <comment ref="A3" authorId="0" shapeId="0" xr:uid="{00000000-0006-0000-1700-000001000000}">
      <text>
        <r>
          <rPr>
            <b/>
            <sz val="9"/>
            <color indexed="81"/>
            <rFont val="Tahoma"/>
            <family val="2"/>
          </rPr>
          <t>Anthon Smidt (Group):</t>
        </r>
        <r>
          <rPr>
            <sz val="9"/>
            <color indexed="81"/>
            <rFont val="Tahoma"/>
            <family val="2"/>
          </rPr>
          <t xml:space="preserve">
EXAMPLE!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Anthon Smidt</author>
  </authors>
  <commentList>
    <comment ref="B15" authorId="0" shapeId="0" xr:uid="{00000000-0006-0000-1900-000001000000}">
      <text>
        <r>
          <rPr>
            <b/>
            <sz val="8"/>
            <color indexed="81"/>
            <rFont val="Tahoma"/>
            <family val="2"/>
          </rPr>
          <t>Anthon Smidt:</t>
        </r>
        <r>
          <rPr>
            <sz val="8"/>
            <color indexed="81"/>
            <rFont val="Tahoma"/>
            <family val="2"/>
          </rPr>
          <t xml:space="preserve">
Smartnet/VBR: GT will have an automated solution. A single code will be applied for that solution</t>
        </r>
      </text>
    </comment>
    <comment ref="B17" authorId="0" shapeId="0" xr:uid="{00000000-0006-0000-1900-000002000000}">
      <text>
        <r>
          <rPr>
            <b/>
            <sz val="8"/>
            <color indexed="81"/>
            <rFont val="Tahoma"/>
            <family val="2"/>
          </rPr>
          <t>Anthon Smidt:</t>
        </r>
        <r>
          <rPr>
            <sz val="8"/>
            <color indexed="81"/>
            <rFont val="Tahoma"/>
            <family val="2"/>
          </rPr>
          <t xml:space="preserve">
Not in scope for Group CatMgt</t>
        </r>
      </text>
    </comment>
    <comment ref="D21" authorId="0" shapeId="0" xr:uid="{00000000-0006-0000-1900-000003000000}">
      <text>
        <r>
          <rPr>
            <b/>
            <sz val="8"/>
            <color indexed="81"/>
            <rFont val="Tahoma"/>
            <family val="2"/>
          </rPr>
          <t>Anthon Smidt:</t>
        </r>
        <r>
          <rPr>
            <sz val="8"/>
            <color indexed="81"/>
            <rFont val="Tahoma"/>
            <family val="2"/>
          </rPr>
          <t xml:space="preserve">
Should start with 204</t>
        </r>
      </text>
    </comment>
    <comment ref="D22" authorId="0" shapeId="0" xr:uid="{00000000-0006-0000-1900-000004000000}">
      <text>
        <r>
          <rPr>
            <b/>
            <sz val="8"/>
            <color indexed="81"/>
            <rFont val="Tahoma"/>
            <family val="2"/>
          </rPr>
          <t>Anthon Smidt:</t>
        </r>
        <r>
          <rPr>
            <sz val="8"/>
            <color indexed="81"/>
            <rFont val="Tahoma"/>
            <family val="2"/>
          </rPr>
          <t xml:space="preserve">
Should start with 204</t>
        </r>
      </text>
    </comment>
    <comment ref="D23" authorId="0" shapeId="0" xr:uid="{00000000-0006-0000-1900-000005000000}">
      <text>
        <r>
          <rPr>
            <b/>
            <sz val="8"/>
            <color indexed="81"/>
            <rFont val="Tahoma"/>
            <family val="2"/>
          </rPr>
          <t>Anthon Smidt:</t>
        </r>
        <r>
          <rPr>
            <sz val="8"/>
            <color indexed="81"/>
            <rFont val="Tahoma"/>
            <family val="2"/>
          </rPr>
          <t xml:space="preserve">
Should start with 204</t>
        </r>
      </text>
    </comment>
    <comment ref="B30" authorId="0" shapeId="0" xr:uid="{00000000-0006-0000-1900-000006000000}">
      <text>
        <r>
          <rPr>
            <b/>
            <sz val="8"/>
            <color indexed="81"/>
            <rFont val="Tahoma"/>
            <family val="2"/>
          </rPr>
          <t>Anthon Smidt:</t>
        </r>
        <r>
          <rPr>
            <sz val="8"/>
            <color indexed="81"/>
            <rFont val="Tahoma"/>
            <family val="2"/>
          </rPr>
          <t xml:space="preserve">
Not to be used? Does no longer exist in SAP GT 500</t>
        </r>
      </text>
    </comment>
    <comment ref="B32" authorId="0" shapeId="0" xr:uid="{00000000-0006-0000-1900-000007000000}">
      <text>
        <r>
          <rPr>
            <b/>
            <sz val="8"/>
            <color indexed="81"/>
            <rFont val="Tahoma"/>
            <family val="2"/>
          </rPr>
          <t>Anthon Smidt:</t>
        </r>
        <r>
          <rPr>
            <sz val="8"/>
            <color indexed="81"/>
            <rFont val="Tahoma"/>
            <family val="2"/>
          </rPr>
          <t xml:space="preserve">
This is used for all global PS service codes</t>
        </r>
      </text>
    </comment>
    <comment ref="B33" authorId="0" shapeId="0" xr:uid="{00000000-0006-0000-1900-000008000000}">
      <text>
        <r>
          <rPr>
            <b/>
            <sz val="8"/>
            <color indexed="81"/>
            <rFont val="Tahoma"/>
            <family val="2"/>
          </rPr>
          <t>Anthon Smidt:</t>
        </r>
        <r>
          <rPr>
            <sz val="8"/>
            <color indexed="81"/>
            <rFont val="Tahoma"/>
            <family val="2"/>
          </rPr>
          <t xml:space="preserve">
Not sure what this is used for</t>
        </r>
      </text>
    </comment>
    <comment ref="B36" authorId="0" shapeId="0" xr:uid="{00000000-0006-0000-1900-000009000000}">
      <text>
        <r>
          <rPr>
            <b/>
            <sz val="8"/>
            <color indexed="81"/>
            <rFont val="Tahoma"/>
            <family val="2"/>
          </rPr>
          <t>Anthon Smidt:</t>
        </r>
        <r>
          <rPr>
            <sz val="8"/>
            <color indexed="81"/>
            <rFont val="Tahoma"/>
            <family val="2"/>
          </rPr>
          <t xml:space="preserve">
Not governed by Group CatMgt. Refer to Gudrun Stark</t>
        </r>
      </text>
    </comment>
    <comment ref="B42" authorId="0" shapeId="0" xr:uid="{00000000-0006-0000-1900-00000A000000}">
      <text>
        <r>
          <rPr>
            <b/>
            <sz val="8"/>
            <color indexed="81"/>
            <rFont val="Tahoma"/>
            <family val="2"/>
          </rPr>
          <t>Anthon Smidt:</t>
        </r>
        <r>
          <rPr>
            <sz val="8"/>
            <color indexed="81"/>
            <rFont val="Tahoma"/>
            <family val="2"/>
          </rPr>
          <t xml:space="preserve">
Not governed by Group CatMgt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Anthon Smidt</author>
    <author>Jacques Jacobs (Group)</author>
    <author>Anthon Smidt (Group)</author>
    <author>Belinda Blake (Group)</author>
  </authors>
  <commentList>
    <comment ref="L4" authorId="0" shapeId="0" xr:uid="{00000000-0006-0000-0300-000001000000}">
      <text>
        <r>
          <rPr>
            <sz val="8"/>
            <color indexed="81"/>
            <rFont val="Arial"/>
            <family val="2"/>
          </rPr>
          <t>If you create a time and materials code and need to include the job profile codes, you can copy from the list in the 'field values' worksheet.</t>
        </r>
      </text>
    </comment>
    <comment ref="V4" authorId="0" shapeId="0" xr:uid="{00000000-0006-0000-0300-000002000000}">
      <text>
        <r>
          <rPr>
            <b/>
            <sz val="9"/>
            <color indexed="81"/>
            <rFont val="Tahoma"/>
            <family val="2"/>
          </rPr>
          <t>Anthon Smidt:</t>
        </r>
        <r>
          <rPr>
            <sz val="9"/>
            <color indexed="81"/>
            <rFont val="Tahoma"/>
            <family val="2"/>
          </rPr>
          <t xml:space="preserve">
Wayne Hughes to send list of choices</t>
        </r>
      </text>
    </comment>
    <comment ref="A5" authorId="0" shapeId="0" xr:uid="{00000000-0006-0000-0300-000003000000}">
      <text>
        <r>
          <rPr>
            <sz val="8"/>
            <color indexed="81"/>
            <rFont val="Arial"/>
            <family val="2"/>
          </rPr>
          <t>Complete if applicable or needed. Only needed if globally defined. Can be entered for regional services if required by regions.</t>
        </r>
      </text>
    </comment>
    <comment ref="I5" authorId="0" shapeId="0" xr:uid="{00000000-0006-0000-0300-000004000000}">
      <text>
        <r>
          <rPr>
            <sz val="8"/>
            <color indexed="81"/>
            <rFont val="Arial"/>
            <family val="2"/>
          </rPr>
          <t>5 characters reserved.</t>
        </r>
      </text>
    </comment>
    <comment ref="C6" authorId="0" shapeId="0" xr:uid="{00000000-0006-0000-0300-000005000000}">
      <text>
        <r>
          <rPr>
            <sz val="8"/>
            <color indexed="81"/>
            <rFont val="Arial"/>
            <family val="2"/>
          </rPr>
          <t>Regional exceptions for Group service products should be identified as 'Group'.</t>
        </r>
      </text>
    </comment>
    <comment ref="R6" authorId="1" shapeId="0" xr:uid="{00000000-0006-0000-0300-000006000000}">
      <text>
        <r>
          <rPr>
            <b/>
            <sz val="9"/>
            <color indexed="81"/>
            <rFont val="Tahoma"/>
            <family val="2"/>
          </rPr>
          <t>Jacques Jacobs (Group):</t>
        </r>
        <r>
          <rPr>
            <sz val="9"/>
            <color indexed="81"/>
            <rFont val="Tahoma"/>
            <family val="2"/>
          </rPr>
          <t xml:space="preserve">
check SLA around delivery
</t>
        </r>
      </text>
    </comment>
    <comment ref="Y6" authorId="2" shapeId="0" xr:uid="{00000000-0006-0000-0300-000007000000}">
      <text>
        <r>
          <rPr>
            <b/>
            <sz val="9"/>
            <color indexed="81"/>
            <rFont val="Tahoma"/>
            <family val="2"/>
          </rPr>
          <t>If the service code should be related to PS Cloud, please check with Group Service Catalogue Mgt</t>
        </r>
      </text>
    </comment>
    <comment ref="C7" authorId="0" shapeId="0" xr:uid="{00000000-0006-0000-0300-000008000000}">
      <text>
        <r>
          <rPr>
            <sz val="8"/>
            <color indexed="81"/>
            <rFont val="Arial"/>
            <family val="2"/>
          </rPr>
          <t>Regional exceptions for Group service products should be identified as 'Group'.</t>
        </r>
      </text>
    </comment>
    <comment ref="Y7" authorId="2" shapeId="0" xr:uid="{00000000-0006-0000-0300-000009000000}">
      <text>
        <r>
          <rPr>
            <b/>
            <sz val="9"/>
            <color indexed="81"/>
            <rFont val="Tahoma"/>
            <family val="2"/>
          </rPr>
          <t>If the service code should be related to PS Cloud, please check with Group Service Catalogue Mgt</t>
        </r>
      </text>
    </comment>
    <comment ref="C8" authorId="0" shapeId="0" xr:uid="{00000000-0006-0000-0300-00000A000000}">
      <text>
        <r>
          <rPr>
            <sz val="8"/>
            <color indexed="81"/>
            <rFont val="Arial"/>
            <family val="2"/>
          </rPr>
          <t>Regional exceptions for Group service products should be identified as 'Group'.</t>
        </r>
      </text>
    </comment>
    <comment ref="Y8" authorId="2" shapeId="0" xr:uid="{00000000-0006-0000-0300-00000B000000}">
      <text>
        <r>
          <rPr>
            <b/>
            <sz val="9"/>
            <color indexed="81"/>
            <rFont val="Tahoma"/>
            <family val="2"/>
          </rPr>
          <t>If the service code should be related to PS Cloud, please check with Group Service Catalogue Mgt</t>
        </r>
      </text>
    </comment>
    <comment ref="R10" authorId="1" shapeId="0" xr:uid="{00000000-0006-0000-0300-00000C000000}">
      <text>
        <r>
          <rPr>
            <b/>
            <sz val="9"/>
            <color indexed="81"/>
            <rFont val="Tahoma"/>
            <family val="2"/>
          </rPr>
          <t>Jacques Jacobs (Group):</t>
        </r>
        <r>
          <rPr>
            <sz val="9"/>
            <color indexed="81"/>
            <rFont val="Tahoma"/>
            <family val="2"/>
          </rPr>
          <t xml:space="preserve">
changes approved by Belinda</t>
        </r>
      </text>
    </comment>
    <comment ref="J17" authorId="3" shapeId="0" xr:uid="{00000000-0006-0000-0300-00000D000000}">
      <text>
        <r>
          <rPr>
            <b/>
            <sz val="9"/>
            <color indexed="81"/>
            <rFont val="Tahoma"/>
            <family val="2"/>
          </rPr>
          <t>Belinda Blake (Group):</t>
        </r>
        <r>
          <rPr>
            <sz val="9"/>
            <color indexed="81"/>
            <rFont val="Tahoma"/>
            <family val="2"/>
          </rPr>
          <t xml:space="preserve">
Shortened Assurance</t>
        </r>
      </text>
    </comment>
    <comment ref="P17" authorId="1" shapeId="0" xr:uid="{00000000-0006-0000-0300-00000E000000}">
      <text>
        <r>
          <rPr>
            <b/>
            <sz val="9"/>
            <color indexed="81"/>
            <rFont val="Tahoma"/>
            <family val="2"/>
          </rPr>
          <t>Jacques Jacobs (Group):</t>
        </r>
        <r>
          <rPr>
            <sz val="9"/>
            <color indexed="81"/>
            <rFont val="Tahoma"/>
            <family val="2"/>
          </rPr>
          <t xml:space="preserve">
non-tiered version in SAP</t>
        </r>
      </text>
    </comment>
    <comment ref="R18" authorId="1" shapeId="0" xr:uid="{00000000-0006-0000-0300-00000F000000}">
      <text>
        <r>
          <rPr>
            <b/>
            <sz val="9"/>
            <color indexed="81"/>
            <rFont val="Tahoma"/>
            <family val="2"/>
          </rPr>
          <t>Jacques Jacobs (Group):</t>
        </r>
        <r>
          <rPr>
            <sz val="9"/>
            <color indexed="81"/>
            <rFont val="Tahoma"/>
            <family val="2"/>
          </rPr>
          <t xml:space="preserve">
detail around delivery - remote or on site? Query 24x7</t>
        </r>
      </text>
    </comment>
    <comment ref="R21" authorId="1" shapeId="0" xr:uid="{00000000-0006-0000-0300-000010000000}">
      <text>
        <r>
          <rPr>
            <b/>
            <sz val="9"/>
            <color indexed="81"/>
            <rFont val="Tahoma"/>
            <family val="2"/>
          </rPr>
          <t>Jacques Jacobs (Group):</t>
        </r>
        <r>
          <rPr>
            <sz val="9"/>
            <color indexed="81"/>
            <rFont val="Tahoma"/>
            <family val="2"/>
          </rPr>
          <t xml:space="preserve">
describe in more detail</t>
        </r>
      </text>
    </comment>
    <comment ref="R35" authorId="1" shapeId="0" xr:uid="{00000000-0006-0000-0300-000011000000}">
      <text>
        <r>
          <rPr>
            <b/>
            <sz val="9"/>
            <color indexed="81"/>
            <rFont val="Tahoma"/>
            <family val="2"/>
          </rPr>
          <t>Jacques Jacobs (Group):</t>
        </r>
        <r>
          <rPr>
            <sz val="9"/>
            <color indexed="81"/>
            <rFont val="Tahoma"/>
            <family val="2"/>
          </rPr>
          <t xml:space="preserve">
changes approved by Belinda</t>
        </r>
      </text>
    </comment>
    <comment ref="Y37" authorId="2" shapeId="0" xr:uid="{00000000-0006-0000-0300-000012000000}">
      <text>
        <r>
          <rPr>
            <b/>
            <sz val="9"/>
            <color indexed="81"/>
            <rFont val="Tahoma"/>
            <family val="2"/>
          </rPr>
          <t>If the service code should be related to PS Cloud, please check with Group Service Catalogue Mgt</t>
        </r>
      </text>
    </comment>
    <comment ref="Y38" authorId="2" shapeId="0" xr:uid="{00000000-0006-0000-0300-000013000000}">
      <text>
        <r>
          <rPr>
            <b/>
            <sz val="9"/>
            <color indexed="81"/>
            <rFont val="Tahoma"/>
            <family val="2"/>
          </rPr>
          <t>If the service code should be related to PS Cloud, please check with Group Service Catalogue Mgt</t>
        </r>
      </text>
    </comment>
    <comment ref="R40" authorId="1" shapeId="0" xr:uid="{00000000-0006-0000-0300-000014000000}">
      <text>
        <r>
          <rPr>
            <b/>
            <sz val="9"/>
            <color indexed="81"/>
            <rFont val="Tahoma"/>
            <family val="2"/>
          </rPr>
          <t>Jacques Jacobs (Group):</t>
        </r>
        <r>
          <rPr>
            <sz val="9"/>
            <color indexed="81"/>
            <rFont val="Tahoma"/>
            <family val="2"/>
          </rPr>
          <t xml:space="preserve">
changes approved by Belinda</t>
        </r>
      </text>
    </comment>
    <comment ref="R44" authorId="1" shapeId="0" xr:uid="{00000000-0006-0000-0300-000015000000}">
      <text>
        <r>
          <rPr>
            <b/>
            <sz val="9"/>
            <color indexed="81"/>
            <rFont val="Tahoma"/>
            <family val="2"/>
          </rPr>
          <t>Jacques Jacobs (Group):</t>
        </r>
        <r>
          <rPr>
            <sz val="9"/>
            <color indexed="81"/>
            <rFont val="Tahoma"/>
            <family val="2"/>
          </rPr>
          <t xml:space="preserve">
changes approved by Belinda</t>
        </r>
      </text>
    </comment>
    <comment ref="R47" authorId="1" shapeId="0" xr:uid="{00000000-0006-0000-0300-000016000000}">
      <text>
        <r>
          <rPr>
            <b/>
            <sz val="9"/>
            <color indexed="81"/>
            <rFont val="Tahoma"/>
            <family val="2"/>
          </rPr>
          <t>Jacques Jacobs (Group):</t>
        </r>
        <r>
          <rPr>
            <sz val="9"/>
            <color indexed="81"/>
            <rFont val="Tahoma"/>
            <family val="2"/>
          </rPr>
          <t xml:space="preserve">
changes approved by Belinda</t>
        </r>
      </text>
    </comment>
    <comment ref="R48" authorId="1" shapeId="0" xr:uid="{00000000-0006-0000-0300-000017000000}">
      <text>
        <r>
          <rPr>
            <b/>
            <sz val="9"/>
            <color indexed="81"/>
            <rFont val="Tahoma"/>
            <family val="2"/>
          </rPr>
          <t>Jacques Jacobs (Group):</t>
        </r>
        <r>
          <rPr>
            <sz val="9"/>
            <color indexed="81"/>
            <rFont val="Tahoma"/>
            <family val="2"/>
          </rPr>
          <t xml:space="preserve">
changes approved by Belinda</t>
        </r>
      </text>
    </comment>
    <comment ref="R49" authorId="1" shapeId="0" xr:uid="{00000000-0006-0000-0300-000018000000}">
      <text>
        <r>
          <rPr>
            <b/>
            <sz val="9"/>
            <color indexed="81"/>
            <rFont val="Tahoma"/>
            <family val="2"/>
          </rPr>
          <t>Jacques Jacobs (Group):</t>
        </r>
        <r>
          <rPr>
            <sz val="9"/>
            <color indexed="81"/>
            <rFont val="Tahoma"/>
            <family val="2"/>
          </rPr>
          <t xml:space="preserve">
changes approved by Belinda</t>
        </r>
      </text>
    </comment>
    <comment ref="Y52" authorId="2" shapeId="0" xr:uid="{00000000-0006-0000-0300-000019000000}">
      <text>
        <r>
          <rPr>
            <b/>
            <sz val="9"/>
            <color indexed="81"/>
            <rFont val="Tahoma"/>
            <family val="2"/>
          </rPr>
          <t>If the service code should be related to PS Cloud, please check with Group Service Catalogue Mgt</t>
        </r>
      </text>
    </comment>
    <comment ref="Y53" authorId="2" shapeId="0" xr:uid="{00000000-0006-0000-0300-00001A000000}">
      <text>
        <r>
          <rPr>
            <b/>
            <sz val="9"/>
            <color indexed="81"/>
            <rFont val="Tahoma"/>
            <family val="2"/>
          </rPr>
          <t>If the service code should be related to PS Cloud, please check with Group Service Catalogue Mgt</t>
        </r>
      </text>
    </comment>
    <comment ref="R55" authorId="1" shapeId="0" xr:uid="{00000000-0006-0000-0300-00001B000000}">
      <text>
        <r>
          <rPr>
            <b/>
            <sz val="9"/>
            <color indexed="81"/>
            <rFont val="Tahoma"/>
            <family val="2"/>
          </rPr>
          <t>Jacques Jacobs (Group):</t>
        </r>
        <r>
          <rPr>
            <sz val="9"/>
            <color indexed="81"/>
            <rFont val="Tahoma"/>
            <family val="2"/>
          </rPr>
          <t xml:space="preserve">
changes approved by Belinda</t>
        </r>
      </text>
    </comment>
    <comment ref="R59" authorId="1" shapeId="0" xr:uid="{00000000-0006-0000-0300-00001C000000}">
      <text>
        <r>
          <rPr>
            <b/>
            <sz val="9"/>
            <color indexed="81"/>
            <rFont val="Tahoma"/>
            <family val="2"/>
          </rPr>
          <t>Jacques Jacobs (Group):</t>
        </r>
        <r>
          <rPr>
            <sz val="9"/>
            <color indexed="81"/>
            <rFont val="Tahoma"/>
            <family val="2"/>
          </rPr>
          <t xml:space="preserve">
changes approved by Belinda</t>
        </r>
      </text>
    </comment>
    <comment ref="R63" authorId="1" shapeId="0" xr:uid="{00000000-0006-0000-0300-00001D000000}">
      <text>
        <r>
          <rPr>
            <b/>
            <sz val="9"/>
            <color indexed="81"/>
            <rFont val="Tahoma"/>
            <family val="2"/>
          </rPr>
          <t>Jacques Jacobs (Group):</t>
        </r>
        <r>
          <rPr>
            <sz val="9"/>
            <color indexed="81"/>
            <rFont val="Tahoma"/>
            <family val="2"/>
          </rPr>
          <t xml:space="preserve">
changes approved by Belinda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Anthon Smidt (Group)</author>
    <author>Anthon Smidt</author>
    <author>Jacques Jacobs (Group)</author>
  </authors>
  <commentList>
    <comment ref="AJ3" authorId="0" shapeId="0" xr:uid="{00000000-0006-0000-0400-000001000000}">
      <text>
        <r>
          <rPr>
            <b/>
            <sz val="9"/>
            <color indexed="81"/>
            <rFont val="Tahoma"/>
            <family val="2"/>
          </rPr>
          <t>Core LoB's:</t>
        </r>
        <r>
          <rPr>
            <sz val="9"/>
            <color indexed="81"/>
            <rFont val="Tahoma"/>
            <family val="2"/>
          </rPr>
          <t xml:space="preserve">
CC - Converged Comms
CI - CIS
DC - DCS
MI - End User Computing
NI - NI - Core
SE - Security
</t>
        </r>
        <r>
          <rPr>
            <b/>
            <sz val="9"/>
            <color indexed="81"/>
            <rFont val="Tahoma"/>
            <family val="2"/>
          </rPr>
          <t>Non-core LoB's (check availability in region)</t>
        </r>
        <r>
          <rPr>
            <sz val="9"/>
            <color indexed="81"/>
            <rFont val="Tahoma"/>
            <family val="2"/>
          </rPr>
          <t xml:space="preserve">
AI - Adv Infrastructure
AS - Applications
BC - Other - Bus. Consult
BS - Business Support
FF - Other - Facilities
LS - Other - Learning
NO - Ops Management
OT - Other Trading
PM - Other - Project Man.</t>
        </r>
      </text>
    </comment>
    <comment ref="AQ3" authorId="1" shapeId="0" xr:uid="{00000000-0006-0000-0400-000002000000}">
      <text>
        <r>
          <rPr>
            <b/>
            <sz val="9"/>
            <color indexed="81"/>
            <rFont val="Tahoma"/>
            <family val="2"/>
          </rPr>
          <t>Service take-on / establishment: these will be billed from contracts</t>
        </r>
      </text>
    </comment>
    <comment ref="BN3" authorId="1" shapeId="0" xr:uid="{00000000-0006-0000-0400-000003000000}">
      <text>
        <r>
          <rPr>
            <sz val="8"/>
            <color indexed="81"/>
            <rFont val="Arial"/>
            <family val="2"/>
          </rPr>
          <t>Please enter 'Request'. To be adjusted by Group MS Development and Operations.</t>
        </r>
      </text>
    </comment>
    <comment ref="BO3" authorId="1" shapeId="0" xr:uid="{00000000-0006-0000-0400-000004000000}">
      <text>
        <r>
          <rPr>
            <sz val="8"/>
            <color indexed="81"/>
            <rFont val="Arial"/>
            <family val="2"/>
          </rPr>
          <t>Please enter 'Request'. To be adjusted by Group MS Development and Operations.</t>
        </r>
      </text>
    </comment>
    <comment ref="B4" authorId="1" shapeId="0" xr:uid="{00000000-0006-0000-0400-000005000000}">
      <text>
        <r>
          <rPr>
            <sz val="8"/>
            <color indexed="81"/>
            <rFont val="Arial"/>
            <family val="2"/>
          </rPr>
          <t>Pre-Global Template ERP service code, if available. 
The GT SAP Internal code will only be filled out in the GT SAP upload template, or in a region-specific worksheet.</t>
        </r>
      </text>
    </comment>
    <comment ref="I4" authorId="1" shapeId="0" xr:uid="{00000000-0006-0000-0400-000006000000}">
      <text>
        <r>
          <rPr>
            <sz val="8"/>
            <color indexed="81"/>
            <rFont val="Arial"/>
            <family val="2"/>
          </rPr>
          <t>Please validate with SAP and Direct through global service catalogue manager if this field would need to be leveraged. Otherwise use the default 'Services'</t>
        </r>
      </text>
    </comment>
    <comment ref="M4" authorId="1" shapeId="0" xr:uid="{00000000-0006-0000-0400-000007000000}">
      <text>
        <r>
          <rPr>
            <sz val="8"/>
            <color indexed="81"/>
            <rFont val="Arial"/>
            <family val="2"/>
          </rPr>
          <t>Anthon Smidt:
PS: default = discreet</t>
        </r>
      </text>
    </comment>
    <comment ref="O4" authorId="1" shapeId="0" xr:uid="{00000000-0006-0000-0400-000008000000}">
      <text>
        <r>
          <rPr>
            <sz val="8"/>
            <color indexed="81"/>
            <rFont val="Arial"/>
            <family val="2"/>
          </rPr>
          <t>No direct impact on business systems; for governance purposes only</t>
        </r>
      </text>
    </comment>
    <comment ref="AN4" authorId="1" shapeId="0" xr:uid="{00000000-0006-0000-0400-000009000000}">
      <text>
        <r>
          <rPr>
            <sz val="8"/>
            <color indexed="81"/>
            <rFont val="Arial"/>
            <family val="2"/>
          </rPr>
          <t>Anthon Smidt:
Hardcoded, but can we overwritten on a transaction (in exceptional cases)</t>
        </r>
      </text>
    </comment>
    <comment ref="AT4" authorId="1" shapeId="0" xr:uid="{00000000-0006-0000-0400-00000A000000}">
      <text>
        <r>
          <rPr>
            <sz val="8"/>
            <color indexed="81"/>
            <rFont val="Arial"/>
            <family val="2"/>
          </rPr>
          <t>Response should be based on the applicable financial policy</t>
        </r>
      </text>
    </comment>
    <comment ref="AU4" authorId="1" shapeId="0" xr:uid="{00000000-0006-0000-0400-00000B000000}">
      <text>
        <r>
          <rPr>
            <sz val="8"/>
            <color indexed="81"/>
            <rFont val="Arial"/>
            <family val="2"/>
          </rPr>
          <t>Anthon Smidt:
Default is EA (each)</t>
        </r>
      </text>
    </comment>
    <comment ref="AZ4" authorId="1" shapeId="0" xr:uid="{00000000-0006-0000-0400-00000C000000}">
      <text>
        <r>
          <rPr>
            <sz val="8"/>
            <color indexed="81"/>
            <rFont val="Arial"/>
            <family val="2"/>
          </rPr>
          <t>Anthon Smidt:
Hardcoded or not: TBD</t>
        </r>
      </text>
    </comment>
    <comment ref="A5" authorId="1" shapeId="0" xr:uid="{00000000-0006-0000-0400-00000D000000}">
      <text>
        <r>
          <rPr>
            <b/>
            <sz val="9"/>
            <color indexed="81"/>
            <rFont val="Tahoma"/>
            <family val="2"/>
          </rPr>
          <t>For global service codes, all columns need to be filled out where applicable</t>
        </r>
      </text>
    </comment>
    <comment ref="V6" authorId="0" shapeId="0" xr:uid="{00000000-0006-0000-0400-00000E000000}">
      <text>
        <r>
          <rPr>
            <b/>
            <sz val="9"/>
            <color indexed="81"/>
            <rFont val="Tahoma"/>
            <family val="2"/>
          </rPr>
          <t>Example: VALIDATE!</t>
        </r>
      </text>
    </comment>
    <comment ref="AI6" authorId="0" shapeId="0" xr:uid="{00000000-0006-0000-0400-00000F000000}">
      <text>
        <r>
          <rPr>
            <b/>
            <sz val="9"/>
            <color indexed="81"/>
            <rFont val="Tahoma"/>
            <family val="2"/>
          </rPr>
          <t>If Yes, only CCV and CCM SAP Internal Codes need to be created for MEA and NOT the CC SAP Internal Codes. To address manually in worksheet #5.</t>
        </r>
      </text>
    </comment>
    <comment ref="AL6" authorId="0" shapeId="0" xr:uid="{00000000-0006-0000-0400-000010000000}">
      <text>
        <r>
          <rPr>
            <b/>
            <sz val="9"/>
            <color indexed="81"/>
            <rFont val="Tahoma"/>
            <family val="2"/>
          </rPr>
          <t xml:space="preserve">On error:
1. Check if relevant fields have been filled out (for PS, the practice area in worksheet #2)
2. Manually select the Material Group. If doubtful, check with Group Service Catalogue Mgt
</t>
        </r>
        <r>
          <rPr>
            <sz val="9"/>
            <color indexed="81"/>
            <rFont val="Tahoma"/>
            <family val="2"/>
          </rPr>
          <t>NOTE: Training Services are PS Project Delivery; only Learning Solutions BU services are '30700 Training Services')</t>
        </r>
      </text>
    </comment>
    <comment ref="V7" authorId="0" shapeId="0" xr:uid="{00000000-0006-0000-0400-000011000000}">
      <text>
        <r>
          <rPr>
            <b/>
            <sz val="9"/>
            <color indexed="81"/>
            <rFont val="Tahoma"/>
            <family val="2"/>
          </rPr>
          <t>Example: VALIDATE!</t>
        </r>
      </text>
    </comment>
    <comment ref="AI7" authorId="0" shapeId="0" xr:uid="{00000000-0006-0000-0400-000012000000}">
      <text>
        <r>
          <rPr>
            <b/>
            <sz val="9"/>
            <color indexed="81"/>
            <rFont val="Tahoma"/>
            <family val="2"/>
          </rPr>
          <t>If Yes, only CCV and CCM SAP Internal Codes need to be created for MEA and NOT the CC SAP Internal Codes. To address manually in worksheet #5.</t>
        </r>
      </text>
    </comment>
    <comment ref="AL7" authorId="0" shapeId="0" xr:uid="{00000000-0006-0000-0400-000013000000}">
      <text>
        <r>
          <rPr>
            <b/>
            <sz val="9"/>
            <color indexed="81"/>
            <rFont val="Tahoma"/>
            <family val="2"/>
          </rPr>
          <t xml:space="preserve">On error:
1. Check if relevant fields have been filled out (for PS, the practice area in worksheet #2)
2. Manually select the Material Group. If doubtful, check with Group Service Catalogue Mgt
</t>
        </r>
        <r>
          <rPr>
            <sz val="9"/>
            <color indexed="81"/>
            <rFont val="Tahoma"/>
            <family val="2"/>
          </rPr>
          <t>NOTE: Training Services are PS Project Delivery; only Learning Solutions BU services are '30700 Training Services')</t>
        </r>
      </text>
    </comment>
    <comment ref="V8" authorId="0" shapeId="0" xr:uid="{00000000-0006-0000-0400-000014000000}">
      <text>
        <r>
          <rPr>
            <b/>
            <sz val="9"/>
            <color indexed="81"/>
            <rFont val="Tahoma"/>
            <family val="2"/>
          </rPr>
          <t>Example: VALIDATE!</t>
        </r>
      </text>
    </comment>
    <comment ref="AI8" authorId="0" shapeId="0" xr:uid="{00000000-0006-0000-0400-000015000000}">
      <text>
        <r>
          <rPr>
            <b/>
            <sz val="9"/>
            <color indexed="81"/>
            <rFont val="Tahoma"/>
            <family val="2"/>
          </rPr>
          <t>If Yes, only CCV and CCM SAP Internal Codes need to be created for MEA and NOT the CC SAP Internal Codes. To address manually in worksheet #5.</t>
        </r>
      </text>
    </comment>
    <comment ref="AL8" authorId="0" shapeId="0" xr:uid="{00000000-0006-0000-0400-000016000000}">
      <text>
        <r>
          <rPr>
            <b/>
            <sz val="9"/>
            <color indexed="81"/>
            <rFont val="Tahoma"/>
            <family val="2"/>
          </rPr>
          <t xml:space="preserve">On error:
1. Check if relevant fields have been filled out (for PS, the practice area in worksheet #2)
2. Manually select the Material Group. If doubtful, check with Group Service Catalogue Mgt
</t>
        </r>
        <r>
          <rPr>
            <sz val="9"/>
            <color indexed="81"/>
            <rFont val="Tahoma"/>
            <family val="2"/>
          </rPr>
          <t>NOTE: Training Services are PS Project Delivery; only Learning Solutions BU services are '30700 Training Services')</t>
        </r>
      </text>
    </comment>
    <comment ref="AZ19" authorId="2" shapeId="0" xr:uid="{00000000-0006-0000-0400-000017000000}">
      <text>
        <r>
          <rPr>
            <b/>
            <sz val="9"/>
            <color indexed="81"/>
            <rFont val="Tahoma"/>
            <family val="2"/>
          </rPr>
          <t>Jacques Jacobs (Group):</t>
        </r>
        <r>
          <rPr>
            <sz val="9"/>
            <color indexed="81"/>
            <rFont val="Tahoma"/>
            <family val="2"/>
          </rPr>
          <t xml:space="preserve">
confirm per CI, not per contract. Migration to next Tier (client CI base expanding)? Move CI's to another code? To be documented in Service definition document as per Anthon. Applies to all fields in orange in AZ and BA.</t>
        </r>
      </text>
    </comment>
    <comment ref="V30" authorId="0" shapeId="0" xr:uid="{00000000-0006-0000-0400-000018000000}">
      <text>
        <r>
          <rPr>
            <b/>
            <sz val="9"/>
            <color indexed="81"/>
            <rFont val="Tahoma"/>
            <family val="2"/>
          </rPr>
          <t>Example: VALIDATE!</t>
        </r>
      </text>
    </comment>
    <comment ref="AI30" authorId="0" shapeId="0" xr:uid="{00000000-0006-0000-0400-000019000000}">
      <text>
        <r>
          <rPr>
            <b/>
            <sz val="9"/>
            <color indexed="81"/>
            <rFont val="Tahoma"/>
            <family val="2"/>
          </rPr>
          <t>If Yes, only CCV and CCM SAP Internal Codes need to be created for MEA and NOT the CC SAP Internal Codes. To address manually in worksheet #5.</t>
        </r>
      </text>
    </comment>
    <comment ref="AL30" authorId="0" shapeId="0" xr:uid="{00000000-0006-0000-0400-00001A000000}">
      <text>
        <r>
          <rPr>
            <b/>
            <sz val="9"/>
            <color indexed="81"/>
            <rFont val="Tahoma"/>
            <family val="2"/>
          </rPr>
          <t xml:space="preserve">On error:
1. Check if relevant fields have been filled out (for PS, the practice area in worksheet #2)
2. Manually select the Material Group. If doubtful, check with Group Service Catalogue Mgt
</t>
        </r>
        <r>
          <rPr>
            <sz val="9"/>
            <color indexed="81"/>
            <rFont val="Tahoma"/>
            <family val="2"/>
          </rPr>
          <t>NOTE: Training Services are PS Project Delivery; only Learning Solutions BU services are '30700 Training Services')</t>
        </r>
      </text>
    </comment>
    <comment ref="V31" authorId="0" shapeId="0" xr:uid="{00000000-0006-0000-0400-00001B000000}">
      <text>
        <r>
          <rPr>
            <b/>
            <sz val="9"/>
            <color indexed="81"/>
            <rFont val="Tahoma"/>
            <family val="2"/>
          </rPr>
          <t>Example: VALIDATE!</t>
        </r>
      </text>
    </comment>
    <comment ref="AI31" authorId="0" shapeId="0" xr:uid="{00000000-0006-0000-0400-00001C000000}">
      <text>
        <r>
          <rPr>
            <b/>
            <sz val="9"/>
            <color indexed="81"/>
            <rFont val="Tahoma"/>
            <family val="2"/>
          </rPr>
          <t>If Yes, only CCV and CCM SAP Internal Codes need to be created for MEA and NOT the CC SAP Internal Codes. To address manually in worksheet #5.</t>
        </r>
      </text>
    </comment>
    <comment ref="AL31" authorId="0" shapeId="0" xr:uid="{00000000-0006-0000-0400-00001D000000}">
      <text>
        <r>
          <rPr>
            <b/>
            <sz val="9"/>
            <color indexed="81"/>
            <rFont val="Tahoma"/>
            <family val="2"/>
          </rPr>
          <t xml:space="preserve">On error:
1. Check if relevant fields have been filled out (for PS, the practice area in worksheet #2)
2. Manually select the Material Group. If doubtful, check with Group Service Catalogue Mgt
</t>
        </r>
        <r>
          <rPr>
            <sz val="9"/>
            <color indexed="81"/>
            <rFont val="Tahoma"/>
            <family val="2"/>
          </rPr>
          <t>NOTE: Training Services are PS Project Delivery; only Learning Solutions BU services are '30700 Training Services')</t>
        </r>
      </text>
    </comment>
    <comment ref="V32" authorId="0" shapeId="0" xr:uid="{00000000-0006-0000-0400-00001E000000}">
      <text>
        <r>
          <rPr>
            <b/>
            <sz val="9"/>
            <color indexed="81"/>
            <rFont val="Tahoma"/>
            <family val="2"/>
          </rPr>
          <t>Example: VALIDATE!</t>
        </r>
      </text>
    </comment>
    <comment ref="AI32" authorId="0" shapeId="0" xr:uid="{00000000-0006-0000-0400-00001F000000}">
      <text>
        <r>
          <rPr>
            <b/>
            <sz val="9"/>
            <color indexed="81"/>
            <rFont val="Tahoma"/>
            <family val="2"/>
          </rPr>
          <t>If Yes, only CCV and CCM SAP Internal Codes need to be created for MEA and NOT the CC SAP Internal Codes. To address manually in worksheet #5.</t>
        </r>
      </text>
    </comment>
    <comment ref="AL32" authorId="0" shapeId="0" xr:uid="{00000000-0006-0000-0400-000020000000}">
      <text>
        <r>
          <rPr>
            <b/>
            <sz val="9"/>
            <color indexed="81"/>
            <rFont val="Tahoma"/>
            <family val="2"/>
          </rPr>
          <t xml:space="preserve">On error:
1. Check if relevant fields have been filled out (for PS, the practice area in worksheet #2)
2. Manually select the Material Group. If doubtful, check with Group Service Catalogue Mgt
</t>
        </r>
        <r>
          <rPr>
            <sz val="9"/>
            <color indexed="81"/>
            <rFont val="Tahoma"/>
            <family val="2"/>
          </rPr>
          <t>NOTE: Training Services are PS Project Delivery; only Learning Solutions BU services are '30700 Training Services')</t>
        </r>
      </text>
    </comment>
    <comment ref="V41" authorId="0" shapeId="0" xr:uid="{00000000-0006-0000-0400-000021000000}">
      <text>
        <r>
          <rPr>
            <b/>
            <sz val="9"/>
            <color indexed="81"/>
            <rFont val="Tahoma"/>
            <family val="2"/>
          </rPr>
          <t>Example: VALIDATE!</t>
        </r>
      </text>
    </comment>
    <comment ref="AI41" authorId="0" shapeId="0" xr:uid="{00000000-0006-0000-0400-000022000000}">
      <text>
        <r>
          <rPr>
            <b/>
            <sz val="9"/>
            <color indexed="81"/>
            <rFont val="Tahoma"/>
            <family val="2"/>
          </rPr>
          <t>If Yes, only CCV and CCM SAP Internal Codes need to be created for MEA and NOT the CC SAP Internal Codes. To address manually in worksheet #5.</t>
        </r>
      </text>
    </comment>
    <comment ref="AL41" authorId="0" shapeId="0" xr:uid="{00000000-0006-0000-0400-000023000000}">
      <text>
        <r>
          <rPr>
            <b/>
            <sz val="9"/>
            <color indexed="81"/>
            <rFont val="Tahoma"/>
            <family val="2"/>
          </rPr>
          <t xml:space="preserve">On error:
1. Check if relevant fields have been filled out (for PS, the practice area in worksheet #2)
2. Manually select the Material Group. If doubtful, check with Group Service Catalogue Mgt
</t>
        </r>
        <r>
          <rPr>
            <sz val="9"/>
            <color indexed="81"/>
            <rFont val="Tahoma"/>
            <family val="2"/>
          </rPr>
          <t>NOTE: Training Services are PS Project Delivery; only Learning Solutions BU services are '30700 Training Services')</t>
        </r>
      </text>
    </comment>
    <comment ref="V42" authorId="0" shapeId="0" xr:uid="{00000000-0006-0000-0400-000024000000}">
      <text>
        <r>
          <rPr>
            <b/>
            <sz val="9"/>
            <color indexed="81"/>
            <rFont val="Tahoma"/>
            <family val="2"/>
          </rPr>
          <t>Example: VALIDATE!</t>
        </r>
      </text>
    </comment>
    <comment ref="AI42" authorId="0" shapeId="0" xr:uid="{00000000-0006-0000-0400-000025000000}">
      <text>
        <r>
          <rPr>
            <b/>
            <sz val="9"/>
            <color indexed="81"/>
            <rFont val="Tahoma"/>
            <family val="2"/>
          </rPr>
          <t>If Yes, only CCV and CCM SAP Internal Codes need to be created for MEA and NOT the CC SAP Internal Codes. To address manually in worksheet #5.</t>
        </r>
      </text>
    </comment>
    <comment ref="AL42" authorId="0" shapeId="0" xr:uid="{00000000-0006-0000-0400-000026000000}">
      <text>
        <r>
          <rPr>
            <b/>
            <sz val="9"/>
            <color indexed="81"/>
            <rFont val="Tahoma"/>
            <family val="2"/>
          </rPr>
          <t xml:space="preserve">On error:
1. Check if relevant fields have been filled out (for PS, the practice area in worksheet #2)
2. Manually select the Material Group. If doubtful, check with Group Service Catalogue Mgt
</t>
        </r>
        <r>
          <rPr>
            <sz val="9"/>
            <color indexed="81"/>
            <rFont val="Tahoma"/>
            <family val="2"/>
          </rPr>
          <t>NOTE: Training Services are PS Project Delivery; only Learning Solutions BU services are '30700 Training Services')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Anthon Smidt</author>
  </authors>
  <commentList>
    <comment ref="AC4" authorId="0" shapeId="0" xr:uid="{00000000-0006-0000-0500-000001000000}">
      <text>
        <r>
          <rPr>
            <sz val="8"/>
            <color indexed="81"/>
            <rFont val="Arial"/>
            <family val="2"/>
            <scheme val="minor"/>
          </rPr>
          <t>Please enter 'Request'. To be adjusted by Group MS Development and Operations.</t>
        </r>
      </text>
    </comment>
    <comment ref="A6" authorId="0" shapeId="0" xr:uid="{00000000-0006-0000-0500-000002000000}">
      <text>
        <r>
          <rPr>
            <sz val="8"/>
            <color indexed="81"/>
            <rFont val="Arial"/>
            <family val="2"/>
            <scheme val="minor"/>
          </rPr>
          <t>Pre-Global Template ERP service code, if available. Only needed if globally defined</t>
        </r>
      </text>
    </comment>
    <comment ref="C6" authorId="0" shapeId="0" xr:uid="{00000000-0006-0000-0500-000003000000}">
      <text>
        <r>
          <rPr>
            <sz val="8"/>
            <color indexed="81"/>
            <rFont val="Arial"/>
            <family val="2"/>
            <scheme val="minor"/>
          </rPr>
          <t>Please validate with SAP and Direct through global service catalogue manager if this field would need to be leveraged. Otherwise use the default 'Services'.</t>
        </r>
      </text>
    </comment>
    <comment ref="H6" authorId="0" shapeId="0" xr:uid="{00000000-0006-0000-0500-000004000000}">
      <text>
        <r>
          <rPr>
            <sz val="8"/>
            <color indexed="81"/>
            <rFont val="Arial"/>
            <family val="2"/>
            <scheme val="minor"/>
          </rPr>
          <t>No direct impact on business systems; for governance purposes only</t>
        </r>
      </text>
    </comment>
    <comment ref="R6" authorId="0" shapeId="0" xr:uid="{00000000-0006-0000-0500-000005000000}">
      <text>
        <r>
          <rPr>
            <sz val="8"/>
            <color indexed="81"/>
            <rFont val="Arial"/>
            <family val="2"/>
            <scheme val="minor"/>
          </rPr>
          <t>Anthon Smidt:
Hardcoded, but can we overwritten on a transaction (in exceptional cases)</t>
        </r>
      </text>
    </comment>
    <comment ref="T6" authorId="0" shapeId="0" xr:uid="{00000000-0006-0000-0500-000006000000}">
      <text>
        <r>
          <rPr>
            <sz val="8"/>
            <color indexed="81"/>
            <rFont val="Arial"/>
            <family val="2"/>
            <scheme val="minor"/>
          </rPr>
          <t>Response should be based on the applicable financial policy</t>
        </r>
      </text>
    </comment>
    <comment ref="U6" authorId="0" shapeId="0" xr:uid="{00000000-0006-0000-0500-000007000000}">
      <text>
        <r>
          <rPr>
            <sz val="8"/>
            <color indexed="81"/>
            <rFont val="Arial"/>
            <family val="2"/>
            <scheme val="minor"/>
          </rPr>
          <t>Anthon Smidt:
Default is EA (each)</t>
        </r>
      </text>
    </comment>
    <comment ref="W6" authorId="0" shapeId="0" xr:uid="{00000000-0006-0000-0500-000008000000}">
      <text>
        <r>
          <rPr>
            <sz val="8"/>
            <color indexed="81"/>
            <rFont val="Arial"/>
            <family val="2"/>
            <scheme val="minor"/>
          </rPr>
          <t>Anthon Smidt:
Hardcoded or not: TBD</t>
        </r>
      </text>
    </comment>
    <comment ref="Y6" authorId="0" shapeId="0" xr:uid="{00000000-0006-0000-0500-000009000000}">
      <text>
        <r>
          <rPr>
            <sz val="8"/>
            <color indexed="81"/>
            <rFont val="Arial"/>
            <family val="2"/>
            <scheme val="minor"/>
          </rPr>
          <t>Anthon Smidt:
Hardcoded within a country, then extended to other geographies</t>
        </r>
      </text>
    </comment>
    <comment ref="A7" authorId="0" shapeId="0" xr:uid="{00000000-0006-0000-0500-00000A000000}">
      <text>
        <r>
          <rPr>
            <sz val="8"/>
            <color indexed="81"/>
            <rFont val="Arial"/>
            <family val="2"/>
            <scheme val="minor"/>
          </rPr>
          <t>Example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Anthon Smidt</author>
  </authors>
  <commentList>
    <comment ref="A5" authorId="0" shapeId="0" xr:uid="{00000000-0006-0000-0800-000001000000}">
      <text>
        <r>
          <rPr>
            <b/>
            <sz val="9"/>
            <color indexed="81"/>
            <rFont val="Tahoma"/>
            <family val="2"/>
          </rPr>
          <t>Example</t>
        </r>
      </text>
    </comment>
    <comment ref="A6" authorId="0" shapeId="0" xr:uid="{00000000-0006-0000-0800-000002000000}">
      <text>
        <r>
          <rPr>
            <b/>
            <sz val="9"/>
            <color indexed="81"/>
            <rFont val="Tahoma"/>
            <family val="2"/>
          </rPr>
          <t>Example</t>
        </r>
      </text>
    </comment>
    <comment ref="A7" authorId="0" shapeId="0" xr:uid="{00000000-0006-0000-0800-000003000000}">
      <text>
        <r>
          <rPr>
            <b/>
            <sz val="9"/>
            <color indexed="81"/>
            <rFont val="Tahoma"/>
            <family val="2"/>
          </rPr>
          <t>Example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msum</author>
  </authors>
  <commentList>
    <comment ref="D1" authorId="0" shapeId="0" xr:uid="{00000000-0006-0000-0900-000001000000}">
      <text>
        <r>
          <rPr>
            <b/>
            <sz val="8"/>
            <color indexed="81"/>
            <rFont val="Tahoma"/>
            <family val="2"/>
          </rPr>
          <t>Refer to Division Master for descriptions</t>
        </r>
        <r>
          <rPr>
            <sz val="8"/>
            <color indexed="81"/>
            <rFont val="Tahoma"/>
            <family val="2"/>
          </rPr>
          <t xml:space="preserve">
</t>
        </r>
      </text>
    </comment>
    <comment ref="F1" authorId="0" shapeId="0" xr:uid="{00000000-0006-0000-0900-000002000000}">
      <text>
        <r>
          <rPr>
            <b/>
            <sz val="8"/>
            <color indexed="81"/>
            <rFont val="Tahoma"/>
            <family val="2"/>
          </rPr>
          <t>24 = uptime, call mgt etc
25 = insite
27 = customer
01 = Products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Anthon Smidt (Group)</author>
  </authors>
  <commentList>
    <comment ref="U12" authorId="0" shapeId="0" xr:uid="{00000000-0006-0000-1300-000001000000}">
      <text>
        <r>
          <rPr>
            <b/>
            <sz val="9"/>
            <color indexed="81"/>
            <rFont val="Tahoma"/>
            <family val="2"/>
          </rPr>
          <t>Anthon Smidt (Group):</t>
        </r>
        <r>
          <rPr>
            <sz val="9"/>
            <color indexed="81"/>
            <rFont val="Tahoma"/>
            <family val="2"/>
          </rPr>
          <t xml:space="preserve">
Adjusted Nov 21 2014 based on guidance André Botha and Cristina McGregor</t>
        </r>
      </text>
    </comment>
    <comment ref="S19" authorId="0" shapeId="0" xr:uid="{00000000-0006-0000-1300-000002000000}">
      <text>
        <r>
          <rPr>
            <b/>
            <sz val="9"/>
            <color indexed="81"/>
            <rFont val="Tahoma"/>
            <family val="2"/>
          </rPr>
          <t>Anthon Smidt (Group):</t>
        </r>
        <r>
          <rPr>
            <sz val="9"/>
            <color indexed="81"/>
            <rFont val="Tahoma"/>
            <family val="2"/>
          </rPr>
          <t xml:space="preserve">
Core LoB's</t>
        </r>
      </text>
    </comment>
    <comment ref="AB20" authorId="0" shapeId="0" xr:uid="{00000000-0006-0000-1300-000003000000}">
      <text>
        <r>
          <rPr>
            <b/>
            <sz val="9"/>
            <color indexed="81"/>
            <rFont val="Tahoma"/>
            <family val="2"/>
          </rPr>
          <t>Anthon Smidt (Group):</t>
        </r>
        <r>
          <rPr>
            <sz val="9"/>
            <color indexed="81"/>
            <rFont val="Tahoma"/>
            <family val="2"/>
          </rPr>
          <t xml:space="preserve">
to be created</t>
        </r>
      </text>
    </comment>
    <comment ref="AB24" authorId="0" shapeId="0" xr:uid="{00000000-0006-0000-1300-000004000000}">
      <text>
        <r>
          <rPr>
            <b/>
            <sz val="9"/>
            <color indexed="81"/>
            <rFont val="Tahoma"/>
            <family val="2"/>
          </rPr>
          <t>Anthon Smidt (Group):</t>
        </r>
        <r>
          <rPr>
            <sz val="9"/>
            <color indexed="81"/>
            <rFont val="Tahoma"/>
            <family val="2"/>
          </rPr>
          <t xml:space="preserve">
to be created</t>
        </r>
      </text>
    </comment>
    <comment ref="AB25" authorId="0" shapeId="0" xr:uid="{00000000-0006-0000-1300-000005000000}">
      <text>
        <r>
          <rPr>
            <b/>
            <sz val="9"/>
            <color indexed="81"/>
            <rFont val="Tahoma"/>
            <family val="2"/>
          </rPr>
          <t>Anthon Smidt (Group):</t>
        </r>
        <r>
          <rPr>
            <sz val="9"/>
            <color indexed="81"/>
            <rFont val="Tahoma"/>
            <family val="2"/>
          </rPr>
          <t xml:space="preserve">
to be created</t>
        </r>
      </text>
    </comment>
    <comment ref="AB26" authorId="0" shapeId="0" xr:uid="{00000000-0006-0000-1300-000006000000}">
      <text>
        <r>
          <rPr>
            <b/>
            <sz val="9"/>
            <color indexed="81"/>
            <rFont val="Tahoma"/>
            <family val="2"/>
          </rPr>
          <t>Anthon Smidt (Group):</t>
        </r>
        <r>
          <rPr>
            <sz val="9"/>
            <color indexed="81"/>
            <rFont val="Tahoma"/>
            <family val="2"/>
          </rPr>
          <t xml:space="preserve">
to be created</t>
        </r>
      </text>
    </comment>
    <comment ref="AB27" authorId="0" shapeId="0" xr:uid="{00000000-0006-0000-1300-000007000000}">
      <text>
        <r>
          <rPr>
            <b/>
            <sz val="9"/>
            <color indexed="81"/>
            <rFont val="Tahoma"/>
            <family val="2"/>
          </rPr>
          <t>Anthon Smidt (Group):</t>
        </r>
        <r>
          <rPr>
            <sz val="9"/>
            <color indexed="81"/>
            <rFont val="Tahoma"/>
            <family val="2"/>
          </rPr>
          <t xml:space="preserve">
to be created</t>
        </r>
      </text>
    </comment>
    <comment ref="AB28" authorId="0" shapeId="0" xr:uid="{00000000-0006-0000-1300-000008000000}">
      <text>
        <r>
          <rPr>
            <b/>
            <sz val="9"/>
            <color indexed="81"/>
            <rFont val="Tahoma"/>
            <family val="2"/>
          </rPr>
          <t>Anthon Smidt (Group):</t>
        </r>
        <r>
          <rPr>
            <sz val="9"/>
            <color indexed="81"/>
            <rFont val="Tahoma"/>
            <family val="2"/>
          </rPr>
          <t xml:space="preserve">
to be created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Anthon Smidt</author>
    <author>Anthon Smidt (Group)</author>
  </authors>
  <commentList>
    <comment ref="AD3" authorId="0" shapeId="0" xr:uid="{00000000-0006-0000-1400-000001000000}">
      <text>
        <r>
          <rPr>
            <b/>
            <sz val="9"/>
            <color indexed="81"/>
            <rFont val="Tahoma"/>
            <family val="2"/>
          </rPr>
          <t>Legend for this row (for SAP): Red cells that information is mandatory. Yellow cells: information is optional</t>
        </r>
      </text>
    </comment>
    <comment ref="A4" authorId="1" shapeId="0" xr:uid="{00000000-0006-0000-1400-000002000000}">
      <text>
        <r>
          <rPr>
            <b/>
            <sz val="9"/>
            <color indexed="81"/>
            <rFont val="Tahoma"/>
            <family val="2"/>
          </rPr>
          <t>Syntax:</t>
        </r>
        <r>
          <rPr>
            <sz val="9"/>
            <color indexed="81"/>
            <rFont val="Tahoma"/>
            <family val="2"/>
          </rPr>
          <t xml:space="preserve"> Whole region: 'x', or, e.g. 'UK only', or 'UK, Belgium, Germany'</t>
        </r>
      </text>
    </comment>
    <comment ref="T5" authorId="0" shapeId="0" xr:uid="{00000000-0006-0000-1400-000003000000}">
      <text>
        <r>
          <rPr>
            <b/>
            <sz val="8"/>
            <color indexed="81"/>
            <rFont val="Tahoma"/>
            <family val="2"/>
          </rPr>
          <t>Anthon Smidt:</t>
        </r>
        <r>
          <rPr>
            <sz val="8"/>
            <color indexed="81"/>
            <rFont val="Tahoma"/>
            <family val="2"/>
          </rPr>
          <t xml:space="preserve">
Existing service codes can be filtered out; don't need to be implemented</t>
        </r>
      </text>
    </comment>
    <comment ref="Y5" authorId="1" shapeId="0" xr:uid="{00000000-0006-0000-1400-000004000000}">
      <text>
        <r>
          <rPr>
            <b/>
            <sz val="9"/>
            <color indexed="81"/>
            <rFont val="Tahoma"/>
            <family val="2"/>
          </rPr>
          <t>Z1 End of Sale
Z2 End of Life / Support (Last Day of Support)
Z3 End of Contract renewal (MS only)</t>
        </r>
        <r>
          <rPr>
            <sz val="9"/>
            <color indexed="81"/>
            <rFont val="Tahoma"/>
            <family val="2"/>
          </rPr>
          <t xml:space="preserve">
automate from worksheet #3?</t>
        </r>
      </text>
    </comment>
    <comment ref="AD5" authorId="0" shapeId="0" xr:uid="{00000000-0006-0000-1400-000005000000}">
      <text>
        <r>
          <rPr>
            <b/>
            <sz val="9"/>
            <color indexed="81"/>
            <rFont val="Tahoma"/>
            <family val="2"/>
          </rPr>
          <t>Do not change titles in row 'B': these are used for automated uploads into SAP!</t>
        </r>
      </text>
    </comment>
    <comment ref="AE5" authorId="0" shapeId="0" xr:uid="{00000000-0006-0000-1400-000006000000}">
      <text>
        <r>
          <rPr>
            <b/>
            <sz val="9"/>
            <color indexed="81"/>
            <rFont val="Tahoma"/>
            <family val="2"/>
          </rPr>
          <t>SAP Internal Code</t>
        </r>
      </text>
    </comment>
    <comment ref="AF5" authorId="0" shapeId="0" xr:uid="{00000000-0006-0000-1400-000007000000}">
      <text>
        <r>
          <rPr>
            <b/>
            <sz val="9"/>
            <color indexed="81"/>
            <rFont val="Tahoma"/>
            <family val="2"/>
          </rPr>
          <t>Column content to be filled out by GIS or regional backoffice. They should consult 'Plant' column content in worksheet '3. Associated Information'.</t>
        </r>
      </text>
    </comment>
    <comment ref="AH5" authorId="0" shapeId="0" xr:uid="{00000000-0006-0000-1400-000008000000}">
      <text>
        <r>
          <rPr>
            <b/>
            <sz val="9"/>
            <color indexed="81"/>
            <rFont val="Tahoma"/>
            <family val="2"/>
          </rPr>
          <t>Column content to be filled out by GIS or regional backoffice. They should consult 'Plant' column content in worksheet '3. Associated Information'.</t>
        </r>
      </text>
    </comment>
    <comment ref="AJ5" authorId="0" shapeId="0" xr:uid="{00000000-0006-0000-1400-000009000000}">
      <text>
        <r>
          <rPr>
            <b/>
            <sz val="9"/>
            <color indexed="81"/>
            <rFont val="Tahoma"/>
            <family val="2"/>
          </rPr>
          <t>The @-entry will activate the default choice, being English</t>
        </r>
      </text>
    </comment>
    <comment ref="AT5" authorId="0" shapeId="0" xr:uid="{00000000-0006-0000-1400-00000A000000}">
      <text>
        <r>
          <rPr>
            <b/>
            <sz val="9"/>
            <color indexed="81"/>
            <rFont val="Tahoma"/>
            <family val="2"/>
          </rPr>
          <t>Column content to be filled out by GIS or regional backoffice. They should consult 'Plant' column content in worksheet '3. Associated Information'.</t>
        </r>
      </text>
    </comment>
    <comment ref="AU5" authorId="0" shapeId="0" xr:uid="{00000000-0006-0000-1400-00000B000000}">
      <text>
        <r>
          <rPr>
            <b/>
            <sz val="9"/>
            <color indexed="81"/>
            <rFont val="Tahoma"/>
            <family val="2"/>
          </rPr>
          <t>Column content to be filled out by GIS or regional backoffice. They should consult 'Plant' column content in worksheet '3. Associated Information'.</t>
        </r>
      </text>
    </comment>
    <comment ref="AV5" authorId="0" shapeId="0" xr:uid="{00000000-0006-0000-1400-00000C000000}">
      <text>
        <r>
          <rPr>
            <b/>
            <sz val="9"/>
            <color indexed="81"/>
            <rFont val="Tahoma"/>
            <family val="2"/>
          </rPr>
          <t>Column content to be filled out by GIS or regional backoffice. They should consult 'Plant' column content in worksheet '3. Associated Information'.</t>
        </r>
      </text>
    </comment>
    <comment ref="AY5" authorId="0" shapeId="0" xr:uid="{00000000-0006-0000-1400-00000D000000}">
      <text>
        <r>
          <rPr>
            <b/>
            <sz val="9"/>
            <color indexed="81"/>
            <rFont val="Tahoma"/>
            <family val="2"/>
          </rPr>
          <t>This column contains information that can override the information from the column it refers to, transaction-based. For service codes, therefore, the information should also be the same as in the column it refers to.</t>
        </r>
      </text>
    </comment>
    <comment ref="AZ5" authorId="0" shapeId="0" xr:uid="{00000000-0006-0000-1400-00000E000000}">
      <text>
        <r>
          <rPr>
            <b/>
            <sz val="9"/>
            <color indexed="81"/>
            <rFont val="Tahoma"/>
            <family val="2"/>
          </rPr>
          <t>This column contains information that can override the information from the column it refers to, transaction-based. For service codes, therefore, the information should also be the same as in the column it refers to.</t>
        </r>
      </text>
    </comment>
    <comment ref="BG5" authorId="0" shapeId="0" xr:uid="{00000000-0006-0000-1400-00000F000000}">
      <text>
        <r>
          <rPr>
            <b/>
            <sz val="9"/>
            <color indexed="81"/>
            <rFont val="Tahoma"/>
            <family val="2"/>
          </rPr>
          <t>The content of this column provides an example for the syntax
First 4 digits: UK10 is example: Service code to be created for each applicable plant.
5th digit: to be repeated everywhere for this service code
6th/7th digit: LoB should be repeated for each SAP Internal Code containing that LoB acronym
Last 3 numbers: to be repeated everywhere for this service code
Column content to be filled out/validated by GIS or regional backoffice. They should consult 'Plant' column content in worksheet '3. Associated Information'.</t>
        </r>
      </text>
    </comment>
    <comment ref="BI5" authorId="0" shapeId="0" xr:uid="{00000000-0006-0000-1400-000010000000}">
      <text>
        <r>
          <rPr>
            <b/>
            <sz val="9"/>
            <color indexed="81"/>
            <rFont val="Tahoma"/>
            <family val="2"/>
          </rPr>
          <t>Make sure content stays '0001' and does not get counted upwards when pulling downwards</t>
        </r>
      </text>
    </comment>
    <comment ref="BJ5" authorId="0" shapeId="0" xr:uid="{00000000-0006-0000-1400-000011000000}">
      <text/>
    </comment>
    <comment ref="BL5" authorId="0" shapeId="0" xr:uid="{00000000-0006-0000-1400-000012000000}">
      <text>
        <r>
          <rPr>
            <b/>
            <sz val="9"/>
            <color indexed="81"/>
            <rFont val="Tahoma"/>
            <family val="2"/>
          </rPr>
          <t>The long description might need to be included here. To receive feedback from GIS (Terry Peters)</t>
        </r>
      </text>
    </comment>
    <comment ref="CD5" authorId="1" shapeId="0" xr:uid="{00000000-0006-0000-1400-000013000000}">
      <text>
        <r>
          <rPr>
            <b/>
            <sz val="9"/>
            <color indexed="81"/>
            <rFont val="Tahoma"/>
            <family val="2"/>
          </rPr>
          <t>Anthon Smidt (Group):</t>
        </r>
        <r>
          <rPr>
            <sz val="9"/>
            <color indexed="81"/>
            <rFont val="Tahoma"/>
            <family val="2"/>
          </rPr>
          <t xml:space="preserve">
look at SAP cat files</t>
        </r>
      </text>
    </comment>
    <comment ref="AD6" authorId="0" shapeId="0" xr:uid="{00000000-0006-0000-1400-000014000000}">
      <text>
        <r>
          <rPr>
            <b/>
            <sz val="9"/>
            <color indexed="81"/>
            <rFont val="Tahoma"/>
            <family val="2"/>
          </rPr>
          <t>Only rows with 'C' in this column will be uploaded in SAP!</t>
        </r>
      </text>
    </comment>
    <comment ref="AD7" authorId="0" shapeId="0" xr:uid="{00000000-0006-0000-1400-000015000000}">
      <text>
        <r>
          <rPr>
            <b/>
            <sz val="9"/>
            <color indexed="81"/>
            <rFont val="Tahoma"/>
            <family val="2"/>
          </rPr>
          <t>Only rows with 'C' in this column will be uploaded in SAP!</t>
        </r>
      </text>
    </comment>
    <comment ref="AD8" authorId="0" shapeId="0" xr:uid="{00000000-0006-0000-1400-000016000000}">
      <text>
        <r>
          <rPr>
            <b/>
            <sz val="9"/>
            <color indexed="81"/>
            <rFont val="Tahoma"/>
            <family val="2"/>
          </rPr>
          <t>Only rows with 'C' in this column will be uploaded in SAP!</t>
        </r>
      </text>
    </comment>
    <comment ref="AD9" authorId="0" shapeId="0" xr:uid="{00000000-0006-0000-1400-000017000000}">
      <text>
        <r>
          <rPr>
            <b/>
            <sz val="9"/>
            <color indexed="81"/>
            <rFont val="Tahoma"/>
            <family val="2"/>
          </rPr>
          <t>Only rows with 'C' in this column will be uploaded in SAP!</t>
        </r>
      </text>
    </comment>
    <comment ref="AD10" authorId="0" shapeId="0" xr:uid="{00000000-0006-0000-1400-000018000000}">
      <text>
        <r>
          <rPr>
            <b/>
            <sz val="9"/>
            <color indexed="81"/>
            <rFont val="Tahoma"/>
            <family val="2"/>
          </rPr>
          <t>Only rows with 'C' in this column will be uploaded in SAP!</t>
        </r>
      </text>
    </comment>
    <comment ref="AD11" authorId="0" shapeId="0" xr:uid="{00000000-0006-0000-1400-000019000000}">
      <text>
        <r>
          <rPr>
            <b/>
            <sz val="9"/>
            <color indexed="81"/>
            <rFont val="Tahoma"/>
            <family val="2"/>
          </rPr>
          <t>Only rows with 'C' in this column will be uploaded in SAP!</t>
        </r>
      </text>
    </comment>
    <comment ref="AD12" authorId="0" shapeId="0" xr:uid="{00000000-0006-0000-1400-00001A000000}">
      <text>
        <r>
          <rPr>
            <b/>
            <sz val="9"/>
            <color indexed="81"/>
            <rFont val="Tahoma"/>
            <family val="2"/>
          </rPr>
          <t>Only rows with 'C' in this column will be uploaded in SAP!</t>
        </r>
      </text>
    </comment>
    <comment ref="AD13" authorId="0" shapeId="0" xr:uid="{00000000-0006-0000-1400-00001B000000}">
      <text>
        <r>
          <rPr>
            <b/>
            <sz val="9"/>
            <color indexed="81"/>
            <rFont val="Tahoma"/>
            <family val="2"/>
          </rPr>
          <t>Only rows with 'C' in this column will be uploaded in SAP!</t>
        </r>
      </text>
    </comment>
    <comment ref="AD14" authorId="0" shapeId="0" xr:uid="{00000000-0006-0000-1400-00001C000000}">
      <text>
        <r>
          <rPr>
            <b/>
            <sz val="9"/>
            <color indexed="81"/>
            <rFont val="Tahoma"/>
            <family val="2"/>
          </rPr>
          <t>Only rows with 'C' in this column will be uploaded in SAP!</t>
        </r>
      </text>
    </comment>
    <comment ref="AD15" authorId="0" shapeId="0" xr:uid="{00000000-0006-0000-1400-00001D000000}">
      <text>
        <r>
          <rPr>
            <b/>
            <sz val="9"/>
            <color indexed="81"/>
            <rFont val="Tahoma"/>
            <family val="2"/>
          </rPr>
          <t>Only rows with 'C' in this column will be uploaded in SAP!</t>
        </r>
      </text>
    </comment>
    <comment ref="AD16" authorId="0" shapeId="0" xr:uid="{00000000-0006-0000-1400-00001E000000}">
      <text>
        <r>
          <rPr>
            <b/>
            <sz val="9"/>
            <color indexed="81"/>
            <rFont val="Tahoma"/>
            <family val="2"/>
          </rPr>
          <t>Only rows with 'C' in this column will be uploaded in SAP!</t>
        </r>
      </text>
    </comment>
    <comment ref="AD17" authorId="0" shapeId="0" xr:uid="{00000000-0006-0000-1400-00001F000000}">
      <text>
        <r>
          <rPr>
            <b/>
            <sz val="9"/>
            <color indexed="81"/>
            <rFont val="Tahoma"/>
            <family val="2"/>
          </rPr>
          <t>Only rows with 'C' in this column will be uploaded in SAP!</t>
        </r>
      </text>
    </comment>
    <comment ref="AD18" authorId="0" shapeId="0" xr:uid="{00000000-0006-0000-1400-000020000000}">
      <text>
        <r>
          <rPr>
            <b/>
            <sz val="9"/>
            <color indexed="81"/>
            <rFont val="Tahoma"/>
            <family val="2"/>
          </rPr>
          <t>Only rows with 'C' in this column will be uploaded in SAP!</t>
        </r>
      </text>
    </comment>
    <comment ref="AD19" authorId="0" shapeId="0" xr:uid="{00000000-0006-0000-1400-000021000000}">
      <text>
        <r>
          <rPr>
            <b/>
            <sz val="9"/>
            <color indexed="81"/>
            <rFont val="Tahoma"/>
            <family val="2"/>
          </rPr>
          <t>Only rows with 'C' in this column will be uploaded in SAP!</t>
        </r>
      </text>
    </comment>
    <comment ref="AD20" authorId="0" shapeId="0" xr:uid="{00000000-0006-0000-1400-000022000000}">
      <text>
        <r>
          <rPr>
            <b/>
            <sz val="9"/>
            <color indexed="81"/>
            <rFont val="Tahoma"/>
            <family val="2"/>
          </rPr>
          <t>Only rows with 'C' in this column will be uploaded in SAP!</t>
        </r>
      </text>
    </comment>
    <comment ref="AD21" authorId="0" shapeId="0" xr:uid="{00000000-0006-0000-1400-000023000000}">
      <text>
        <r>
          <rPr>
            <b/>
            <sz val="9"/>
            <color indexed="81"/>
            <rFont val="Tahoma"/>
            <family val="2"/>
          </rPr>
          <t>Only rows with 'C' in this column will be uploaded in SAP!</t>
        </r>
      </text>
    </comment>
    <comment ref="AD22" authorId="0" shapeId="0" xr:uid="{00000000-0006-0000-1400-000024000000}">
      <text>
        <r>
          <rPr>
            <b/>
            <sz val="9"/>
            <color indexed="81"/>
            <rFont val="Tahoma"/>
            <family val="2"/>
          </rPr>
          <t>Only rows with 'C' in this column will be uploaded in SAP!</t>
        </r>
      </text>
    </comment>
    <comment ref="AD23" authorId="0" shapeId="0" xr:uid="{00000000-0006-0000-1400-000025000000}">
      <text>
        <r>
          <rPr>
            <b/>
            <sz val="9"/>
            <color indexed="81"/>
            <rFont val="Tahoma"/>
            <family val="2"/>
          </rPr>
          <t>Only rows with 'C' in this column will be uploaded in SAP!</t>
        </r>
      </text>
    </comment>
    <comment ref="AD24" authorId="0" shapeId="0" xr:uid="{00000000-0006-0000-1400-000026000000}">
      <text>
        <r>
          <rPr>
            <b/>
            <sz val="9"/>
            <color indexed="81"/>
            <rFont val="Tahoma"/>
            <family val="2"/>
          </rPr>
          <t>Only rows with 'C' in this column will be uploaded in SAP!</t>
        </r>
      </text>
    </comment>
    <comment ref="AD25" authorId="0" shapeId="0" xr:uid="{00000000-0006-0000-1400-000027000000}">
      <text>
        <r>
          <rPr>
            <b/>
            <sz val="9"/>
            <color indexed="81"/>
            <rFont val="Tahoma"/>
            <family val="2"/>
          </rPr>
          <t>Only rows with 'C' in this column will be uploaded in SAP!</t>
        </r>
      </text>
    </comment>
    <comment ref="AD26" authorId="0" shapeId="0" xr:uid="{00000000-0006-0000-1400-000028000000}">
      <text>
        <r>
          <rPr>
            <b/>
            <sz val="9"/>
            <color indexed="81"/>
            <rFont val="Tahoma"/>
            <family val="2"/>
          </rPr>
          <t>Only rows with 'C' in this column will be uploaded in SAP!</t>
        </r>
      </text>
    </comment>
    <comment ref="AD27" authorId="0" shapeId="0" xr:uid="{00000000-0006-0000-1400-000029000000}">
      <text>
        <r>
          <rPr>
            <b/>
            <sz val="9"/>
            <color indexed="81"/>
            <rFont val="Tahoma"/>
            <family val="2"/>
          </rPr>
          <t>Only rows with 'C' in this column will be uploaded in SAP!</t>
        </r>
      </text>
    </comment>
    <comment ref="AD28" authorId="0" shapeId="0" xr:uid="{00000000-0006-0000-1400-00002A000000}">
      <text>
        <r>
          <rPr>
            <b/>
            <sz val="9"/>
            <color indexed="81"/>
            <rFont val="Tahoma"/>
            <family val="2"/>
          </rPr>
          <t>Only rows with 'C' in this column will be uploaded in SAP!</t>
        </r>
      </text>
    </comment>
    <comment ref="AD29" authorId="0" shapeId="0" xr:uid="{00000000-0006-0000-1400-00002B000000}">
      <text>
        <r>
          <rPr>
            <b/>
            <sz val="9"/>
            <color indexed="81"/>
            <rFont val="Tahoma"/>
            <family val="2"/>
          </rPr>
          <t>Only rows with 'C' in this column will be uploaded in SAP!</t>
        </r>
      </text>
    </comment>
    <comment ref="AD30" authorId="0" shapeId="0" xr:uid="{00000000-0006-0000-1400-00002C000000}">
      <text>
        <r>
          <rPr>
            <b/>
            <sz val="9"/>
            <color indexed="81"/>
            <rFont val="Tahoma"/>
            <family val="2"/>
          </rPr>
          <t>Only rows with 'C' in this column will be uploaded in SAP!</t>
        </r>
      </text>
    </comment>
    <comment ref="AD31" authorId="0" shapeId="0" xr:uid="{00000000-0006-0000-1400-00002D000000}">
      <text>
        <r>
          <rPr>
            <b/>
            <sz val="9"/>
            <color indexed="81"/>
            <rFont val="Tahoma"/>
            <family val="2"/>
          </rPr>
          <t>Only rows with 'C' in this column will be uploaded in SAP!</t>
        </r>
      </text>
    </comment>
    <comment ref="AD32" authorId="0" shapeId="0" xr:uid="{00000000-0006-0000-1400-00002E000000}">
      <text>
        <r>
          <rPr>
            <b/>
            <sz val="9"/>
            <color indexed="81"/>
            <rFont val="Tahoma"/>
            <family val="2"/>
          </rPr>
          <t>Only rows with 'C' in this column will be uploaded in SAP!</t>
        </r>
      </text>
    </comment>
    <comment ref="AD33" authorId="0" shapeId="0" xr:uid="{00000000-0006-0000-1400-00002F000000}">
      <text>
        <r>
          <rPr>
            <b/>
            <sz val="9"/>
            <color indexed="81"/>
            <rFont val="Tahoma"/>
            <family val="2"/>
          </rPr>
          <t>Only rows with 'C' in this column will be uploaded in SAP!</t>
        </r>
      </text>
    </comment>
    <comment ref="AD34" authorId="0" shapeId="0" xr:uid="{00000000-0006-0000-1400-000030000000}">
      <text>
        <r>
          <rPr>
            <b/>
            <sz val="9"/>
            <color indexed="81"/>
            <rFont val="Tahoma"/>
            <family val="2"/>
          </rPr>
          <t>Only rows with 'C' in this column will be uploaded in SAP!</t>
        </r>
      </text>
    </comment>
    <comment ref="AD35" authorId="0" shapeId="0" xr:uid="{00000000-0006-0000-1400-000031000000}">
      <text>
        <r>
          <rPr>
            <b/>
            <sz val="9"/>
            <color indexed="81"/>
            <rFont val="Tahoma"/>
            <family val="2"/>
          </rPr>
          <t>Only rows with 'C' in this column will be uploaded in SAP!</t>
        </r>
      </text>
    </comment>
    <comment ref="AD36" authorId="0" shapeId="0" xr:uid="{00000000-0006-0000-1400-000032000000}">
      <text>
        <r>
          <rPr>
            <b/>
            <sz val="9"/>
            <color indexed="81"/>
            <rFont val="Tahoma"/>
            <family val="2"/>
          </rPr>
          <t>Only rows with 'C' in this column will be uploaded in SAP!</t>
        </r>
      </text>
    </comment>
    <comment ref="AD37" authorId="0" shapeId="0" xr:uid="{00000000-0006-0000-1400-000033000000}">
      <text>
        <r>
          <rPr>
            <b/>
            <sz val="9"/>
            <color indexed="81"/>
            <rFont val="Tahoma"/>
            <family val="2"/>
          </rPr>
          <t>Only rows with 'C' in this column will be uploaded in SAP!</t>
        </r>
      </text>
    </comment>
    <comment ref="AD38" authorId="0" shapeId="0" xr:uid="{00000000-0006-0000-1400-000034000000}">
      <text>
        <r>
          <rPr>
            <b/>
            <sz val="9"/>
            <color indexed="81"/>
            <rFont val="Tahoma"/>
            <family val="2"/>
          </rPr>
          <t>Only rows with 'C' in this column will be uploaded in SAP!</t>
        </r>
      </text>
    </comment>
    <comment ref="AD39" authorId="0" shapeId="0" xr:uid="{00000000-0006-0000-1400-000035000000}">
      <text>
        <r>
          <rPr>
            <b/>
            <sz val="9"/>
            <color indexed="81"/>
            <rFont val="Tahoma"/>
            <family val="2"/>
          </rPr>
          <t>Only rows with 'C' in this column will be uploaded in SAP!</t>
        </r>
      </text>
    </comment>
    <comment ref="AD40" authorId="0" shapeId="0" xr:uid="{00000000-0006-0000-1400-000036000000}">
      <text>
        <r>
          <rPr>
            <b/>
            <sz val="9"/>
            <color indexed="81"/>
            <rFont val="Tahoma"/>
            <family val="2"/>
          </rPr>
          <t>Only rows with 'C' in this column will be uploaded in SAP!</t>
        </r>
      </text>
    </comment>
    <comment ref="AD41" authorId="0" shapeId="0" xr:uid="{00000000-0006-0000-1400-000037000000}">
      <text>
        <r>
          <rPr>
            <b/>
            <sz val="9"/>
            <color indexed="81"/>
            <rFont val="Tahoma"/>
            <family val="2"/>
          </rPr>
          <t>Only rows with 'C' in this column will be uploaded in SAP!</t>
        </r>
      </text>
    </comment>
    <comment ref="AD42" authorId="0" shapeId="0" xr:uid="{00000000-0006-0000-1400-000038000000}">
      <text>
        <r>
          <rPr>
            <b/>
            <sz val="9"/>
            <color indexed="81"/>
            <rFont val="Tahoma"/>
            <family val="2"/>
          </rPr>
          <t>Only rows with 'C' in this column will be uploaded in SAP!</t>
        </r>
      </text>
    </comment>
    <comment ref="AD43" authorId="0" shapeId="0" xr:uid="{00000000-0006-0000-1400-000039000000}">
      <text>
        <r>
          <rPr>
            <b/>
            <sz val="9"/>
            <color indexed="81"/>
            <rFont val="Tahoma"/>
            <family val="2"/>
          </rPr>
          <t>Only rows with 'C' in this column will be uploaded in SAP!</t>
        </r>
      </text>
    </comment>
    <comment ref="AD44" authorId="0" shapeId="0" xr:uid="{00000000-0006-0000-1400-00003A000000}">
      <text>
        <r>
          <rPr>
            <b/>
            <sz val="9"/>
            <color indexed="81"/>
            <rFont val="Tahoma"/>
            <family val="2"/>
          </rPr>
          <t>Only rows with 'C' in this column will be uploaded in SAP!</t>
        </r>
      </text>
    </comment>
    <comment ref="AD45" authorId="0" shapeId="0" xr:uid="{00000000-0006-0000-1400-00003B000000}">
      <text>
        <r>
          <rPr>
            <b/>
            <sz val="9"/>
            <color indexed="81"/>
            <rFont val="Tahoma"/>
            <family val="2"/>
          </rPr>
          <t>Only rows with 'C' in this column will be uploaded in SAP!</t>
        </r>
      </text>
    </comment>
    <comment ref="AD46" authorId="0" shapeId="0" xr:uid="{00000000-0006-0000-1400-00003C000000}">
      <text>
        <r>
          <rPr>
            <b/>
            <sz val="9"/>
            <color indexed="81"/>
            <rFont val="Tahoma"/>
            <family val="2"/>
          </rPr>
          <t>Only rows with 'C' in this column will be uploaded in SAP!</t>
        </r>
      </text>
    </comment>
    <comment ref="AD47" authorId="0" shapeId="0" xr:uid="{00000000-0006-0000-1400-00003D000000}">
      <text>
        <r>
          <rPr>
            <b/>
            <sz val="9"/>
            <color indexed="81"/>
            <rFont val="Tahoma"/>
            <family val="2"/>
          </rPr>
          <t>Only rows with 'C' in this column will be uploaded in SAP!</t>
        </r>
      </text>
    </comment>
    <comment ref="AD48" authorId="0" shapeId="0" xr:uid="{00000000-0006-0000-1400-00003E000000}">
      <text>
        <r>
          <rPr>
            <b/>
            <sz val="9"/>
            <color indexed="81"/>
            <rFont val="Tahoma"/>
            <family val="2"/>
          </rPr>
          <t>Only rows with 'C' in this column will be uploaded in SAP!</t>
        </r>
      </text>
    </comment>
    <comment ref="AD49" authorId="0" shapeId="0" xr:uid="{00000000-0006-0000-1400-00003F000000}">
      <text>
        <r>
          <rPr>
            <b/>
            <sz val="9"/>
            <color indexed="81"/>
            <rFont val="Tahoma"/>
            <family val="2"/>
          </rPr>
          <t>Only rows with 'C' in this column will be uploaded in SAP!</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Anthon Smidt</author>
    <author>Anthon Smidt (Group)</author>
  </authors>
  <commentList>
    <comment ref="AG1" authorId="0" shapeId="0" xr:uid="{00000000-0006-0000-1500-000001000000}">
      <text>
        <r>
          <rPr>
            <b/>
            <sz val="9"/>
            <color indexed="81"/>
            <rFont val="Tahoma"/>
            <family val="2"/>
          </rPr>
          <t>Legend for this row (for SAP): Red cells that information is mandatory. Yellow cells: information is optional</t>
        </r>
      </text>
    </comment>
    <comment ref="A2" authorId="1" shapeId="0" xr:uid="{00000000-0006-0000-1500-000002000000}">
      <text>
        <r>
          <rPr>
            <b/>
            <sz val="9"/>
            <color indexed="81"/>
            <rFont val="Tahoma"/>
            <family val="2"/>
          </rPr>
          <t>Syntax:</t>
        </r>
        <r>
          <rPr>
            <sz val="9"/>
            <color indexed="81"/>
            <rFont val="Tahoma"/>
            <family val="2"/>
          </rPr>
          <t xml:space="preserve"> Whole region: 'x', or, e.g. 'UK only', or 'UK, Belgium, Germany'</t>
        </r>
      </text>
    </comment>
    <comment ref="V3" authorId="0" shapeId="0" xr:uid="{00000000-0006-0000-1500-000003000000}">
      <text>
        <r>
          <rPr>
            <b/>
            <sz val="8"/>
            <color indexed="81"/>
            <rFont val="Tahoma"/>
            <family val="2"/>
          </rPr>
          <t>Anthon Smidt:</t>
        </r>
        <r>
          <rPr>
            <sz val="8"/>
            <color indexed="81"/>
            <rFont val="Tahoma"/>
            <family val="2"/>
          </rPr>
          <t xml:space="preserve">
Existing service codes can be filtered out; don't need to be implemented</t>
        </r>
      </text>
    </comment>
    <comment ref="AB3" authorId="1" shapeId="0" xr:uid="{00000000-0006-0000-1500-000004000000}">
      <text>
        <r>
          <rPr>
            <b/>
            <sz val="9"/>
            <color indexed="81"/>
            <rFont val="Tahoma"/>
            <family val="2"/>
          </rPr>
          <t>Z1 End of Sale
Z2 End of Life / Support (Last Day of Support)
Z3 End of Contract renewal (MS only)</t>
        </r>
        <r>
          <rPr>
            <sz val="9"/>
            <color indexed="81"/>
            <rFont val="Tahoma"/>
            <family val="2"/>
          </rPr>
          <t xml:space="preserve">
automate from worksheet #3?</t>
        </r>
      </text>
    </comment>
    <comment ref="AG3" authorId="0" shapeId="0" xr:uid="{00000000-0006-0000-1500-000005000000}">
      <text>
        <r>
          <rPr>
            <b/>
            <sz val="9"/>
            <color indexed="81"/>
            <rFont val="Tahoma"/>
            <family val="2"/>
          </rPr>
          <t>Do not change titles in row 'B': these are used for automated uploads into SAP!</t>
        </r>
      </text>
    </comment>
    <comment ref="AH3" authorId="0" shapeId="0" xr:uid="{00000000-0006-0000-1500-000006000000}">
      <text>
        <r>
          <rPr>
            <b/>
            <sz val="9"/>
            <color indexed="81"/>
            <rFont val="Tahoma"/>
            <family val="2"/>
          </rPr>
          <t>SAP Internal Code</t>
        </r>
      </text>
    </comment>
    <comment ref="AP3" authorId="0" shapeId="0" xr:uid="{00000000-0006-0000-1500-000007000000}">
      <text>
        <r>
          <rPr>
            <b/>
            <sz val="9"/>
            <color indexed="81"/>
            <rFont val="Tahoma"/>
            <family val="2"/>
          </rPr>
          <t>The long description might need to be included here. To receive feedback from GIS (Terry Peters)</t>
        </r>
      </text>
    </comment>
    <comment ref="AG4" authorId="0" shapeId="0" xr:uid="{00000000-0006-0000-1500-000008000000}">
      <text>
        <r>
          <rPr>
            <b/>
            <sz val="9"/>
            <color indexed="81"/>
            <rFont val="Tahoma"/>
            <family val="2"/>
          </rPr>
          <t>Only rows with 'C' in this column will be uploaded in SAP!</t>
        </r>
      </text>
    </comment>
    <comment ref="AG5" authorId="0" shapeId="0" xr:uid="{00000000-0006-0000-1500-000009000000}">
      <text>
        <r>
          <rPr>
            <b/>
            <sz val="9"/>
            <color indexed="81"/>
            <rFont val="Tahoma"/>
            <family val="2"/>
          </rPr>
          <t>Only rows with 'C' in this column will be uploaded in SAP!</t>
        </r>
      </text>
    </comment>
    <comment ref="AG6" authorId="0" shapeId="0" xr:uid="{00000000-0006-0000-1500-00000A000000}">
      <text>
        <r>
          <rPr>
            <b/>
            <sz val="9"/>
            <color indexed="81"/>
            <rFont val="Tahoma"/>
            <family val="2"/>
          </rPr>
          <t>Only rows with 'C' in this column will be uploaded in SAP!</t>
        </r>
      </text>
    </comment>
  </commentList>
</comments>
</file>

<file path=xl/sharedStrings.xml><?xml version="1.0" encoding="utf-8"?>
<sst xmlns="http://schemas.openxmlformats.org/spreadsheetml/2006/main" count="9017" uniqueCount="2803">
  <si>
    <t>DOCUMENT CONTROL</t>
  </si>
  <si>
    <t>Name</t>
  </si>
  <si>
    <t>Service Code Request Workbook</t>
  </si>
  <si>
    <t>Synopsis</t>
  </si>
  <si>
    <t>Information to be completed to request new Service Codes for Service Products, to be implemented in Salesforce, Direct, ERP and ITSM</t>
  </si>
  <si>
    <t>Classification</t>
  </si>
  <si>
    <t>Company confidential</t>
  </si>
  <si>
    <t>Status</t>
  </si>
  <si>
    <t>Released</t>
  </si>
  <si>
    <t>Business owner</t>
  </si>
  <si>
    <t>Anthon Smidt</t>
  </si>
  <si>
    <t>Document owner</t>
  </si>
  <si>
    <t>Update Frequency</t>
  </si>
  <si>
    <t>The document will be updated on an as required basis</t>
  </si>
  <si>
    <t>Depository</t>
  </si>
  <si>
    <t>S2A Services Catalogue project site</t>
  </si>
  <si>
    <t>Published</t>
  </si>
  <si>
    <t>Version</t>
  </si>
  <si>
    <t xml:space="preserve">Updated by </t>
  </si>
  <si>
    <t>Checked by</t>
  </si>
  <si>
    <t>Release date</t>
  </si>
  <si>
    <t>Description</t>
  </si>
  <si>
    <t>0.0.2</t>
  </si>
  <si>
    <t>Belinda Blake</t>
  </si>
  <si>
    <t>Belinda Blake and Anthon Smidt</t>
  </si>
  <si>
    <t>Salesforce.com added to Service Information worksheet. Service codes worksheet adjusted</t>
  </si>
  <si>
    <t>0.54</t>
  </si>
  <si>
    <t>ITSM worksheets added (input Jean le Grand). The Service Properties column in the service codes worksheet might be moved to an ITSM worksheet</t>
  </si>
  <si>
    <t>0.6</t>
  </si>
  <si>
    <t>Product Hierarchy column included in service codes worksheet. Service Information worksheet: explanations included, including around ITO/client-specific service codes</t>
  </si>
  <si>
    <t>0.71</t>
  </si>
  <si>
    <t>ERP input updated based on feedback Cobus Kilian, May 8. Revenu Stream: Revenue. SAP will use a different field from Account Assignment Group</t>
  </si>
  <si>
    <t>0.72</t>
  </si>
  <si>
    <t>Virtual CI's added as choice in columns K and L of the Service codes worksheet</t>
  </si>
  <si>
    <t>0.74</t>
  </si>
  <si>
    <t>Separate Service code creation worksheet. Revenu and Material Group adjusted based on input Cobus Kilian. Automation based on MS or PS selection in Service information worksheet</t>
  </si>
  <si>
    <t>0.8</t>
  </si>
  <si>
    <t>ITSM worksheet added for references to ITSM Data Import Tables</t>
  </si>
  <si>
    <t>0.81</t>
  </si>
  <si>
    <t>LoB drop-down list adjusted based on new GT list</t>
  </si>
  <si>
    <t>0.83</t>
  </si>
  <si>
    <t>Manufacturer column added in '3. Associated Information', as this now identified owning region or Group</t>
  </si>
  <si>
    <t>0.84</t>
  </si>
  <si>
    <t>Cell F4: explanation enhanced. Service Calendar column: Data validation added</t>
  </si>
  <si>
    <t>0.85</t>
  </si>
  <si>
    <t>Column E added: is the service code ITSM-related? C&amp;PS: multiple columns in worksheet 2 adjusted and moved to the end of the columns</t>
  </si>
  <si>
    <t>0.9</t>
  </si>
  <si>
    <t>Material Group and Revenu Stream choices updated based on GT Material Data FRS and input Cobus Kilian</t>
  </si>
  <si>
    <t>0.91</t>
  </si>
  <si>
    <t>Product Hierarchy choices updated based upon update from Cobus Kilian</t>
  </si>
  <si>
    <t>0.92</t>
  </si>
  <si>
    <t>Material Type added; some layout changes</t>
  </si>
  <si>
    <t>1.00</t>
  </si>
  <si>
    <r>
      <rPr>
        <b/>
        <sz val="8"/>
        <rFont val="Arial"/>
        <family val="2"/>
      </rPr>
      <t>First release</t>
    </r>
    <r>
      <rPr>
        <sz val="8"/>
        <rFont val="Arial"/>
        <family val="2"/>
      </rPr>
      <t>. SAP GT upload template added. Item Category column added. European sheets added.</t>
    </r>
  </si>
  <si>
    <t>1.02</t>
  </si>
  <si>
    <t>Included AU service code request template sheets. Corrected formula errors. Added conditional formatting for errors in GT SAP upload template</t>
  </si>
  <si>
    <t>1.03</t>
  </si>
  <si>
    <t>Scott Sorrentino</t>
  </si>
  <si>
    <t>Inclusion of AM code request/upload templates</t>
  </si>
  <si>
    <t>1.04</t>
  </si>
  <si>
    <t>Division column in SAP GT Upload sheet corrected</t>
  </si>
  <si>
    <t>1.05</t>
  </si>
  <si>
    <t>DDIO bug corrected. 'Family' field added for Direct.</t>
  </si>
  <si>
    <t>1.06</t>
  </si>
  <si>
    <t>Comments added by Wayne Hughes. AM additions by Scott Sorrentino to AM worksheets</t>
  </si>
  <si>
    <t>1.07</t>
  </si>
  <si>
    <t>Additional character counters included</t>
  </si>
  <si>
    <t>1.08</t>
  </si>
  <si>
    <t>DDAM field choices added</t>
  </si>
  <si>
    <t>1.09</t>
  </si>
  <si>
    <t>Classifications added to GT SAP Upload template (#5)</t>
  </si>
  <si>
    <t>v1-0</t>
  </si>
  <si>
    <t>Jacques Jacobs</t>
  </si>
  <si>
    <t>Service codes created for  Uptime Support Services</t>
  </si>
  <si>
    <t>V1-1</t>
  </si>
  <si>
    <t>Changed "ship" in short descriptions to "del" (delivery) upon AU request</t>
  </si>
  <si>
    <t>V1-2</t>
  </si>
  <si>
    <t>Changed "del" in short description to "arrival" after a call with product management</t>
  </si>
  <si>
    <t>V1-3</t>
  </si>
  <si>
    <t>Added MACD and Service Delivery Assurance codes</t>
  </si>
  <si>
    <t>V1-4</t>
  </si>
  <si>
    <t>Removed BusHrs from MACD and Service Delivery Assurance Service Codes, corrected Long Description for Service Delivery Assurance</t>
  </si>
  <si>
    <t>V1-14</t>
  </si>
  <si>
    <t>Laetitia ten Brink/Leon Steyn</t>
  </si>
  <si>
    <t>Virtual CI's as well as backout codes removed - not required</t>
  </si>
  <si>
    <t>V1-15</t>
  </si>
  <si>
    <t>Completed Associated Information worksheet as from Belinda</t>
  </si>
  <si>
    <t>Added Priority Based, Reasonable Effort and additional 24x7x2 SLA Codes  for the Uptime Service Plans</t>
  </si>
  <si>
    <t>RELATED DOCUMENTS</t>
  </si>
  <si>
    <t>File name</t>
  </si>
  <si>
    <t>Covers</t>
  </si>
  <si>
    <t>Instructions on how to use Worksheets</t>
  </si>
  <si>
    <t>General</t>
  </si>
  <si>
    <t>Please follow the order of the numbered green input worksheets in order for the workbook automation to function correctly. This will make it easier to fill out the forms.</t>
  </si>
  <si>
    <t>1. Service information</t>
  </si>
  <si>
    <t>General information regarding the service required to populate the Service Catalogue, including Salesforce information</t>
  </si>
  <si>
    <t>2. Service Code creation</t>
  </si>
  <si>
    <t>In this worksheet, the 40-character service codes are created, based on your input in the Service Information worksheet as well as the information you provide in this worksheet</t>
  </si>
  <si>
    <t>Regional input worksheets</t>
  </si>
  <si>
    <t>If, for your region, there are region-specific worksheets, please fill out these worksheets in the order they are presented. Please make sure you selected your region in worksheet 1. Otherwise, input from your regional worksheet would be neglected in worksheet 3.</t>
  </si>
  <si>
    <t>3. Associated Information</t>
  </si>
  <si>
    <t>In this worksheet, the information to be associated with the service codes is captured. Please make use of the request forms and complete all applicable fields.  Where drop down options are available please make use of those. Because of automation: fill out from left to right.</t>
  </si>
  <si>
    <t>4. ITSM</t>
  </si>
  <si>
    <t>Please make sure that information necessary for ITSM will be provided for new regional service codes, unless a reference to a deployment guide can be made. This information does not yet need to be available during the approval process.</t>
  </si>
  <si>
    <t>5. GT SAP upload template</t>
  </si>
  <si>
    <t>Collates information from the Associated information worksheet that is required by the ERP Team to enter into SAP fields to create the Service Code.  No information needs to be entered into this worksheet. However, do check:
1. That all rows that should be uploaded start with a 'C'
2. That rows have been copied downwards sufficiently to capture all service codes from worksheet #3
3. That rows starting with a 'C' do not show any error values
4. that numbers in text cells to not automatically increase (check grey cells with numbers), but stay the same. Automatic increases can happen when pulling cells downwards</t>
  </si>
  <si>
    <t>6. QlikCode upload template</t>
  </si>
  <si>
    <t>For automation purposes only: Please do not adjust any values. Should you see an error or omission contact one of the Global Service Catalogue Management team members</t>
  </si>
  <si>
    <t>7. Direct (upload template)</t>
  </si>
  <si>
    <t>Collates information from the Associated information worksheet that is required by the Direct Team to enter into the Global Direct MS/PS Catalogues.  No information needs to be entered into this worksheet by regions.</t>
  </si>
  <si>
    <t>Note</t>
  </si>
  <si>
    <t>Please provide feedback on this SCRW template to Global Service Catalogue Management</t>
  </si>
  <si>
    <t>General Product/Service Information</t>
  </si>
  <si>
    <t>Group</t>
  </si>
  <si>
    <t>Region</t>
  </si>
  <si>
    <t>ITSM ticket number</t>
  </si>
  <si>
    <t>This entry is required when requesting a new code for development or implementation. It also applies to existing codes to be extended or maintained</t>
  </si>
  <si>
    <t>Source of this Service Code Request Workbook</t>
  </si>
  <si>
    <t>This entry drives further automation in this workbook!</t>
  </si>
  <si>
    <t>Line of Service</t>
  </si>
  <si>
    <t>Support Service</t>
  </si>
  <si>
    <r>
      <rPr>
        <b/>
        <sz val="9"/>
        <rFont val="Arial"/>
        <family val="2"/>
      </rPr>
      <t>This entry drives further automation in this workbook!</t>
    </r>
    <r>
      <rPr>
        <sz val="9"/>
        <rFont val="Arial"/>
        <family val="2"/>
      </rPr>
      <t xml:space="preserve"> Do not combine service code requests in one SCRW for more than one Line of Service. If necessary, create a separate file for another Line of Service.</t>
    </r>
  </si>
  <si>
    <t>For regional service code requests: Are the service codes related to a global service product?</t>
  </si>
  <si>
    <t>No</t>
  </si>
  <si>
    <t>For global service codes, state 'yes'. If for some regional service codes contained in this SCRW the answer is 'no' and for others 'yes or maybe', please enter these service codes into different SCRW templates</t>
  </si>
  <si>
    <t>Product Owner</t>
  </si>
  <si>
    <t>Rich Schofield</t>
  </si>
  <si>
    <t>Service Product or ITO Client</t>
  </si>
  <si>
    <t>UPTS</t>
  </si>
  <si>
    <r>
      <t xml:space="preserve">For a regional service code request and if </t>
    </r>
    <r>
      <rPr>
        <i/>
        <sz val="9"/>
        <color theme="0"/>
        <rFont val="Arial"/>
        <family val="2"/>
      </rPr>
      <t>not</t>
    </r>
    <r>
      <rPr>
        <sz val="9"/>
        <color theme="0"/>
        <rFont val="Arial"/>
        <family val="2"/>
      </rPr>
      <t xml:space="preserve"> related to Enterprise Services (ITO), please explain the business case / business requirements for the service / codes concerned.</t>
    </r>
  </si>
  <si>
    <r>
      <t xml:space="preserve">For a regional service code request and if </t>
    </r>
    <r>
      <rPr>
        <i/>
        <sz val="9"/>
        <color theme="0"/>
        <rFont val="Arial"/>
        <family val="2"/>
      </rPr>
      <t>not</t>
    </r>
    <r>
      <rPr>
        <sz val="9"/>
        <color theme="0"/>
        <rFont val="Arial"/>
        <family val="2"/>
      </rPr>
      <t xml:space="preserve"> related to Enterprise Services (ITO): capture e-mail, including heading information, from the regional service director approving the request</t>
    </r>
  </si>
  <si>
    <t>The cells below only need to be completed for new packaged services that are not yet contained in the Global Service Catalogue</t>
  </si>
  <si>
    <t>Brief Description</t>
  </si>
  <si>
    <t>Brief Service Description</t>
  </si>
  <si>
    <t>For Belinda to complete</t>
  </si>
  <si>
    <t>Brief Client Value</t>
  </si>
  <si>
    <t>Service</t>
  </si>
  <si>
    <t>Service Product Name</t>
  </si>
  <si>
    <t>Uptime Support Services</t>
  </si>
  <si>
    <t>Service Product Acronym</t>
  </si>
  <si>
    <t>Reserved acronyms link</t>
  </si>
  <si>
    <t>Which organisation owns the product/service?</t>
  </si>
  <si>
    <t>Service Product Version (Vx.x)</t>
  </si>
  <si>
    <t>Other Business Units (LoB's) service is applicable to</t>
  </si>
  <si>
    <t>Salesforce</t>
  </si>
  <si>
    <t>Is implementation of a Salesforce entry required?</t>
  </si>
  <si>
    <t>If implementation is required, please enter the Salesforce entry below</t>
  </si>
  <si>
    <t>Salesforce.com code</t>
  </si>
  <si>
    <t>Solution</t>
  </si>
  <si>
    <t>PS Practice Area (Temp)</t>
  </si>
  <si>
    <t>Collateral</t>
  </si>
  <si>
    <t>Wired Link to Collateral</t>
  </si>
  <si>
    <t>No collateral on wired</t>
  </si>
  <si>
    <t>Community Link to Collateral</t>
  </si>
  <si>
    <t>Technologies and Vendors</t>
  </si>
  <si>
    <t>Is this a BU/LoB-specific service?</t>
  </si>
  <si>
    <t>Is this service multi-vendor?</t>
  </si>
  <si>
    <t>Yes</t>
  </si>
  <si>
    <t>Which Lines of Business is this service applicable to?</t>
  </si>
  <si>
    <t>Multi LOB</t>
  </si>
  <si>
    <t>Please list vendors that this service is applicable to:</t>
  </si>
  <si>
    <t>Cisco</t>
  </si>
  <si>
    <t>Other</t>
  </si>
  <si>
    <t>Is there a requirement to show service availability at a catalogue level on a more granular level than vendor - LoB combination?</t>
  </si>
  <si>
    <t>Product Availability</t>
  </si>
  <si>
    <r>
      <t xml:space="preserve">Ready for Sale Date
</t>
    </r>
    <r>
      <rPr>
        <i/>
        <sz val="9"/>
        <rFont val="Arial"/>
        <family val="2"/>
      </rPr>
      <t>(service codes implemented in Direct and SAP)</t>
    </r>
  </si>
  <si>
    <r>
      <t xml:space="preserve">Ready for Delivery Date
</t>
    </r>
    <r>
      <rPr>
        <i/>
        <sz val="9"/>
        <rFont val="Arial"/>
        <family val="2"/>
      </rPr>
      <t>(ITSM contract templates implemented)</t>
    </r>
  </si>
  <si>
    <t>Regional Product Manager</t>
  </si>
  <si>
    <t>Other Contacts within Region</t>
  </si>
  <si>
    <t>Dimension Data Middle East &amp; Africa (MEA)</t>
  </si>
  <si>
    <t>Dimension Data Europe</t>
  </si>
  <si>
    <t>Dimension Data Asia Pacific</t>
  </si>
  <si>
    <t>Dimension Data Australia</t>
  </si>
  <si>
    <t>Dimension Data Americas</t>
  </si>
  <si>
    <t>Dimension Data ITaaS Direct</t>
  </si>
  <si>
    <t>Comments (Additional Information)</t>
  </si>
  <si>
    <t>Authorisation (regional service code requests only)</t>
  </si>
  <si>
    <t>Please identify who and when has authorised the service code request prior to providing the request to Group Catalogue Management.</t>
  </si>
  <si>
    <t>Service Code Creation</t>
  </si>
  <si>
    <t>These cells are used to create the service code by concatenation. 
Please adhere to the service code naming convention, contained in the Global Service Code Policy.</t>
  </si>
  <si>
    <t>Please correct if the validation shows more than 40 characters</t>
  </si>
  <si>
    <t>Short Description (maximum of 40 characters)</t>
  </si>
  <si>
    <t>Long Description (maximum of 250 characters)</t>
  </si>
  <si>
    <t>Columns to the right: C&amp;PS only</t>
  </si>
  <si>
    <t>Salesforce Catalogue Code (if multiple services are requested at the same time)</t>
  </si>
  <si>
    <t>Service Domain (C&amp;PS only)</t>
  </si>
  <si>
    <t>Practice Area (C&amp;PS only)</t>
  </si>
  <si>
    <t>Deal Type (C&amp;PS only)</t>
  </si>
  <si>
    <t>Alternate unit of measure</t>
  </si>
  <si>
    <t>For automation only</t>
  </si>
  <si>
    <t>New or existing code</t>
  </si>
  <si>
    <t>Sevice offering version</t>
  </si>
  <si>
    <t>Brand</t>
  </si>
  <si>
    <t>Service Element/Service Element Bundle</t>
  </si>
  <si>
    <t>Deliverables/Service Element/Service Level</t>
  </si>
  <si>
    <t>Service Code (40-character)</t>
  </si>
  <si>
    <t>Validation</t>
  </si>
  <si>
    <t>Short Description 
(maximum of 40 characters)</t>
  </si>
  <si>
    <t>In the Pre-GT Environment</t>
  </si>
  <si>
    <t>In the New GT Environment</t>
  </si>
  <si>
    <t>Line of Service (PS)</t>
  </si>
  <si>
    <t>Remaining characters</t>
  </si>
  <si>
    <t>Resource type (DDJF; only for PS Time and Materials; 5 characters maximum; start with hyphen)</t>
  </si>
  <si>
    <t>Service code (40-character)</t>
  </si>
  <si>
    <t>Salesforce.com catalogue  code</t>
  </si>
  <si>
    <t>Service Domain</t>
  </si>
  <si>
    <t>Practice Area</t>
  </si>
  <si>
    <t>Deal Type (Fixed Price or Time and Materials)</t>
  </si>
  <si>
    <t>Pre-GT 18-character code (if applicable)
DDAM: (Billing) SKU (40-char Oracle)</t>
  </si>
  <si>
    <t>Global or regional code?</t>
  </si>
  <si>
    <t>Please select</t>
  </si>
  <si>
    <t>Capture version in format V1.0 , V2.1 etc.</t>
  </si>
  <si>
    <t>Do not change</t>
  </si>
  <si>
    <t>Proposed Acronym 
5 characters maximum
Only for non-PS</t>
  </si>
  <si>
    <t>Proposed Service Material Name
(max 29 characters)</t>
  </si>
  <si>
    <t>Length check</t>
  </si>
  <si>
    <t>Material Group</t>
  </si>
  <si>
    <t>Product Hierarchy</t>
  </si>
  <si>
    <t>AUM - Please select</t>
  </si>
  <si>
    <t>UPTS-000000016</t>
  </si>
  <si>
    <t>Existing</t>
  </si>
  <si>
    <t>DD</t>
  </si>
  <si>
    <t>SP</t>
  </si>
  <si>
    <t>RemoteSupport</t>
  </si>
  <si>
    <t>Remote Support</t>
  </si>
  <si>
    <t>24x7 Remote Support.</t>
  </si>
  <si>
    <t>Fixed Price</t>
  </si>
  <si>
    <t>UPTS-000000017</t>
  </si>
  <si>
    <t>PartsOnly</t>
  </si>
  <si>
    <t>24x7x4</t>
  </si>
  <si>
    <t>Parts only 24x7x4</t>
  </si>
  <si>
    <t>24x7 Remote Support; 24x7x4 parts arrival on site.</t>
  </si>
  <si>
    <t>UPTS-000000018</t>
  </si>
  <si>
    <t>BusHrsx4</t>
  </si>
  <si>
    <t>Parts only BusHrsx4</t>
  </si>
  <si>
    <t>24x7 Remote Support; Business Hours x 4 parts arrival on site.</t>
  </si>
  <si>
    <t>UPTS-000000019</t>
  </si>
  <si>
    <t>BusHrsxNBD</t>
  </si>
  <si>
    <t>Parts only BusHrsxNBD</t>
  </si>
  <si>
    <t>24x7 Remote Support; Business Hours x Next Business Day parts arrival on site.</t>
  </si>
  <si>
    <t>UPTS-000000020</t>
  </si>
  <si>
    <t>PartsEngineerOnsite</t>
  </si>
  <si>
    <t>Onsite Parts and Engineer 24x7x4</t>
  </si>
  <si>
    <t>UPTS-000000021</t>
  </si>
  <si>
    <t>Onsite Parts and Engineer BusHrsx4</t>
  </si>
  <si>
    <t>UPTS-000000022</t>
  </si>
  <si>
    <t>Onsite Parts and Engineer BusHrsxNBD</t>
  </si>
  <si>
    <t>UPTS-000000023</t>
  </si>
  <si>
    <t>MissionCritical</t>
  </si>
  <si>
    <t>24x7x2</t>
  </si>
  <si>
    <t>Mission Critical 24x7x2</t>
  </si>
  <si>
    <t>UPTS-000000024</t>
  </si>
  <si>
    <t>Mission Critical 24x7x4</t>
  </si>
  <si>
    <t>UPTS-000000025</t>
  </si>
  <si>
    <t>New</t>
  </si>
  <si>
    <t>AvailabilityMonitoring</t>
  </si>
  <si>
    <t>Availability Monitoring &amp; Reporting</t>
  </si>
  <si>
    <t>24x7 Availability Event Monitoring, Management and Reporting.</t>
  </si>
  <si>
    <t>UPTS-000000026</t>
  </si>
  <si>
    <t>CapacityMonitoring</t>
  </si>
  <si>
    <t>Capacity Monitoring &amp; Reporting</t>
  </si>
  <si>
    <t>24x7 Capacity Event Monitoring, Management and Reporting.</t>
  </si>
  <si>
    <t>UPTS-000000027</t>
  </si>
  <si>
    <t>ServiceDelivAssurTier3</t>
  </si>
  <si>
    <t>BusHrs</t>
  </si>
  <si>
    <t>Service Delivery Assurance Tier3 BusHrs</t>
  </si>
  <si>
    <t xml:space="preserve">BusHrs Service Delivery Assurance Tier 3; 1001 - 2000 CIs. </t>
  </si>
  <si>
    <t>UPTS-000000028</t>
  </si>
  <si>
    <t>MACD</t>
  </si>
  <si>
    <t>24x7</t>
  </si>
  <si>
    <t>MACD Request Management 24x7</t>
  </si>
  <si>
    <t>24x7 MACD Request Management.</t>
  </si>
  <si>
    <t>UPTS-000000029</t>
  </si>
  <si>
    <t>TechAccManagementTier3</t>
  </si>
  <si>
    <t>Technical Acc Management Tier3 BusHrs</t>
  </si>
  <si>
    <t xml:space="preserve">BusHrs Technical Account Management Tier 3; 1001 - 2000 CIs. </t>
  </si>
  <si>
    <t>UPTS-000000030</t>
  </si>
  <si>
    <t>ThirdPartyIncidentCoord</t>
  </si>
  <si>
    <t>Third Party Incident Coordination 24x7</t>
  </si>
  <si>
    <t>24x7 Third Party Incident Coordination.</t>
  </si>
  <si>
    <t>UPTS-000000031</t>
  </si>
  <si>
    <t>ConfigurationArchive</t>
  </si>
  <si>
    <t>Configuration Archive 24x7</t>
  </si>
  <si>
    <t>24x7 Configuration Archive.</t>
  </si>
  <si>
    <t>UPTS-000000032</t>
  </si>
  <si>
    <t>ProactiveProblemSupport</t>
  </si>
  <si>
    <t>Proactive Problem Support BusHrs</t>
  </si>
  <si>
    <t>BusHrs Proactive Problem Support.</t>
  </si>
  <si>
    <t>UPTS-000000033</t>
  </si>
  <si>
    <t>AnnualVersionUpdates</t>
  </si>
  <si>
    <t>Annual Version Updates BusHrs</t>
  </si>
  <si>
    <t>BusHrs annual version updates planning building and testing; 24x7 deployment.</t>
  </si>
  <si>
    <t>UPTS-000000034</t>
  </si>
  <si>
    <t>AvailCapMonReporting</t>
  </si>
  <si>
    <t>Avail Capacity Monitoring Reporting 24x7</t>
  </si>
  <si>
    <t>24x7 Availability and Capacity Event Monitoring, Event Management and Reporting.</t>
  </si>
  <si>
    <t>UPTS-000000035</t>
  </si>
  <si>
    <t>ServiceDelivAssurTier4</t>
  </si>
  <si>
    <t>Service Delivery Assurance Tier4 BusHrs</t>
  </si>
  <si>
    <t xml:space="preserve">BusHrs Service Delivery Assurance Tier 4; 2000+ CIs. </t>
  </si>
  <si>
    <t>UPTS-000000036</t>
  </si>
  <si>
    <t>ServiceDelivAssurTier2</t>
  </si>
  <si>
    <t>Service Delivery Assurance Tier2 BusHrs</t>
  </si>
  <si>
    <t xml:space="preserve">BusHrs Service Delivery Assurance Tier 2; 0 - 1000 CIs. </t>
  </si>
  <si>
    <t>UPTS-000000037</t>
  </si>
  <si>
    <t>TechAccManagementTier4</t>
  </si>
  <si>
    <t>Technical Account Managemt Tier4 BusHrs</t>
  </si>
  <si>
    <t xml:space="preserve">BusHrs Technical Account Management Tier 4; 2000+ CIs. </t>
  </si>
  <si>
    <t>UPTS-000000038</t>
  </si>
  <si>
    <t>TechAccManagementTier2</t>
  </si>
  <si>
    <t>Technical Account Managemt Tier2 BusHrs</t>
  </si>
  <si>
    <t xml:space="preserve">BusHrs Technical Account Management Tier 2; 0 - 1000 CIs. </t>
  </si>
  <si>
    <t>UPTS-000000060</t>
  </si>
  <si>
    <t>SupportServicesTransition</t>
  </si>
  <si>
    <t>Support Services Transition</t>
  </si>
  <si>
    <t>Support Services Client Transition.</t>
  </si>
  <si>
    <t>UPTS-000000061</t>
  </si>
  <si>
    <t>PBRemoteSupport</t>
  </si>
  <si>
    <t>PB Remote Support</t>
  </si>
  <si>
    <t>24x7 Priority Based Remote Support.</t>
  </si>
  <si>
    <t>n/a</t>
  </si>
  <si>
    <t>UPTS-000000062</t>
  </si>
  <si>
    <t>PBPartsOnly</t>
  </si>
  <si>
    <t>PB Parts only 24x7x2</t>
  </si>
  <si>
    <t>24x7 Priority Based Remote Support; 24x7x2 Priority Based parts parts arrival on site.</t>
  </si>
  <si>
    <t>UPTS-000000063</t>
  </si>
  <si>
    <t>PB Parts only 24x7x4</t>
  </si>
  <si>
    <t>24x7 Priority Based Remote Support; 24x7x4 Priority Based parts parts arrival on site.</t>
  </si>
  <si>
    <t>UPTS-000000064</t>
  </si>
  <si>
    <t>PB Parts only BusHrsx4</t>
  </si>
  <si>
    <t>24x7 Priority Based Remote Support; Business Hours x 4 Priority Based parts arrival on site.</t>
  </si>
  <si>
    <t>UPTS-000000065</t>
  </si>
  <si>
    <t>PB Parts only BusHrsxNBD</t>
  </si>
  <si>
    <t>24x7 Priority Based Remote Support; Business Hours x Next Business Day Priority Based parts arrival on site.</t>
  </si>
  <si>
    <t>UPTS-000000066</t>
  </si>
  <si>
    <t>REffort</t>
  </si>
  <si>
    <t>PB Parts only Reasonable Effort</t>
  </si>
  <si>
    <r>
      <t>24x7 Priority Based Remote Support, Alerting; Reasonable Effort</t>
    </r>
    <r>
      <rPr>
        <sz val="9"/>
        <rFont val="Arial"/>
        <family val="2"/>
      </rPr>
      <t xml:space="preserve"> Priority Based parts parts arrival on site</t>
    </r>
    <r>
      <rPr>
        <sz val="9"/>
        <color theme="1"/>
        <rFont val="Arial"/>
        <family val="2"/>
      </rPr>
      <t>.</t>
    </r>
  </si>
  <si>
    <t>UPTS-000000067</t>
  </si>
  <si>
    <t>PBEngineerOnly</t>
  </si>
  <si>
    <t>PB Engineer only 24x7x2</t>
  </si>
  <si>
    <t>UPTS-000000068</t>
  </si>
  <si>
    <t>PB Engineer only 24x7x4</t>
  </si>
  <si>
    <t>UPTS-000000069</t>
  </si>
  <si>
    <t>PB Engineer only BusHrsx4</t>
  </si>
  <si>
    <t>UPTS-000000070</t>
  </si>
  <si>
    <t>PB Engineer only BusHrsxNBD</t>
  </si>
  <si>
    <t>UPTS-000000071</t>
  </si>
  <si>
    <t>PBPartsEngineerOnsite</t>
  </si>
  <si>
    <t>PB Onsite Parts and Engineer 24x7x2</t>
  </si>
  <si>
    <t>UPTS-000000072</t>
  </si>
  <si>
    <t>PB Onsite Parts and Engineer 24x7x4</t>
  </si>
  <si>
    <t>UPTS-000000073</t>
  </si>
  <si>
    <t>PB Onsite Parts and Engineer BusHrsx4</t>
  </si>
  <si>
    <t>UPTS-000000074</t>
  </si>
  <si>
    <t>BusHrsNBD</t>
  </si>
  <si>
    <t>PB Onsite Parts and Engineer BusHrsxNBD</t>
  </si>
  <si>
    <t>UPTS-000000075</t>
  </si>
  <si>
    <t>PB Onsite Parts and Engineer Reas Effort</t>
  </si>
  <si>
    <t>UPTS-000000076</t>
  </si>
  <si>
    <t>PBMissionCritical</t>
  </si>
  <si>
    <t>PB Mission Critical 24x7x2</t>
  </si>
  <si>
    <t>UPTS-000000077</t>
  </si>
  <si>
    <t>PB Mission Critical 24x7x4</t>
  </si>
  <si>
    <t>UPTS-000000078</t>
  </si>
  <si>
    <t>Onsite Parts and Engineer 24x7x2</t>
  </si>
  <si>
    <t>UPTS-000000079</t>
  </si>
  <si>
    <t>Onsite Parts and Engineer Reas Effort</t>
  </si>
  <si>
    <t>UPTS-000000080</t>
  </si>
  <si>
    <t>Parts only Reasonable Effort</t>
  </si>
  <si>
    <r>
      <t>24x7 Remote Support, Alerting; Reasonable Effort</t>
    </r>
    <r>
      <rPr>
        <sz val="9"/>
        <rFont val="Arial"/>
        <family val="2"/>
      </rPr>
      <t xml:space="preserve"> parts parts arrival on site</t>
    </r>
    <r>
      <rPr>
        <sz val="9"/>
        <color theme="1"/>
        <rFont val="Arial"/>
        <family val="2"/>
      </rPr>
      <t>.</t>
    </r>
  </si>
  <si>
    <t>UPTS-000000081</t>
  </si>
  <si>
    <t>Parts only 24x7x2</t>
  </si>
  <si>
    <t>24x7 Remote Support; 24x7x2 parts parts arrival on site.</t>
  </si>
  <si>
    <t>UPTS-000000082</t>
  </si>
  <si>
    <t>EngineerOnly</t>
  </si>
  <si>
    <t>Engineer only 24x7x2</t>
  </si>
  <si>
    <t>UPTS-000000083</t>
  </si>
  <si>
    <t>Engineer only 24x7x4</t>
  </si>
  <si>
    <t>UPTS-000000084</t>
  </si>
  <si>
    <t>Engineer only BusHrsx4</t>
  </si>
  <si>
    <t>UPTS-000000085</t>
  </si>
  <si>
    <t>Engineer only BusHrsxNBD</t>
  </si>
  <si>
    <t>Associated Information</t>
  </si>
  <si>
    <t>Column heading:</t>
  </si>
  <si>
    <t>Pre-GT 18-character code 
(if applicable)</t>
  </si>
  <si>
    <t>SAP Internal Code</t>
  </si>
  <si>
    <t>Direct-related?</t>
  </si>
  <si>
    <t>Family (Direct only)</t>
  </si>
  <si>
    <t>ERP: CI-related or not</t>
  </si>
  <si>
    <t>ITSM-related?</t>
  </si>
  <si>
    <t>Once-off or Annuity Service Element?</t>
  </si>
  <si>
    <t>Service Element Bundle?</t>
  </si>
  <si>
    <t>Service Element Family?</t>
  </si>
  <si>
    <t>Service Element</t>
  </si>
  <si>
    <t>Service Element Deliverables</t>
  </si>
  <si>
    <t>Service Calendar</t>
  </si>
  <si>
    <t>Commitment</t>
  </si>
  <si>
    <t>Short Description</t>
  </si>
  <si>
    <t>Long Description</t>
  </si>
  <si>
    <t>BU (LoB)</t>
  </si>
  <si>
    <t>BU (Sub-LoB)</t>
  </si>
  <si>
    <t>Material Type</t>
  </si>
  <si>
    <t>MS Service Domain</t>
  </si>
  <si>
    <t>Revenue</t>
  </si>
  <si>
    <t>Account Assignment Group</t>
  </si>
  <si>
    <t>Needs Purchase Requisition</t>
  </si>
  <si>
    <t>Billed out of Sales Order or Contract</t>
  </si>
  <si>
    <t>Billing Type</t>
  </si>
  <si>
    <t>Item Category</t>
  </si>
  <si>
    <t>ACV Recognition</t>
  </si>
  <si>
    <t>Units of Measure</t>
  </si>
  <si>
    <t>Purchasing Group</t>
  </si>
  <si>
    <t>Valuation Class</t>
  </si>
  <si>
    <t>Profit Centre syntax</t>
  </si>
  <si>
    <t>Service Type</t>
  </si>
  <si>
    <t>Service Element Interdependencies</t>
  </si>
  <si>
    <t>Service Element Exclusions</t>
  </si>
  <si>
    <t>Europe</t>
  </si>
  <si>
    <t>Middle East and Africa</t>
  </si>
  <si>
    <t>Australia</t>
  </si>
  <si>
    <t>Asia-Pacific</t>
  </si>
  <si>
    <t>Americas</t>
  </si>
  <si>
    <t>GIS</t>
  </si>
  <si>
    <t>ITaaS Direct</t>
  </si>
  <si>
    <t>Owning Region or Group</t>
  </si>
  <si>
    <t>Service Provider</t>
  </si>
  <si>
    <t>Comments</t>
  </si>
  <si>
    <t>Material Status</t>
  </si>
  <si>
    <t>Material Status date</t>
  </si>
  <si>
    <t>Status of Service Code</t>
  </si>
  <si>
    <t>ITSM approval</t>
  </si>
  <si>
    <t>Short column explanation (more guidance provided in the 'Associated Information Guidance' worksheet)</t>
  </si>
  <si>
    <t>Only fill out if applicable (not necessary for regions live on the GT environment)</t>
  </si>
  <si>
    <t>To be filled out by Global Service Catalogue Management</t>
  </si>
  <si>
    <t>Is the service code needed for quotes in Direct? Billing only service codes do not</t>
  </si>
  <si>
    <t>255 characters</t>
  </si>
  <si>
    <t>Against what is the ERP Code loaded?
CI=Configuration Item. This can be hardware, software, or virtual equipment CI (virtual server, circuit/line)</t>
  </si>
  <si>
    <t>Does the service code drive service delivery in ITSM? That means: Does there need to be a relationship between the service code and an ITSM contract template?</t>
  </si>
  <si>
    <t>Validation: If a service code should not go into ITSM, the CI-relationship cannot be 'non-CI (contract)', as this causes the creation of a virtual/service CI in SAP, needing to go into ITSM, otherwise causing an error</t>
  </si>
  <si>
    <t>Does the service element represent a one-off service, typically a take-on/ establishment/onboarding fee, an ongoing (renewable) service or a professional service?</t>
  </si>
  <si>
    <t>Does the service code represent a service element bundle of service elements or deliverables that also have service codes? If so, please identify the service elements/bundles that are part of this bundle, by service code. [PS: No]</t>
  </si>
  <si>
    <t>Which ITIL service is this element a part of?</t>
  </si>
  <si>
    <t>Service element positioned to client</t>
  </si>
  <si>
    <t>The service deliverables that will be provided to the client</t>
  </si>
  <si>
    <t>The Service Calendar that we are offering the client. For non-renewable service elements, enter 'n/a'.</t>
  </si>
  <si>
    <t>The commitment that we are offering the client within the service calendar. If not applicable, enter 'n/a'.</t>
  </si>
  <si>
    <t>Short description (maximum of 40 characters)</t>
  </si>
  <si>
    <t>Long description (maximum of 200 characters)</t>
  </si>
  <si>
    <t>Is the Service Code specific to a BU (LoB).
If yes then please provide BU (LoB). Otherwise choose 'Multi-LoB'.</t>
  </si>
  <si>
    <r>
      <rPr>
        <b/>
        <i/>
        <sz val="8"/>
        <color theme="1"/>
        <rFont val="Arial"/>
        <family val="2"/>
      </rPr>
      <t>NI</t>
    </r>
    <r>
      <rPr>
        <i/>
        <sz val="8"/>
        <color theme="1"/>
        <rFont val="Arial"/>
        <family val="2"/>
      </rPr>
      <t xml:space="preserve">
Enter an 'x' if the service code needs to be applied to the Networking Integration Business Unit</t>
    </r>
  </si>
  <si>
    <t>SE</t>
  </si>
  <si>
    <t>CC</t>
  </si>
  <si>
    <t>CI</t>
  </si>
  <si>
    <t>MI</t>
  </si>
  <si>
    <t>DC</t>
  </si>
  <si>
    <t>AI</t>
  </si>
  <si>
    <t>AS</t>
  </si>
  <si>
    <t>BC (MEA PS only!)</t>
  </si>
  <si>
    <t>PM (MEA PS only!)</t>
  </si>
  <si>
    <r>
      <rPr>
        <b/>
        <i/>
        <sz val="8"/>
        <color theme="1"/>
        <rFont val="Arial"/>
        <family val="2"/>
      </rPr>
      <t>IO (MEA only!)</t>
    </r>
    <r>
      <rPr>
        <i/>
        <sz val="8"/>
        <color theme="1"/>
        <rFont val="Arial"/>
        <family val="2"/>
      </rPr>
      <t xml:space="preserve">
</t>
    </r>
  </si>
  <si>
    <t>Does the service code need to apply to a non-core LoB (being other than Networking, Communications, CIS, Security, Data Centre and MI (End User Computing)?</t>
  </si>
  <si>
    <r>
      <t>Does the service code need to apply to a Sub-LoB in a region that uses sub-Lob's?</t>
    </r>
    <r>
      <rPr>
        <i/>
        <sz val="8"/>
        <color rgb="FFFF0000"/>
        <rFont val="Arial"/>
        <family val="2"/>
      </rPr>
      <t xml:space="preserve"> (currently: only for MEA: CC needs to be split into CCV and CCM)</t>
    </r>
  </si>
  <si>
    <r>
      <t xml:space="preserve">If the service code is 'Multi-LoB', please specify the LoB's/BU's), using the acronyms listed in the comment in this field.
For core LoB's, you can paste as value and then delete the LoB's/BU's that do not apply
For </t>
    </r>
    <r>
      <rPr>
        <i/>
        <sz val="8"/>
        <color rgb="FFC00000"/>
        <rFont val="Arial"/>
        <family val="2"/>
      </rPr>
      <t>non-core LoB's</t>
    </r>
    <r>
      <rPr>
        <i/>
        <sz val="8"/>
        <color theme="1"/>
        <rFont val="Arial"/>
        <family val="2"/>
      </rPr>
      <t>: choose/validate SAP fields manually!</t>
    </r>
  </si>
  <si>
    <t>For an MS Service, choose the service domain
Where GSC provide call management only: Multivendor Service Aggregation;
Where DD provides maintenance (break/fix, asset tracking, software subscription): Maintenance;
Other Support Services: Support;
Managed Services not falling in any category above: Managed</t>
  </si>
  <si>
    <t>The revenue stream the service must be reported against.</t>
  </si>
  <si>
    <t>The Account Assignment Group the service must be reported against</t>
  </si>
  <si>
    <t>Is a Purchase Requisition is required before using this code? A no indicates that the code can directely be used against a contract or a sales order.
A purchase requisition is required if a service needs to be purchased from a vendor or internal central delivery organisation</t>
  </si>
  <si>
    <t>some services (especially the once-off ones) can be invoiced out of a sales order, as opposed to a renewable contract. This field is important to indicate which billing method will be used. Finance and Contract Management teams can help to set this field but a good rule is that renewable services must be invoiced out of a contract</t>
  </si>
  <si>
    <t>The item category SAP field drives billing behaviour.
For T&amp;M": LEIS" for EU and "YPTM" for AU and MEA; for Fixed Price: LEIS</t>
  </si>
  <si>
    <t>Are the revenues linked to that service code considered for the ACV calculation?</t>
  </si>
  <si>
    <t>Definition of pricing: e.g. by unit, 
by CPU/hour, by GB/time unit, 
per user/month etc. 
Normally: each (EA).</t>
  </si>
  <si>
    <t>Purchasing Group: 003 for MS, 004 for PS</t>
  </si>
  <si>
    <t>For MS Cloud: "2110 Cloud MS"
For PS Cloud: "2120 Cloud PS"
Any other service: "0000 Services to Market"</t>
  </si>
  <si>
    <t>General syntax for the profit centre field:
Plant/Sales Org: UK01 (example)
Service type: C=Cloud; S=MS/PS;L=Cloud Other (MSVC/CLM - EU only);T=ITO Cloud;T=ITO Core
LoB: 2 letter SAP acronym (non-core LoB: 5th digit = Z)
MS=100;PS=400
EXCEPTIONS CAN APPLY; then validate with GIS SAP!</t>
  </si>
  <si>
    <r>
      <rPr>
        <i/>
        <u/>
        <sz val="8"/>
        <color theme="1"/>
        <rFont val="Arial"/>
        <family val="2"/>
      </rPr>
      <t>If applicable</t>
    </r>
    <r>
      <rPr>
        <i/>
        <sz val="8"/>
        <color theme="1"/>
        <rFont val="Arial"/>
        <family val="2"/>
      </rPr>
      <t>: 
Core (at least one to be selected), optional (in addition to a core service), extra (custom pricing).</t>
    </r>
  </si>
  <si>
    <t>Which service codes are pre-requisites for this service element?</t>
  </si>
  <si>
    <t>What service codes must be excluded if this service code is used?</t>
  </si>
  <si>
    <t>In which countries in each region should the service element be available?
All or entry country acronyms in the regional column concerned</t>
  </si>
  <si>
    <t>Who owns the service code? Group or which region? If owned 
by a country, choose the relevant region.</t>
  </si>
  <si>
    <t>If the service is centrally provided for more than one country: Organisation providing the service</t>
  </si>
  <si>
    <t>Any other comments that might be relevant to business systems</t>
  </si>
  <si>
    <t>Request/ 
Approved/ 
Deployed</t>
  </si>
  <si>
    <t>Check of decision from Contract Management</t>
  </si>
  <si>
    <t>SAP field, SAP-relationship or remarks:</t>
  </si>
  <si>
    <t>Material Code (pre-GT)</t>
  </si>
  <si>
    <t>Manufacturer Part Number</t>
  </si>
  <si>
    <t>Material Code (GT)</t>
  </si>
  <si>
    <t>Not related to any field, but will guide implementation process</t>
  </si>
  <si>
    <r>
      <t xml:space="preserve">Field in </t>
    </r>
    <r>
      <rPr>
        <i/>
        <sz val="8"/>
        <rFont val="Arial"/>
        <family val="2"/>
      </rPr>
      <t>Direct</t>
    </r>
    <r>
      <rPr>
        <sz val="8"/>
        <rFont val="Arial"/>
        <family val="2"/>
      </rPr>
      <t xml:space="preserve"> only</t>
    </r>
  </si>
  <si>
    <t>Will trigger an option in Classifications field</t>
  </si>
  <si>
    <t>Combination of SAP fields not possible</t>
  </si>
  <si>
    <t>Not hardcoded in a SAP field</t>
  </si>
  <si>
    <t>Not necessary to complete for regional service codes, unless the
 service architecture is based on the Services Framework.</t>
  </si>
  <si>
    <t>Default: 24x7 or BusHrs</t>
  </si>
  <si>
    <t>E.g. x4, xNBD</t>
  </si>
  <si>
    <t>Material Code Short Description</t>
  </si>
  <si>
    <t>Material Code Long Description</t>
  </si>
  <si>
    <t>Division</t>
  </si>
  <si>
    <t>Used for automation</t>
  </si>
  <si>
    <t>SAP field TBD</t>
  </si>
  <si>
    <t>Used to determine Item Category</t>
  </si>
  <si>
    <t>Units of Measure (UoM)</t>
  </si>
  <si>
    <t>Profit Centre</t>
  </si>
  <si>
    <t>For information purposes only.
Not hardcoded in SAP</t>
  </si>
  <si>
    <t>Please enter service codes or explain in tekst. Not hardcoded in systems</t>
  </si>
  <si>
    <t>Plant</t>
  </si>
  <si>
    <t>Manufacturer SAP field</t>
  </si>
  <si>
    <t>For information purposes only</t>
  </si>
  <si>
    <t>Z status to be applied</t>
  </si>
  <si>
    <t>Z status start date</t>
  </si>
  <si>
    <t>Default is 'Request'</t>
  </si>
  <si>
    <t>Input required for regional service codes asking for Group approval:</t>
  </si>
  <si>
    <t>Required for regional service codes that will be implemented in pre-GT systems</t>
  </si>
  <si>
    <t>Required</t>
  </si>
  <si>
    <t>Not to be entered/adjusted by regions
Max 17 char to allow for 3-digit Sub-Lobs like CCV and CCM</t>
  </si>
  <si>
    <t>Char</t>
  </si>
  <si>
    <t>Not required</t>
  </si>
  <si>
    <t>Calculation</t>
  </si>
  <si>
    <t>Required if there is a relationship to global service codes</t>
  </si>
  <si>
    <t>Required for the region concerned</t>
  </si>
  <si>
    <t>Required (select your region)</t>
  </si>
  <si>
    <t>Required, if not delivered on a country-by-country basis</t>
  </si>
  <si>
    <t>Required: Please provide further information on the nature of the service 
if not easily readable from the long description.</t>
  </si>
  <si>
    <t>Only select if the code is to be retired</t>
  </si>
  <si>
    <t>only enter a date if the code is to be retired</t>
  </si>
  <si>
    <t>Only to be adjusted by Group Catalogue Mgt</t>
  </si>
  <si>
    <t>[LoB]-UPTS-000000016</t>
  </si>
  <si>
    <t>16000 Managed Services</t>
  </si>
  <si>
    <t>CI-related</t>
  </si>
  <si>
    <t>Annuity (renewable)</t>
  </si>
  <si>
    <t>TBD</t>
  </si>
  <si>
    <t>00 - Multi LoB</t>
  </si>
  <si>
    <t>x</t>
  </si>
  <si>
    <t>YDIE</t>
  </si>
  <si>
    <t>20000 MS Entitlements</t>
  </si>
  <si>
    <t>Support</t>
  </si>
  <si>
    <t>Revenue: MS Support</t>
  </si>
  <si>
    <t>2F MS Support</t>
  </si>
  <si>
    <t>Contract</t>
  </si>
  <si>
    <t>Periodically (beginning of each month)</t>
  </si>
  <si>
    <t>YS31 MS  - Support</t>
  </si>
  <si>
    <t>0000 Services to Market</t>
  </si>
  <si>
    <t>Core</t>
  </si>
  <si>
    <t>N/A</t>
  </si>
  <si>
    <t>DD-GLOBAL</t>
  </si>
  <si>
    <t>Approved</t>
  </si>
  <si>
    <t>[LoB]-UPTS-000000017</t>
  </si>
  <si>
    <t>[LoB]-UPTS-000000018</t>
  </si>
  <si>
    <t>[LoB]-UPTS-000000019</t>
  </si>
  <si>
    <t>[LoB]-UPTS-000000020</t>
  </si>
  <si>
    <t>[LoB]-UPTS-000000021</t>
  </si>
  <si>
    <t>[LoB]-UPTS-000000022</t>
  </si>
  <si>
    <t>[LoB]-UPTS-000000023</t>
  </si>
  <si>
    <t>[LoB]-UPTS-000000024</t>
  </si>
  <si>
    <t>[LoB]-UPTS-000000025</t>
  </si>
  <si>
    <t>Retired</t>
  </si>
  <si>
    <t>[LoB]-UPTS-000000026</t>
  </si>
  <si>
    <t>[LoB]-UPTS-000000040</t>
  </si>
  <si>
    <t>Non-CI (contract)</t>
  </si>
  <si>
    <t>DDSP-UPTS-ServiceDeliveryAssTier2BusHrs; 
DDSP-UPTS-ServiceDeliveryAssTier4BusHrs</t>
  </si>
  <si>
    <t>[LoB]-UPTS-000000028</t>
  </si>
  <si>
    <t>MACD-points-based</t>
  </si>
  <si>
    <t>MACD-points-based (afterwards)</t>
  </si>
  <si>
    <t>YS42 MS Support Retainer</t>
  </si>
  <si>
    <t>[LoB]-UPTS-000000029</t>
  </si>
  <si>
    <t>DDSP-UPTS-ProactiveProblemSupportBusHrs; DDSP-UPTS-AvailCapMonReporting24x7; Service Delivery Assurance (DDSP-UPTS-ServiceDeliveryAssTier2BusHrs; DDSP-UPTS-ServiceDeliveryAssTier3BusHrs; DDSP-UPTS-ServiceDeliveryAssTier4BusHrs)</t>
  </si>
  <si>
    <t>DDSP-UPTS-TechAccManagementTier2BusHrs; DDSP-UPTS-TechAccManagementTier4BusHrs</t>
  </si>
  <si>
    <t>Request</t>
  </si>
  <si>
    <t>[LoB]-UPTS-000000030</t>
  </si>
  <si>
    <t>[LoB]-UPTS-000000031</t>
  </si>
  <si>
    <t>[LoB]-UPTS-000000032</t>
  </si>
  <si>
    <t>[LoB]-UPTS-000000033</t>
  </si>
  <si>
    <t>Technical Account Management (DDSP-UPTS-TechAccManagementTier3BusHrs; DDSP-UPTS-TechAccManagementTier2BusHrs; DDSP-UPTS-TechAccManagementTier4BusHrs)</t>
  </si>
  <si>
    <t>[LoB]-UPTS-000000034</t>
  </si>
  <si>
    <t>[LoB]-UPTS-000000035</t>
  </si>
  <si>
    <t>DDSP-UPTS-ServiceDeliveryAssTier2BusHrs; 
DDSP-UPTS-ServiceDeliveryAssTier3BusHrs</t>
  </si>
  <si>
    <t>[LoB]-UPTS-000000036</t>
  </si>
  <si>
    <t>DDSP-UPTS-ServiceDeliveryAssTier3BusHrs; 
DDSP-UPTS-ServiceDeliveryAssTier4BusHrs</t>
  </si>
  <si>
    <t>[LoB]-UPTS-000000037</t>
  </si>
  <si>
    <t>DDSP-UPTS-TechAccManagementTier2BusHrs; DDSP-UPTS-TechAccManagementTier3BusHrs</t>
  </si>
  <si>
    <t>[LoB]-UPTS-000000038</t>
  </si>
  <si>
    <t>DDSP-UPTS-TechAccManagementTier3BusHrs; DDSP-UPTS-TechAccManagementTier4BusHrs</t>
  </si>
  <si>
    <t>[LoB]-UPTS-000000060</t>
  </si>
  <si>
    <t>Take-on/onboarding fee</t>
  </si>
  <si>
    <t>20001 MS Entitlements</t>
  </si>
  <si>
    <t>[LoB]-UPTS-000000061</t>
  </si>
  <si>
    <t>[LoB]-UPTS-000000062</t>
  </si>
  <si>
    <t>[LoB]-UPTS-000000063</t>
  </si>
  <si>
    <t>[LoB]-UPTS-000000064</t>
  </si>
  <si>
    <t>[LoB]-UPTS-000000065</t>
  </si>
  <si>
    <t>[LoB]-UPTS-000000066</t>
  </si>
  <si>
    <t>[LoB]-UPTS-000000067</t>
  </si>
  <si>
    <t>[LoB]-UPTS-000000068</t>
  </si>
  <si>
    <t>[LoB]-UPTS-000000069</t>
  </si>
  <si>
    <t>[LoB]-UPTS-000000070</t>
  </si>
  <si>
    <t>[LoB]-UPTS-000000071</t>
  </si>
  <si>
    <t>[LoB]-UPTS-000000072</t>
  </si>
  <si>
    <t>[LoB]-UPTS-000000073</t>
  </si>
  <si>
    <t>[LoB]-UPTS-000000074</t>
  </si>
  <si>
    <t>[LoB]-UPTS-000000075</t>
  </si>
  <si>
    <t>[LoB]-UPTS-000000076</t>
  </si>
  <si>
    <t>[LoB]-UPTS-000000077</t>
  </si>
  <si>
    <t>[LoB]-UPTS-000000078</t>
  </si>
  <si>
    <t>[LoB]-UPTS-000000079</t>
  </si>
  <si>
    <t>[LoB]-UPTS-000000080</t>
  </si>
  <si>
    <t>[LoB]-UPTS-000000081</t>
  </si>
  <si>
    <t>[LoB]-UPTS-000000082</t>
  </si>
  <si>
    <t>[LoB]-UPTS-000000083</t>
  </si>
  <si>
    <t>[LoB]-UPTS-000000084</t>
  </si>
  <si>
    <t>[LoB]-UPTS-000000085</t>
  </si>
  <si>
    <t>Guidance on Associated Information</t>
  </si>
  <si>
    <t>Do not enter anything in this worksheet</t>
  </si>
  <si>
    <t>One-off or Annuity Service Element?</t>
  </si>
  <si>
    <t>LoB</t>
  </si>
  <si>
    <t>Service Code (Element) Interdependencies</t>
  </si>
  <si>
    <t>Service (Code) Element Exclusions</t>
  </si>
  <si>
    <t>Region/Global</t>
  </si>
  <si>
    <t>Status of Entitlement</t>
  </si>
  <si>
    <t>Against what is the ERP code loaded?</t>
  </si>
  <si>
    <t>Does the service code drive service delivery in ITSM? Does there need to be a relationship between the service code and an ITSM contract template?</t>
  </si>
  <si>
    <t>Does the service element represent a one-off service, typically a take-on/establishment/ onboarding fee, an ongoing (renewable) service or a professional service?</t>
  </si>
  <si>
    <t>Which ITIL Service is this element a part of?</t>
  </si>
  <si>
    <t>The Commitment that we are offering the client within the service calendar. If not applicable, enter 'n/a'.</t>
  </si>
  <si>
    <t>Long Description (maximum of 200 characters)</t>
  </si>
  <si>
    <t>Is the Service Code specific to a LOB?  If yes, then please provide LOB. Otherwise choose 'Multi-LoB'.</t>
  </si>
  <si>
    <t>Definition of pricing: e.g., by unit, by CPU/hour, by GB/time unit, per user/month etc. Normally: each (EA)</t>
  </si>
  <si>
    <r>
      <rPr>
        <i/>
        <u/>
        <sz val="8"/>
        <rFont val="Arial"/>
        <family val="2"/>
      </rPr>
      <t>If applicable</t>
    </r>
    <r>
      <rPr>
        <i/>
        <sz val="8"/>
        <rFont val="Arial"/>
        <family val="2"/>
      </rPr>
      <t>: 
Core (at least one to be selected), optional (in addition to a core service), extra (custom pricing)</t>
    </r>
  </si>
  <si>
    <t>What service codes are a pre-requisite for this service element?</t>
  </si>
  <si>
    <t>In which geography/ies should the service element be available? Group, specific region or describe coverage.</t>
  </si>
  <si>
    <t>Who owns the service code? Group or which region? If owned by a country, choose the relevant region.</t>
  </si>
  <si>
    <t>Request/
Approved/ 
Deployed</t>
  </si>
  <si>
    <t>To be completed as part of a regional service code request if the service code would be implemented in a pre-GT tier 1 application.</t>
  </si>
  <si>
    <t>To be completed as part of a regional service code request</t>
  </si>
  <si>
    <t>Not necessary to complete for regional service codes until further notice</t>
  </si>
  <si>
    <t>To be completed as part of a regional service code request, if there is an interdependency with a global service code</t>
  </si>
  <si>
    <t>To be completed as part of a regional service code request, if a global service code would need to be excluded</t>
  </si>
  <si>
    <t>To be completed as part of a regional service code request, entering the region involved, or countries within that region</t>
  </si>
  <si>
    <t>To be completed as part of a regional service code request, selecting the region involved</t>
  </si>
  <si>
    <t>To be completed as part of a regional service code request if a central delivery organisation or centre of excellence is involved</t>
  </si>
  <si>
    <t>To be completed as part of a regional service code request, if additional explanation would be advantageous. This is especially important where a long description does not provide clear information on the service involved</t>
  </si>
  <si>
    <t>Default choice is 'Request', also for a regional service code request</t>
  </si>
  <si>
    <t>Material Code</t>
  </si>
  <si>
    <t>[take-on fee should not be in a contract], only in sales order</t>
  </si>
  <si>
    <t>Used for alignment with Services Framework</t>
  </si>
  <si>
    <t>SAP Division field</t>
  </si>
  <si>
    <t>SAP Material Type field</t>
  </si>
  <si>
    <t>SAP Material Group field</t>
  </si>
  <si>
    <t>Not hardcoded in SAP</t>
  </si>
  <si>
    <t>Please enter service codes or explain in text</t>
  </si>
  <si>
    <t xml:space="preserve"> </t>
  </si>
  <si>
    <t>EA</t>
  </si>
  <si>
    <t>Guidance:</t>
  </si>
  <si>
    <r>
      <t xml:space="preserve">Select Managed Services if:
- Managed Services.
- Cloud-based Services.
- IT Outsourcing.
- Client take-on fees related to a managed/cloud service.
</t>
    </r>
    <r>
      <rPr>
        <sz val="4"/>
        <rFont val="Arial"/>
        <family val="2"/>
      </rPr>
      <t xml:space="preserve"> 
</t>
    </r>
    <r>
      <rPr>
        <sz val="8"/>
        <rFont val="Arial"/>
        <family val="2"/>
      </rPr>
      <t xml:space="preserve">Select Professional Services if:
- Related to C&amp;PS.
</t>
    </r>
    <r>
      <rPr>
        <sz val="4"/>
        <rFont val="Arial"/>
        <family val="2"/>
      </rPr>
      <t xml:space="preserve"> 
</t>
    </r>
    <r>
      <rPr>
        <sz val="8"/>
        <rFont val="Arial"/>
        <family val="2"/>
      </rPr>
      <t xml:space="preserve">For certain service products, it is possible that proposed changes have not yet been included in the SAP field choices list. In that case, list the choices agreed upon between the product management and Group Finance/Operations.
</t>
    </r>
  </si>
  <si>
    <r>
      <t xml:space="preserve">A service code should be CI-related if:
- The service related to the service code could only be applicable to part of an installed base.
- Service/virtual CI's can be defined that should relate to the service code.
</t>
    </r>
    <r>
      <rPr>
        <sz val="4"/>
        <color theme="1"/>
        <rFont val="Arial"/>
        <family val="2"/>
      </rPr>
      <t xml:space="preserve"> 
</t>
    </r>
    <r>
      <rPr>
        <sz val="8"/>
        <color theme="1"/>
        <rFont val="Arial"/>
        <family val="2"/>
      </rPr>
      <t xml:space="preserve">If the service code is project-related (C&amp;PS service code, or client take-on, including establishment/enablement): select 'Non-CI (contract)'.
</t>
    </r>
    <r>
      <rPr>
        <sz val="4"/>
        <color theme="1"/>
        <rFont val="Arial"/>
        <family val="2"/>
      </rPr>
      <t xml:space="preserve"> 
</t>
    </r>
    <r>
      <rPr>
        <sz val="8"/>
        <color theme="1"/>
        <rFont val="Arial"/>
        <family val="2"/>
      </rPr>
      <t xml:space="preserve">If the service code is applicable to the contract as a whole and needs to go into ITSM for service delivery, select 'Non-CI (contract)'.
</t>
    </r>
    <r>
      <rPr>
        <sz val="4"/>
        <color theme="1"/>
        <rFont val="Arial"/>
        <family val="2"/>
      </rPr>
      <t xml:space="preserve"> 
</t>
    </r>
    <r>
      <rPr>
        <sz val="8"/>
        <color theme="1"/>
        <rFont val="Arial"/>
        <family val="2"/>
      </rPr>
      <t>TBD: To be determined. This can be chosen if the selection will be determined at a later point in time. The service code cannot be approved if the choice is 'TBD'.</t>
    </r>
  </si>
  <si>
    <t>The following service codes do not go into ITSM:
- Client take-on (once-off fees and activity).
- C&amp;PS service codes (which represent projects).
- Billing only service codes (service codes that would only be created for financial purposes, but not for service delivery in ITSM.
- Any other service code for which no Contract Template should be created (currently, no examples are known).
For all other service codes, the choice should be 'Yes'.</t>
  </si>
  <si>
    <t>- Choose annuity if the service related to the service code should be renewed upon contract or service expiration.
- Choose 'take-on/onboarding fee' if the service is related to client take-on activities, even when the revenue would be amortised over the initial contract period.
- For C&amp;PS service codes choose 'Discreet service (PS)'.
- Choose 'ad hoc/excess usage' for service codes where no minimum revenue is applicable. Currently, this only applies to certain Cloud-based service codes.</t>
  </si>
  <si>
    <r>
      <t xml:space="preserve">Only choose 'Yes' if the service code represents a service bundle that should refer to specific other underlying service codes.
</t>
    </r>
    <r>
      <rPr>
        <sz val="4"/>
        <color theme="1"/>
        <rFont val="Arial"/>
        <family val="2"/>
      </rPr>
      <t xml:space="preserve"> 
</t>
    </r>
    <r>
      <rPr>
        <sz val="8"/>
        <color theme="1"/>
        <rFont val="Arial"/>
        <family val="2"/>
      </rPr>
      <t>Therefore, the answer will almost always be 'No'</t>
    </r>
  </si>
  <si>
    <r>
      <t xml:space="preserve">If the service product or service code is aligned with the Services Framework, please fill out these 3 columns. If the global service product is not aligned with the Service Framework, please indicate so here.
</t>
    </r>
    <r>
      <rPr>
        <sz val="4"/>
        <color theme="1"/>
        <rFont val="Arial"/>
        <family val="2"/>
      </rPr>
      <t xml:space="preserve"> 
</t>
    </r>
    <r>
      <rPr>
        <sz val="8"/>
        <color theme="1"/>
        <rFont val="Arial"/>
        <family val="2"/>
      </rPr>
      <t>In that case, clearly indicate the service element family, service element and (service element) deliverable to which the service code applies. This will also drive implementation in the Global Service Catalogue.</t>
    </r>
  </si>
  <si>
    <r>
      <t xml:space="preserve">- Select 24x7 if the service should be performed at all hours of any day of the year.
- Select Business Hours if the service should only be performed during the business hours as defined for the GSC in each region.
</t>
    </r>
    <r>
      <rPr>
        <sz val="4"/>
        <color theme="1"/>
        <rFont val="Arial"/>
        <family val="2"/>
      </rPr>
      <t xml:space="preserve"> 
</t>
    </r>
    <r>
      <rPr>
        <i/>
        <sz val="8"/>
        <color theme="1"/>
        <rFont val="Arial"/>
        <family val="2"/>
      </rPr>
      <t xml:space="preserve">Please note: As per ITSM contract template, only 1 service calendar can apply for all deliverables within that contract template.
</t>
    </r>
    <r>
      <rPr>
        <i/>
        <sz val="4"/>
        <color theme="1"/>
        <rFont val="Arial"/>
        <family val="2"/>
      </rPr>
      <t xml:space="preserve"> 
</t>
    </r>
    <r>
      <rPr>
        <sz val="8"/>
        <color theme="1"/>
        <rFont val="Arial"/>
        <family val="2"/>
      </rPr>
      <t>- If the service calendar deviates from the 24x7 or business hours service calendar as specified above, please specify the service calendar in this field (e.g. Monday-Saturday 10am-19pm).</t>
    </r>
    <r>
      <rPr>
        <i/>
        <sz val="8"/>
        <color theme="1"/>
        <rFont val="Arial"/>
        <family val="2"/>
      </rPr>
      <t xml:space="preserve">
</t>
    </r>
  </si>
  <si>
    <r>
      <t xml:space="preserve">Please indicate the number of hours, or number of (business) days, in which the service should start or have been completed (the latter depending on the description of the service).
</t>
    </r>
    <r>
      <rPr>
        <sz val="4"/>
        <color theme="1"/>
        <rFont val="Arial"/>
        <family val="2"/>
      </rPr>
      <t xml:space="preserve"> 
</t>
    </r>
    <r>
      <rPr>
        <sz val="8"/>
        <color theme="1"/>
        <rFont val="Arial"/>
        <family val="2"/>
      </rPr>
      <t>Syntax: x[number of hours] (e.g. x4); xNBD or x[number of business days]BD (e.g. x2BD)</t>
    </r>
  </si>
  <si>
    <t>For guidance on the short and long description field, please refer to the Global Service Code Policy document.</t>
  </si>
  <si>
    <t>If the revenue should be allocated to a single LoB (or business unit), choose the applicable LoB. If the revenue can be allocated to more than 1 LoB, please select 00-Multi-LoB.</t>
  </si>
  <si>
    <t>Please do not touch the default YDIE choice, unless you have specific guidance to choose another code, from Group Finance.</t>
  </si>
  <si>
    <r>
      <t xml:space="preserve">The following choices have a clear, almost 1 to 1, relationship with service codes:
Managed Services:
- Uptime - Vendor Based Resell: choose Vendor Based Resale.
- All other Managed Services, including client take-on: choose MS Entitlements.
- Cloud only: Choose MS Cloud for non-Establishment/Enablement service codes (which are PS Cloud).
</t>
    </r>
    <r>
      <rPr>
        <sz val="4"/>
        <rFont val="Arial"/>
        <family val="2"/>
      </rPr>
      <t xml:space="preserve"> 
</t>
    </r>
    <r>
      <rPr>
        <sz val="8"/>
        <rFont val="Arial"/>
        <family val="2"/>
      </rPr>
      <t>For C&amp;PS service codes, the Material Group will be entered by Group C&amp;PS.</t>
    </r>
  </si>
  <si>
    <r>
      <t xml:space="preserve">From a financial perspective, this is the most important column, as it will drive other choices.
All revenue related to MSxx service codes will be recognised as ‘Revenue: MS Management’ (not support or maintenance), even when related to, for e.g., Insite (Insite Essentials).
</t>
    </r>
    <r>
      <rPr>
        <sz val="4"/>
        <rFont val="Arial"/>
        <family val="2"/>
      </rPr>
      <t xml:space="preserve"> 
</t>
    </r>
    <r>
      <rPr>
        <sz val="8"/>
        <rFont val="Arial"/>
        <family val="2"/>
      </rPr>
      <t>All revenue related to Cloud: MS Cloud if annuity-based; PS Cloud for Establishment/Enablement
For C&amp;PS, this column will be completed by Group C&amp;PS (Wayne Hughes).</t>
    </r>
  </si>
  <si>
    <r>
      <t xml:space="preserve">Annual Contract Value should be recognised as such when the client commits to a minimal amount of revenue per (part of a) year.
</t>
    </r>
    <r>
      <rPr>
        <sz val="4"/>
        <rFont val="Arial"/>
        <family val="2"/>
      </rPr>
      <t xml:space="preserve"> 
</t>
    </r>
    <r>
      <rPr>
        <sz val="8"/>
        <rFont val="Arial"/>
        <family val="2"/>
      </rPr>
      <t>For the following kinds of services that will not be the case:
- MACD (points-based retainer contract): The client consumes points only per task.
- Cloud excess usage: The client only pays for resource usage above the purchased plan.
- Consulting and Professional Services: project-based.
- Client take-on/Establishment/Enablement: project-based.</t>
    </r>
  </si>
  <si>
    <t>Always 'EA', unless a very specific case comes up. That would need discussing with stakeholders.</t>
  </si>
  <si>
    <r>
      <t xml:space="preserve">This is not used in any system.
</t>
    </r>
    <r>
      <rPr>
        <sz val="4"/>
        <rFont val="Arial"/>
        <family val="2"/>
      </rPr>
      <t xml:space="preserve"> 
</t>
    </r>
    <r>
      <rPr>
        <sz val="8"/>
        <rFont val="Arial"/>
        <family val="2"/>
      </rPr>
      <t>Core: This service, or one of the core service codes needs to be in place.
Optional: optional additional service which is costed automatically based on a costing model.
Extra: Like an optional service, but custom costing/pricing only.</t>
    </r>
  </si>
  <si>
    <t>See above</t>
  </si>
  <si>
    <t>For all services that are owned on a Group-level, the choice is DD-GLOBAL, even if a certain service code would only be available in 1 region or 1 country.
If a service code is requested by a region, if only for 1 country, the applicable region needs to be selected.</t>
  </si>
  <si>
    <t>Explain which organisation provides the service, if the service is not provided decentrally by Dimension Data countries.</t>
  </si>
  <si>
    <t>For new requests: leave the default 'Request' option. Choose 'End of Sale' when a service code should not be used anymore for sales, but should remain in place for existing clients for the service concerned.
For Global Catalogue Mgt: Only choose 'Retired' when the service code will not be in use anymore. Only choose 'Rejected' when a service code will not have been implemented in a system.</t>
  </si>
  <si>
    <t>YS60: similar to Uptime (annuity, period, revenu split over period of contract (can be billed up front, but will be recognised over period). Including client take-on fee</t>
  </si>
  <si>
    <t>YS61: Ad hoc: Excess (sometimes comes through, sometimes doesn't)</t>
  </si>
  <si>
    <t>YS62: Establishment fee (for cloud only). Should this include client take-on fees?</t>
  </si>
  <si>
    <t>YS63 does not exist anymore</t>
  </si>
  <si>
    <t>ITSM Contract template setup - will be copied to ITSM SCRW Workbook</t>
  </si>
  <si>
    <t>Contract template fields / data will be sourced from 3. Associated information but will be modified to meet ITSM requirements / contract ESID will never be changed</t>
  </si>
  <si>
    <t>Service calender options</t>
  </si>
  <si>
    <t>Examples, do not remove</t>
  </si>
  <si>
    <t>Transaction source</t>
  </si>
  <si>
    <t>Contract ESID</t>
  </si>
  <si>
    <t>SAP description</t>
  </si>
  <si>
    <t>Contract name</t>
  </si>
  <si>
    <t>SAP long description</t>
  </si>
  <si>
    <t>Service description</t>
  </si>
  <si>
    <t>Service calendar</t>
  </si>
  <si>
    <t>Contract type</t>
  </si>
  <si>
    <t>Retainer type</t>
  </si>
  <si>
    <t>Billing option</t>
  </si>
  <si>
    <t>Options</t>
  </si>
  <si>
    <t>Pre-requisites</t>
  </si>
  <si>
    <t>Exclusions</t>
  </si>
  <si>
    <t>ITSM related?</t>
  </si>
  <si>
    <t>Notes</t>
  </si>
  <si>
    <t>Active</t>
  </si>
  <si>
    <t>Service properties</t>
  </si>
  <si>
    <t>Owned by ESID</t>
  </si>
  <si>
    <t>Realm</t>
  </si>
  <si>
    <t>Name will not be truncated as ITSM and will always start with the service acronym</t>
  </si>
  <si>
    <t>Will be modified as not limited to 250 chars</t>
  </si>
  <si>
    <t>Contract item</t>
  </si>
  <si>
    <t>24 hours 7 days a week</t>
  </si>
  <si>
    <t>Core : Annuity renewable
Establishment:  DDCL-CSFC-Establishment
Consumption:  DDCL-CSFC-EssentialsVoice-Usage
Service Level Management : DDCL-CSFC-ServiceLevelManagementSDM</t>
  </si>
  <si>
    <t>Business hours 5 days a week</t>
  </si>
  <si>
    <t>SAP BILLING CODE
Consumption for DDCL-CSFC-EssentialsVoiceMinCommit</t>
  </si>
  <si>
    <t>Core : Annuity renewable
Establishment:  DDCL-CSFC-Establishment
Consumption:  DDCL-CSFC-EssentialsIMandPresenceUsage
Service Level Management : DDCL-CSFC-ServiceLevelManagementSDM</t>
  </si>
  <si>
    <t>SAP BILLING CODE
Consumption for DDCL-CSFC-EssentialsIMPresenceMinCommit</t>
  </si>
  <si>
    <t>Core : Annuity renewable
Establishment:  DDCL-CSFC-Establishment
Consumption:  DDCL-CSFC-EssentialsVoicemailUsage
Service Level Management : DDCL-CSFC-ServiceLevelManagementSDM</t>
  </si>
  <si>
    <t>SAP BILLING CODE
Consumption for DDCL-CSFC-EssentialsVoicemailMinCommit</t>
  </si>
  <si>
    <t>SAP BILLING CODE
Optional service for DDCL-CSFC-EssentialsVoicemailMinCommit</t>
  </si>
  <si>
    <t>Core : Annuity renewable
Establishment:  DDCL-CSFC-Establishment
Consumption:  DDCL-CSFC-PremierVoice-Usage
Service Level Management : DDCL-CSFC-ServiceLevelManagementSDM</t>
  </si>
  <si>
    <t>NOT RELEASED
SAP BILLING CODE
Consumption for DDCL-CSFC-PremierVoiceMinCommit</t>
  </si>
  <si>
    <t xml:space="preserve">NOT RELEASED
</t>
  </si>
  <si>
    <t>NOT RELEASED
SAP BILLING CODE
Optional</t>
  </si>
  <si>
    <t>SAP BILLING CODE
Establishment for DDCL-CSFC-EssentialsVoiceMinCommit, DDCL-CSFC-EssentialsVoicemailMinCommit, DDCL-CSFC-PremierVoiceMinCommit</t>
  </si>
  <si>
    <t>Optional : Annuity renewable
Pre-requisite is one of DDCL-CSFC-EssentialsVoiceMinCommit, DDCL-CSFC-EssentialsVoicemailMinCommit, DDCL-CSFC-PremierVoiceMinCommit</t>
  </si>
  <si>
    <t>Request for Change - European service code request</t>
  </si>
  <si>
    <t>Should only be filled out for service code requests originating within Europe</t>
  </si>
  <si>
    <t xml:space="preserve">Requestor Name : </t>
  </si>
  <si>
    <r>
      <t>DATE :</t>
    </r>
    <r>
      <rPr>
        <sz val="10"/>
        <rFont val="Arial"/>
        <family val="2"/>
      </rPr>
      <t xml:space="preserve"> </t>
    </r>
  </si>
  <si>
    <t>MS Service or Product concerned :</t>
  </si>
  <si>
    <t>SR Number :</t>
  </si>
  <si>
    <t>BACKGROUND of the Request :</t>
  </si>
  <si>
    <t>DESCRIPTION:</t>
  </si>
  <si>
    <t>&lt;Summarize the reason why we need this code and what it is about&gt;</t>
  </si>
  <si>
    <t>CLIENT Expectations:</t>
  </si>
  <si>
    <t>Service Levels</t>
  </si>
  <si>
    <t>EU CAB DECISION</t>
  </si>
  <si>
    <t>MAIN COMMENTS:</t>
  </si>
  <si>
    <t>GO/NoGO</t>
  </si>
  <si>
    <t>YES - NO</t>
  </si>
  <si>
    <t>DATE :</t>
  </si>
  <si>
    <r>
      <t xml:space="preserve">Europe-specific Input - </t>
    </r>
    <r>
      <rPr>
        <sz val="12"/>
        <color theme="0"/>
        <rFont val="Arial"/>
        <family val="2"/>
      </rPr>
      <t>Only to be filled out by DD Europe. Make sure 'Europe' is selected in worksheet 1, otherwise input in this worksheet will be ignored</t>
    </r>
  </si>
  <si>
    <t>Service Offering</t>
  </si>
  <si>
    <t xml:space="preserve">ITSM-related? </t>
  </si>
  <si>
    <t>Short description</t>
  </si>
  <si>
    <t>Long description</t>
  </si>
  <si>
    <t>CI Based</t>
  </si>
  <si>
    <t>ACV recognition</t>
  </si>
  <si>
    <t>pre-GT - 18 Characters Code</t>
  </si>
  <si>
    <t>Goes to ITSM</t>
  </si>
  <si>
    <t>This determines to what General Ledger Account and what Profit Center the revenue and the cost of this service will be posted. Typical examples are: Maintain, Support, Public Cloud, ITO, Managed, etc</t>
  </si>
  <si>
    <t>flag indicating whether the code must be turned into a contract template in ITSM. Some service codes are purely financial and do not need to be seen by other systems and teams</t>
  </si>
  <si>
    <t>Will be used after Global Template deployed. 18 characters / SAP Material fields [LOB]-xxx</t>
  </si>
  <si>
    <t>check</t>
  </si>
  <si>
    <t>Flag indicating whether a Purchase Requisition is required before using this code. A no indicates that the code can directely be used against a contract or a sales order. Finance must provide that information</t>
  </si>
  <si>
    <t>Some services (especially the once-off ones) can be invoiced out of a sales order, as opposed to a renewable contract. This field is important to indicate which billing method will be used. Finance and Contract Management teams can help to set this field but a good rule is that renewable services must be invoiced out of a contract</t>
  </si>
  <si>
    <t>this indicates whether the service we deliver is against a specific list of Configuration Items. For example the Public CaaS is NOT CI based, where Insite is</t>
  </si>
  <si>
    <t>Test_Europe_SAP_Internalcode</t>
  </si>
  <si>
    <t>SAP Code (SAP Material)</t>
  </si>
  <si>
    <t>Basic Data Text (Description)</t>
  </si>
  <si>
    <t>Manufacturer Part No.</t>
  </si>
  <si>
    <t>Manufacturer</t>
  </si>
  <si>
    <t>Item Category Group</t>
  </si>
  <si>
    <t>VC Sales Order Stk</t>
  </si>
  <si>
    <t>Sales Text</t>
  </si>
  <si>
    <t>01</t>
  </si>
  <si>
    <t>Product Division 01</t>
  </si>
  <si>
    <t>VALUES</t>
  </si>
  <si>
    <t>BC</t>
  </si>
  <si>
    <t>Business Consulting</t>
  </si>
  <si>
    <t>SC-INSITE</t>
  </si>
  <si>
    <t>Cust Interactive Sol</t>
  </si>
  <si>
    <t>SC-UPTIME</t>
  </si>
  <si>
    <t>DDMSI = DDOEM</t>
  </si>
  <si>
    <t>CO</t>
  </si>
  <si>
    <t>Converged Comm.</t>
  </si>
  <si>
    <t>DDCON</t>
  </si>
  <si>
    <t>CT</t>
  </si>
  <si>
    <t>N/A (CT)</t>
  </si>
  <si>
    <t>UP</t>
  </si>
  <si>
    <t>DDSEC</t>
  </si>
  <si>
    <t>ES</t>
  </si>
  <si>
    <t>N/A (ES)</t>
  </si>
  <si>
    <t>IN</t>
  </si>
  <si>
    <t>DDDCS</t>
  </si>
  <si>
    <t>FO</t>
  </si>
  <si>
    <t>Forum</t>
  </si>
  <si>
    <t>DDAI</t>
  </si>
  <si>
    <t>IB</t>
  </si>
  <si>
    <t>Service Provider Sol</t>
  </si>
  <si>
    <t>Insite</t>
  </si>
  <si>
    <t>IP</t>
  </si>
  <si>
    <t>Application Integrat</t>
  </si>
  <si>
    <t>Maintain</t>
  </si>
  <si>
    <t>Uptime</t>
  </si>
  <si>
    <t>ME</t>
  </si>
  <si>
    <t>Platforms</t>
  </si>
  <si>
    <t>Operate</t>
  </si>
  <si>
    <t>VMA</t>
  </si>
  <si>
    <t>MS</t>
  </si>
  <si>
    <t>N/A (MS)</t>
  </si>
  <si>
    <t>Manage</t>
  </si>
  <si>
    <t>38</t>
  </si>
  <si>
    <t>ITO</t>
  </si>
  <si>
    <t>Team Source</t>
  </si>
  <si>
    <t>NT</t>
  </si>
  <si>
    <t>Connectivity</t>
  </si>
  <si>
    <t>OL</t>
  </si>
  <si>
    <t>N/A (OL)</t>
  </si>
  <si>
    <t>OP</t>
  </si>
  <si>
    <t>Operational Services</t>
  </si>
  <si>
    <t>TBC</t>
  </si>
  <si>
    <t>Cloud</t>
  </si>
  <si>
    <t>PM</t>
  </si>
  <si>
    <t>Project Management</t>
  </si>
  <si>
    <t>Security</t>
  </si>
  <si>
    <t>Speech</t>
  </si>
  <si>
    <t>ST</t>
  </si>
  <si>
    <t>Data Centre Solution</t>
  </si>
  <si>
    <t>Managed Services</t>
  </si>
  <si>
    <t>SKU</t>
  </si>
  <si>
    <t>Manufacturer Part #</t>
  </si>
  <si>
    <t>Product Name</t>
  </si>
  <si>
    <t>Billing Cycle</t>
  </si>
  <si>
    <t>UNSPSC Code</t>
  </si>
  <si>
    <t>Unit of Measure</t>
  </si>
  <si>
    <t xml:space="preserve">Item Type </t>
  </si>
  <si>
    <t>Prd Type</t>
  </si>
  <si>
    <t>Discount Code</t>
  </si>
  <si>
    <t>Product Family</t>
  </si>
  <si>
    <t>List Price</t>
  </si>
  <si>
    <t>Cost</t>
  </si>
  <si>
    <t>U</t>
  </si>
  <si>
    <t>Product Name/ENTITLEMENT</t>
  </si>
  <si>
    <t>BU Code</t>
  </si>
  <si>
    <t>Account Code</t>
  </si>
  <si>
    <t>Systems scope</t>
  </si>
  <si>
    <t>Tax Code</t>
  </si>
  <si>
    <t>ITSM-Related</t>
  </si>
  <si>
    <t>CI name</t>
  </si>
  <si>
    <t>ITSM Entitlement Name</t>
  </si>
  <si>
    <t>ITSM Contract Template Name</t>
  </si>
  <si>
    <t>1000=Ni Core</t>
  </si>
  <si>
    <t>4128=CSfC - ITaaS Services for Cisco</t>
  </si>
  <si>
    <t>DIRECT ONLY</t>
  </si>
  <si>
    <t>70.35 = Startup Svc</t>
  </si>
  <si>
    <t>Part Number ('entitlement' + .service)</t>
  </si>
  <si>
    <t>Part Description</t>
  </si>
  <si>
    <t xml:space="preserve">Serialized?  </t>
  </si>
  <si>
    <t>BU</t>
  </si>
  <si>
    <t>no</t>
  </si>
  <si>
    <t>Oracle Entitlement</t>
  </si>
  <si>
    <t>Service Now Entitlement</t>
  </si>
  <si>
    <t>Service Now Template</t>
  </si>
  <si>
    <t>Bundle Name</t>
  </si>
  <si>
    <t>Retainer</t>
  </si>
  <si>
    <t>***Delete these 10 lines once Resolved !!!</t>
  </si>
  <si>
    <t>Save this tab as a CSV file for Wayne - DO NOT DELETE ANY COLUMNS!</t>
  </si>
  <si>
    <t xml:space="preserve">For Regional Custom ITSM Contract Templates: </t>
  </si>
  <si>
    <t>Desired contract name</t>
  </si>
  <si>
    <t>Contract service properties (we can make these from scratch or we can mirror them off a similar contract already created if there is one)</t>
  </si>
  <si>
    <t>Commitments and timers (I would suggest an assign and restore at the very least)</t>
  </si>
  <si>
    <r>
      <t>If Group provides an ITSM Contract Template, the ITSM entitlement will NOT include ‘AM’ as a prefix-</t>
    </r>
    <r>
      <rPr>
        <b/>
        <sz val="11"/>
        <color rgb="FFFF0000"/>
        <rFont val="Arial"/>
        <family val="2"/>
        <scheme val="minor"/>
      </rPr>
      <t>Exception: older Cloud/ITaaS entitlements</t>
    </r>
  </si>
  <si>
    <t>Any Regional Services will include the 'AM' prefix in the ITSM entitlement name.</t>
  </si>
  <si>
    <t>All Group ITSM Contract Templates should include 'DD-' as a prefix to the Manufacturer Part #</t>
  </si>
  <si>
    <t>Billing Cycle - US</t>
  </si>
  <si>
    <t>Item Type options</t>
  </si>
  <si>
    <t>Prd Type options</t>
  </si>
  <si>
    <t xml:space="preserve"> LoB - US</t>
  </si>
  <si>
    <t>Account = Name - Description - US</t>
  </si>
  <si>
    <t>Services Scope - US</t>
  </si>
  <si>
    <t>TAX CODES - US</t>
  </si>
  <si>
    <t>Tax Code Overview - Product/Service</t>
  </si>
  <si>
    <t>TC Code in Oracle</t>
  </si>
  <si>
    <t>CC Code in Oracle</t>
  </si>
  <si>
    <t>TAX CODES DESCRIPTIONS - US</t>
  </si>
  <si>
    <t>ITSM-Related - US</t>
  </si>
  <si>
    <t>CI-related or not</t>
  </si>
  <si>
    <t>MRC</t>
  </si>
  <si>
    <t>4010=Product</t>
  </si>
  <si>
    <t>Direct only</t>
  </si>
  <si>
    <t>Startup Services</t>
  </si>
  <si>
    <t>Startup Svc</t>
  </si>
  <si>
    <t>A service fee charged to verify equipment was properly installed and operates properly.  This service is not provided each time equipment is purchased.  It is performed independent of the installation and is generally performed some time after the initial purchase of the equipment.  However the fee is paid upfront with the actual purchase of the equipment and is a separate line item on the invocie.  Does not include the sales of tangible personal property.</t>
  </si>
  <si>
    <t xml:space="preserve">Yes </t>
  </si>
  <si>
    <t>CI-Related</t>
  </si>
  <si>
    <t>DD-AMERICAS</t>
  </si>
  <si>
    <t>NRC</t>
  </si>
  <si>
    <t>1001=Converged Comms (Voice)</t>
  </si>
  <si>
    <t>4011=SmartNet</t>
  </si>
  <si>
    <t>CONTRACTS ONLY</t>
  </si>
  <si>
    <t>811118.100 = On-Site Technical Support</t>
  </si>
  <si>
    <t>On-Site Technical Support</t>
  </si>
  <si>
    <t>Technical support provided at the customer's place of business, which includes system tuning, preventative maintenance, troubleshooting, software upgrades, or repair services.  The true object is the sale of a service and any tangible personal property transferred is incidental.</t>
  </si>
  <si>
    <t>Service CI (Virtual CI; not a Service Code</t>
  </si>
  <si>
    <t>ARC</t>
  </si>
  <si>
    <t>1002=Wireless</t>
  </si>
  <si>
    <t>4090=PS - Revenue-Cloud</t>
  </si>
  <si>
    <t>DIRECT and CONTRACTS</t>
  </si>
  <si>
    <t>811118.300 = Managed Services</t>
  </si>
  <si>
    <t>Managed services are out-sourced system administration and end-user help functions for an application/software located on the customer premise equipment (CPE). Services include proactive remote monitoring and management of the computer network and software, overall system administration, support, and technical expertise. Managed service providers establish an Internet application to remotely monitor customer‘s network.  Managed services may include on-site visits for installations of software updates and repair/replacement, but most services are provided remotely from the service provider's data center.</t>
  </si>
  <si>
    <t>RC</t>
  </si>
  <si>
    <t>1003=DCS</t>
  </si>
  <si>
    <t>4091=PS - Revenue-Resale of Supplier Services</t>
  </si>
  <si>
    <t>INACTIVATED</t>
  </si>
  <si>
    <t>811121.200 = Web Casting</t>
  </si>
  <si>
    <t>Web Casting</t>
  </si>
  <si>
    <t xml:space="preserve">A web cast is a media file distributed over the Internet using streaming media technology.  A web cast may be viewed live or from a previously recorded broadcast.  In order to access the meeing, the user needs to have the ability to connect to the Internet and have a URL link to the specific meeting.  Although a user does not need to download a complete software application to view the web cast, a limited software agent is automatically loaded onto the user's desktop when the hosted service is launched for the purposes of starting the meeting.  This software agent does not require the user to obtain a license to use the product. </t>
  </si>
  <si>
    <t>1004=EUC</t>
  </si>
  <si>
    <t>4092=PS - Revenue-CLM</t>
  </si>
  <si>
    <t>811121.300 = Hosted Services</t>
  </si>
  <si>
    <t>Hosted Services</t>
  </si>
  <si>
    <t>Hosted services are technology services providing traditional IT functions such as hardware, servers, infrastructure, and software to a customer.  A hosted service provider owns and controls all the equipment, including the system's applications and software (Applications Service Provider and SaaS) at the provider's centrally controlled hosting facility (e.g data center).  A customer gains access to the applications and software using a web browser over the Internet or other private networks. Hosted service providers handle delivery, integration, day-to-day management of the equipment (such as monitoring, reporting, and security).</t>
  </si>
  <si>
    <t>1005=Security</t>
  </si>
  <si>
    <t>4093=PS - Revenue-ITO</t>
  </si>
  <si>
    <t>811121.600 = IAAS</t>
  </si>
  <si>
    <t>﻿Infrastructure-as-a-Service (IAAS)</t>
  </si>
  <si>
    <t>IAAS</t>
  </si>
  <si>
    <t>One of the fundamental models of cloud computing. An externally hosted service that provides an organization with the equipment used to support operations, including storage, hardware, servers and networking components.  The service provider owns the equipment and is responsible for housing, running and maintaining it, and the client accesses it via the cloud environment.  The client typically pays on a per-use basis.</t>
  </si>
  <si>
    <t>1006=CIS</t>
  </si>
  <si>
    <t>4114=MSXX</t>
  </si>
  <si>
    <t>811121.900 = DO NOT USE</t>
  </si>
  <si>
    <t>Voice over Internet Protocol (VOIP)</t>
  </si>
  <si>
    <t>DO NOT USE</t>
  </si>
  <si>
    <t>Items of hardware and software that enable people to use the Internet as the transmission medium for telephone calls by sending voice data in packets using IP rather than by traditional circuit transmissions.</t>
  </si>
  <si>
    <t>1007=Unused Now</t>
  </si>
  <si>
    <t>4117=ITO - MS</t>
  </si>
  <si>
    <t>﻿811121.100 = Email Security Svc</t>
  </si>
  <si>
    <t>﻿Internet and Email Security Services</t>
  </si>
  <si>
    <t>Email Security Svc</t>
  </si>
  <si>
    <t>﻿811121.100</t>
  </si>
  <si>
    <t>﻿Internet and Email Security Services are services that are hosted entirely in the cloud environment.   A cloud environment typically offers on-demand network access to a shared pool of resources, such as networks, storage, applications, and services.  Internet and Email Security services do not involve software installation, download, or use of software directly by the end user in the cloud.  Email security services scan email traffice between the end user and the internet in the cloud service infrastructure to identify and deal with viruses, spam, and inappropriate content.  Transmissions flowing through the email security service are encrypted to protect the iintegrity of the information as it passes back and forth between the end user and the internet.  Additionally, internet security services involve URL filtering whereby requests to access websites by end users are monitored by the service and restricted as needed based on the levels preset by the customer's network administrator.  The security services also include free phone support for all current users.</t>
  </si>
  <si>
    <t>1008=Data Center Networking</t>
  </si>
  <si>
    <t>4118=CLM - Client LifeCycle Management - XIGO</t>
  </si>
  <si>
    <t>﻿811121.500 = Online Data Storage</t>
  </si>
  <si>
    <t xml:space="preserve">﻿Online Data Storage </t>
  </si>
  <si>
    <t>Online Data Storage</t>
  </si>
  <si>
    <t>﻿811121.500</t>
  </si>
  <si>
    <t>﻿Online data storage is the provision of file hosting and storage services via the internet. This service does not include the sale of software or other items of tangible personal property</t>
  </si>
  <si>
    <t>1009=Video</t>
  </si>
  <si>
    <t>4119=MSVC - Managed Video</t>
  </si>
  <si>
    <t>81111811 = Help Desk Support</t>
  </si>
  <si>
    <t>Technical Support and Help Desk Services</t>
  </si>
  <si>
    <t>Help Desk Support</t>
  </si>
  <si>
    <t>Technical support and help desk services consist of technical support, instruction, and troubleshooting assistance.  This does not include onsite services or training.</t>
  </si>
  <si>
    <t>1010=Performance Optimisation</t>
  </si>
  <si>
    <t>4122=MSS</t>
  </si>
  <si>
    <t>70.27 = Professional Service</t>
  </si>
  <si>
    <t>Product training</t>
  </si>
  <si>
    <t>Professional Service</t>
  </si>
  <si>
    <t>1011=Workspace (CUWL License)</t>
  </si>
  <si>
    <t>4125=MS Revenue - OPAAS (Oracle Platform as a Service)</t>
  </si>
  <si>
    <t>70.28 = Training</t>
  </si>
  <si>
    <t>Software training</t>
  </si>
  <si>
    <t>Training</t>
  </si>
  <si>
    <t>4127=Management - ??? Probably won’t be utilized</t>
  </si>
  <si>
    <t>Professional Services</t>
  </si>
  <si>
    <t>70.140 = Installation Service charges</t>
  </si>
  <si>
    <t>Installation </t>
  </si>
  <si>
    <t>Installation Service charges</t>
  </si>
  <si>
    <t>4129=TPM - Dispatch</t>
  </si>
  <si>
    <t>70.360 = TPP Installation Service charges</t>
  </si>
  <si>
    <t xml:space="preserve">Install w/TPP </t>
  </si>
  <si>
    <t xml:space="preserve">Install w/TPP 
</t>
  </si>
  <si>
    <t>Tangible Personal Property - Installation Service charges</t>
  </si>
  <si>
    <t>4130=Operate - Insite</t>
  </si>
  <si>
    <t>4323.125 = Bus Use e-del sw</t>
  </si>
  <si>
    <t>Licensing</t>
  </si>
  <si>
    <t>Bus Use e-del sw</t>
  </si>
  <si>
    <t>4131=Support - Uptime Maintenance</t>
  </si>
  <si>
    <t>70.240 = Equip Rent no operator</t>
  </si>
  <si>
    <t>Equip Rent no operator</t>
  </si>
  <si>
    <t>4132=Private Cloud - MS</t>
  </si>
  <si>
    <t>43222609 = Product</t>
  </si>
  <si>
    <t>Product</t>
  </si>
  <si>
    <t>4134=Public Cloud - MS</t>
  </si>
  <si>
    <t>81111805 = Maintenance</t>
  </si>
  <si>
    <t>Maintenance</t>
  </si>
  <si>
    <t>4135=Private Cloud - ITO</t>
  </si>
  <si>
    <t>04=Generic Non-Taxable</t>
  </si>
  <si>
    <t>Generic Non-Taxable</t>
  </si>
  <si>
    <t xml:space="preserve">4136=Public Cloud - ITO </t>
  </si>
  <si>
    <t>4137=EMAAS - Enterprise Mobility</t>
  </si>
  <si>
    <t>Item Type options:</t>
  </si>
  <si>
    <t>Prd Type Options:</t>
  </si>
  <si>
    <t>4138=CSfM - ITaaS Services for Microsoft</t>
  </si>
  <si>
    <t>The detailed type of the product (types can be added to):</t>
  </si>
  <si>
    <t>1= Product</t>
  </si>
  <si>
    <t>1 = Spare</t>
  </si>
  <si>
    <t>2= Managed Service</t>
  </si>
  <si>
    <t>2 = Configurable</t>
  </si>
  <si>
    <t>3= Professional Service</t>
  </si>
  <si>
    <t>3 = Service</t>
  </si>
  <si>
    <t>4= OEM Professional Service</t>
  </si>
  <si>
    <t>4 = Non-Orderable (means the part is part of a configuration or Bill of material and cannot be ordered separately).</t>
  </si>
  <si>
    <t>5= Licenses</t>
  </si>
  <si>
    <t>6= Third Party Professional Service</t>
  </si>
  <si>
    <t>7= OEM Maintenance</t>
  </si>
  <si>
    <t>8= Software</t>
  </si>
  <si>
    <t>9= Third Party Maintenance</t>
  </si>
  <si>
    <t>10= Logistics</t>
  </si>
  <si>
    <t>11= Customs &amp; Duties</t>
  </si>
  <si>
    <t>12= Training Services</t>
  </si>
  <si>
    <t>100= Pre-Payment</t>
  </si>
  <si>
    <t>ITSM Data Import Tables</t>
  </si>
  <si>
    <t>For regional service codes that require implementation in ITSM, the ITSM (Contract Template) Data Import Tables (worksheets) used for uploading information into ITSM are needed by Group for S2A Data Migration purposes.</t>
  </si>
  <si>
    <t>These are the following worksheets:</t>
  </si>
  <si>
    <t>What</t>
  </si>
  <si>
    <t>Import table name</t>
  </si>
  <si>
    <t>Mandatory</t>
  </si>
  <si>
    <t>Contract template import</t>
  </si>
  <si>
    <t>IM_DD_03_00_Contract template import</t>
  </si>
  <si>
    <t>Commitment definition import</t>
  </si>
  <si>
    <t>IM_DD_03_09_Commitment import</t>
  </si>
  <si>
    <t>Contextual&gt;Commit import</t>
  </si>
  <si>
    <t>IM_DD_03_10_Commitment to duration import</t>
  </si>
  <si>
    <t>Contract&gt;Commitment relationship import</t>
  </si>
  <si>
    <t>IM_DD_03_05_Contract to commitment import</t>
  </si>
  <si>
    <t>Normally, a region will not be able to supply these worksheets as part of the service code request, as implementation in ITSM would only be performed after service code approval.</t>
  </si>
  <si>
    <t>1. In case and insofar these worksheets are available when a service code is requested:</t>
  </si>
  <si>
    <t xml:space="preserve">     Please attach the worksheets to the SCRW or add to the request (whatever is most practical).</t>
  </si>
  <si>
    <t xml:space="preserve">     It must be easy to identify which attachments/import tables belong to which requested service code.</t>
  </si>
  <si>
    <t>2. In case these worksheets are not available when a service code is requested:</t>
  </si>
  <si>
    <t xml:space="preserve">     Please supply them as soon as possible after data import table creation.</t>
  </si>
  <si>
    <t>Global Service Catalogue Management will forward the Data Import Tables to GIS/GSOA.</t>
  </si>
  <si>
    <t>ITSM Data Import Tables are not required for global service codes that will be implemented by GIS/GSOA.</t>
  </si>
  <si>
    <t>Contract Template Request Form</t>
  </si>
  <si>
    <t>Contract Template Name</t>
  </si>
  <si>
    <t>EU Template: &lt;SAP short description&gt;</t>
  </si>
  <si>
    <t>Always "EU Template: " + SAP short description</t>
  </si>
  <si>
    <t>Service Properties</t>
  </si>
  <si>
    <t>Incident,Request,Problem,Change management,Basic Monitoring,Full Monitoring,Event,Configuration monitoirng</t>
  </si>
  <si>
    <t>Please delete the ones that are not needed</t>
  </si>
  <si>
    <t>&lt;SAP material code&gt;</t>
  </si>
  <si>
    <t>Always the SAP material code</t>
  </si>
  <si>
    <t>Commitments</t>
  </si>
  <si>
    <t>SR type</t>
  </si>
  <si>
    <t>Priorities</t>
  </si>
  <si>
    <t>Conditions (verbal)</t>
  </si>
  <si>
    <t>Incident</t>
  </si>
  <si>
    <t>Change</t>
  </si>
  <si>
    <t>Problem</t>
  </si>
  <si>
    <t>Duration</t>
  </si>
  <si>
    <t>Schedule</t>
  </si>
  <si>
    <t>Timezone</t>
  </si>
  <si>
    <t>OLA/SLA</t>
  </si>
  <si>
    <t>Start Condition</t>
  </si>
  <si>
    <t>Stop Condition</t>
  </si>
  <si>
    <t>Suspend Condition</t>
  </si>
  <si>
    <t>Repeat Condition</t>
  </si>
  <si>
    <t>Cancel Condition</t>
  </si>
  <si>
    <t>EU.Diagnosis Commence OLA (30m)</t>
  </si>
  <si>
    <t>X</t>
  </si>
  <si>
    <t>30m</t>
  </si>
  <si>
    <t>OLA</t>
  </si>
  <si>
    <t>EU.Diagnosis Complete P1 (1h)</t>
  </si>
  <si>
    <t>1h</t>
  </si>
  <si>
    <t>EU.Diagnosis Complete P2 (2h)</t>
  </si>
  <si>
    <t>2h</t>
  </si>
  <si>
    <t>EU.Diagnosis Complete P3 (24h)</t>
  </si>
  <si>
    <t>24h</t>
  </si>
  <si>
    <t>EU.Dispatch Parts P1 OLA (1h)</t>
  </si>
  <si>
    <t>EU.Dispatch Parts P2 OLA (2h)</t>
  </si>
  <si>
    <t>EU.Dispatch Parts P3 OLA (36h)</t>
  </si>
  <si>
    <t>36h</t>
  </si>
  <si>
    <t>EU.Parts Onsite P1 OLA (2:30h)</t>
  </si>
  <si>
    <t>2:30h</t>
  </si>
  <si>
    <t>EU.Parts Onsite P2 OLA (4h)</t>
  </si>
  <si>
    <t>4h</t>
  </si>
  <si>
    <t>EU.Parts Onsite P3 OLA (46h)</t>
  </si>
  <si>
    <t>46h</t>
  </si>
  <si>
    <t>EU.Dispatch Resource P1 OLA (1h)</t>
  </si>
  <si>
    <t>EU.Dispatch Resource P2 OLA (2h)</t>
  </si>
  <si>
    <t>EU.Dispatch Resource P3 OLA (36h)</t>
  </si>
  <si>
    <t>EU.Resource Onsite P1 OLA (2:30h)</t>
  </si>
  <si>
    <t>EU.Resource Onsite P2 OLA (4h)</t>
  </si>
  <si>
    <t>EU.Resource Onsite P3 OLA (46h)</t>
  </si>
  <si>
    <t>EU.Restore Completed P1 (4h)</t>
  </si>
  <si>
    <t>SLA</t>
  </si>
  <si>
    <t>EU.Restore Completed P2 (6h)</t>
  </si>
  <si>
    <t>6h</t>
  </si>
  <si>
    <t>EU.Restore Completed P3 (48h)</t>
  </si>
  <si>
    <t>48h</t>
  </si>
  <si>
    <t>EU.Resolve OLA (20d)</t>
  </si>
  <si>
    <t>20d</t>
  </si>
  <si>
    <t>EU.Resolve P1 (30d)</t>
  </si>
  <si>
    <t>30d</t>
  </si>
  <si>
    <t>EU.Resolve P2 (60d)</t>
  </si>
  <si>
    <t>60d</t>
  </si>
  <si>
    <t>EU.Resolve P3 (90d)</t>
  </si>
  <si>
    <t>90d</t>
  </si>
  <si>
    <t>LoS acronym</t>
  </si>
  <si>
    <t>Profit Centre ID</t>
  </si>
  <si>
    <t>Profit Centre LoS</t>
  </si>
  <si>
    <t>Archiving</t>
  </si>
  <si>
    <t>Yes or NO</t>
  </si>
  <si>
    <t>Yes, No or Maybe</t>
  </si>
  <si>
    <t>One-off fee?</t>
  </si>
  <si>
    <t>GT Upload status</t>
  </si>
  <si>
    <t>Billing type</t>
  </si>
  <si>
    <t>ACV recognition?</t>
  </si>
  <si>
    <t>ITSM approval status</t>
  </si>
  <si>
    <t>ITSM status</t>
  </si>
  <si>
    <t>Geography</t>
  </si>
  <si>
    <t>LoB (Divisions as defined in SAP)</t>
  </si>
  <si>
    <t>Global/regional</t>
  </si>
  <si>
    <t>Salesforce.com solution</t>
  </si>
  <si>
    <t>Material Group determination</t>
  </si>
  <si>
    <t>Revenu mapping</t>
  </si>
  <si>
    <t>Revenu (GL account description) - MS</t>
  </si>
  <si>
    <t>Guidance</t>
  </si>
  <si>
    <t>Revenu (GL account description) - PS</t>
  </si>
  <si>
    <t>Account Assignment Group = Revenue Stream</t>
  </si>
  <si>
    <t>Regions</t>
  </si>
  <si>
    <t>Deal Type (C&amp;PS)</t>
  </si>
  <si>
    <t>Service Domain (PS)</t>
  </si>
  <si>
    <t>Practice Area (PS)</t>
  </si>
  <si>
    <t>Mapping for Material Gp determination</t>
  </si>
  <si>
    <t>Job Profile</t>
  </si>
  <si>
    <t>DDJF Job Code</t>
  </si>
  <si>
    <t>Service Code Reference</t>
  </si>
  <si>
    <t>Service Code Reference with hyphen</t>
  </si>
  <si>
    <t>Sales order or contract</t>
  </si>
  <si>
    <t>UoM Code</t>
  </si>
  <si>
    <t>DDAM field values</t>
  </si>
  <si>
    <t>Managed Service</t>
  </si>
  <si>
    <t>S</t>
  </si>
  <si>
    <t>100</t>
  </si>
  <si>
    <t>Z1</t>
  </si>
  <si>
    <t>New - Requesting ITSM approval</t>
  </si>
  <si>
    <t>Not applicable</t>
  </si>
  <si>
    <t>00</t>
  </si>
  <si>
    <t>Multi LoB</t>
  </si>
  <si>
    <t>Hardware</t>
  </si>
  <si>
    <t>Entitlements</t>
  </si>
  <si>
    <t>MS Entitlements</t>
  </si>
  <si>
    <t>To be used for Vendor-Based Resell service codes (non-Cisco); Vendor service levels apply</t>
  </si>
  <si>
    <t>Revenue: Application Development &amp; Integration</t>
  </si>
  <si>
    <t>Item Category Group (services-related)</t>
  </si>
  <si>
    <t>Item Category Group (full list)</t>
  </si>
  <si>
    <t>Strategy</t>
  </si>
  <si>
    <t>Strategy and Enterprise Architecture</t>
  </si>
  <si>
    <t>Consulting</t>
  </si>
  <si>
    <t>Senior Testing Specialist</t>
  </si>
  <si>
    <t>DDJF-152-GB</t>
  </si>
  <si>
    <t>STEST</t>
  </si>
  <si>
    <t>-STEST</t>
  </si>
  <si>
    <t>Mat. Status</t>
  </si>
  <si>
    <t>Text</t>
  </si>
  <si>
    <t>ProductHierarchy</t>
  </si>
  <si>
    <t>GL account</t>
  </si>
  <si>
    <t>Valuation class</t>
  </si>
  <si>
    <t>ValCl</t>
  </si>
  <si>
    <t>BU applicability</t>
  </si>
  <si>
    <t>ITEM TYPE - US DIRECT</t>
  </si>
  <si>
    <t>ITEM TYPE - Value</t>
  </si>
  <si>
    <t>ACCOUNT CODES - US</t>
  </si>
  <si>
    <t>LoB CODES - US</t>
  </si>
  <si>
    <t>CL</t>
  </si>
  <si>
    <t>C</t>
  </si>
  <si>
    <t>Z2</t>
  </si>
  <si>
    <t>Maybe</t>
  </si>
  <si>
    <t>Changed</t>
  </si>
  <si>
    <t>Consumption-based (after a month)</t>
  </si>
  <si>
    <t>AM</t>
  </si>
  <si>
    <t>Adv Infrastructure</t>
  </si>
  <si>
    <t>Group - Regional variation</t>
  </si>
  <si>
    <t>Software</t>
  </si>
  <si>
    <t>MS Vendor Back Out</t>
  </si>
  <si>
    <t>To be used for Vendor-Based Resell service codes (Cisco); Vendor service levels apply</t>
  </si>
  <si>
    <t>Revenue: Learning Services</t>
  </si>
  <si>
    <t>Revenue: MS Agency VBR</t>
  </si>
  <si>
    <t>2B</t>
  </si>
  <si>
    <t>LEIS Service w/o Delivery</t>
  </si>
  <si>
    <t>LEIS</t>
  </si>
  <si>
    <t>Service w/o Delivery</t>
  </si>
  <si>
    <t>0001</t>
  </si>
  <si>
    <t>Make-to-order</t>
  </si>
  <si>
    <t>Optional</t>
  </si>
  <si>
    <t>DD-AM</t>
  </si>
  <si>
    <t>x4</t>
  </si>
  <si>
    <t>Architecture</t>
  </si>
  <si>
    <t>Mobility</t>
  </si>
  <si>
    <t>Testing Specialist</t>
  </si>
  <si>
    <t>DDJF-153-GB</t>
  </si>
  <si>
    <t>TEST</t>
  </si>
  <si>
    <t>-TEST</t>
  </si>
  <si>
    <t>Sales Order</t>
  </si>
  <si>
    <t>Blocked for procment/whse</t>
  </si>
  <si>
    <t>0000</t>
  </si>
  <si>
    <t>Services to Market</t>
  </si>
  <si>
    <t>AG</t>
  </si>
  <si>
    <t>Agency</t>
  </si>
  <si>
    <t>To be archived</t>
  </si>
  <si>
    <t>Z3</t>
  </si>
  <si>
    <t>Service CI (virtual CI; not a service code)</t>
  </si>
  <si>
    <t>Discrete service (PS)</t>
  </si>
  <si>
    <t>To be deleted</t>
  </si>
  <si>
    <t>Milestone billing (PS)</t>
  </si>
  <si>
    <t>Deployed</t>
  </si>
  <si>
    <t>Pending service code approval</t>
  </si>
  <si>
    <t>AU</t>
  </si>
  <si>
    <t>Applications</t>
  </si>
  <si>
    <t>Regional</t>
  </si>
  <si>
    <t>VBR</t>
  </si>
  <si>
    <t>MS Vendor Branded Resale</t>
  </si>
  <si>
    <t>Vendor-Based Resell</t>
  </si>
  <si>
    <t>To be used for Vendor Maintenance Aggregation service codes; Vendor service levels apply</t>
  </si>
  <si>
    <t>Revenue: PS Advanced Infrastructure</t>
  </si>
  <si>
    <t>Revenue: MS Smartnet</t>
  </si>
  <si>
    <t>2C</t>
  </si>
  <si>
    <t>MS Smartnet</t>
  </si>
  <si>
    <t>2D MS VMA</t>
  </si>
  <si>
    <t>YS30 MS -Vendor Main. Agg</t>
  </si>
  <si>
    <t>YS30</t>
  </si>
  <si>
    <t>MS -Vendor Main. Agg</t>
  </si>
  <si>
    <t>0002</t>
  </si>
  <si>
    <t>Configuration</t>
  </si>
  <si>
    <t>Extra</t>
  </si>
  <si>
    <t>DD-AP</t>
  </si>
  <si>
    <t>AP</t>
  </si>
  <si>
    <t>xNBD</t>
  </si>
  <si>
    <t>Time &amp; Materials</t>
  </si>
  <si>
    <t>Implementation and Integration</t>
  </si>
  <si>
    <t>Senior Application Developer</t>
  </si>
  <si>
    <t>DDJF-155-GB</t>
  </si>
  <si>
    <t>SAPD</t>
  </si>
  <si>
    <t>-SAPD</t>
  </si>
  <si>
    <t>Warning for procment/whse</t>
  </si>
  <si>
    <t>Day/Hour</t>
  </si>
  <si>
    <t>Cloud MS</t>
  </si>
  <si>
    <t>IO</t>
  </si>
  <si>
    <t>ITO (Core/non-Cloud)</t>
  </si>
  <si>
    <t>T</t>
  </si>
  <si>
    <t>Ad hoc/excess usage</t>
  </si>
  <si>
    <t>Once-off (can be amortised; not to be renewed)</t>
  </si>
  <si>
    <t>Rejected</t>
  </si>
  <si>
    <t>EU</t>
  </si>
  <si>
    <t>Other - Bus. Consult</t>
  </si>
  <si>
    <t>Monitor</t>
  </si>
  <si>
    <t>MS Sub contractors</t>
  </si>
  <si>
    <t>To be used for service codes involving hardware break/fix where DD service levels apply</t>
  </si>
  <si>
    <t>Revenue: PS Agency Vendor PS Resell</t>
  </si>
  <si>
    <t>Revenue: MS Vendor Maintenance Aggregation</t>
  </si>
  <si>
    <t>2D</t>
  </si>
  <si>
    <t>YS31</t>
  </si>
  <si>
    <t>MS  - Support</t>
  </si>
  <si>
    <t>0003</t>
  </si>
  <si>
    <t>Make to order/Assem.</t>
  </si>
  <si>
    <t>DD-AU</t>
  </si>
  <si>
    <t>Other: please specify</t>
  </si>
  <si>
    <t>Operations</t>
  </si>
  <si>
    <t>Application Developer</t>
  </si>
  <si>
    <t>DDJF-156-GB</t>
  </si>
  <si>
    <t>APD</t>
  </si>
  <si>
    <t>-APD</t>
  </si>
  <si>
    <t>Blocked for Procurement</t>
  </si>
  <si>
    <t>"</t>
  </si>
  <si>
    <t>Inch</t>
  </si>
  <si>
    <t>For reference (from Cobus Kilian, 11Nov2013):</t>
  </si>
  <si>
    <t>Cloud PS</t>
  </si>
  <si>
    <t>PS</t>
  </si>
  <si>
    <t>400</t>
  </si>
  <si>
    <t>End of sale</t>
  </si>
  <si>
    <t>To deactivate</t>
  </si>
  <si>
    <t>BS</t>
  </si>
  <si>
    <t>Business Support</t>
  </si>
  <si>
    <t>PRVCS</t>
  </si>
  <si>
    <t>20400 Private CaaS</t>
  </si>
  <si>
    <t>Private CaaS</t>
  </si>
  <si>
    <t>Revenue: MS Cloud</t>
  </si>
  <si>
    <t>Multivendor Support Aggregation (MVSA/VMA)</t>
  </si>
  <si>
    <t>To be used for Uptime and Insite-related service codes where VBR/VMA/Maintenance does not apply</t>
  </si>
  <si>
    <t>Revenue: PS Cloud</t>
  </si>
  <si>
    <t>Revenue: MS Maintenance</t>
  </si>
  <si>
    <t>2E</t>
  </si>
  <si>
    <t>2H MS Management</t>
  </si>
  <si>
    <t>YS32 MS  - Manage</t>
  </si>
  <si>
    <t>YS32</t>
  </si>
  <si>
    <t>MS  - Manage</t>
  </si>
  <si>
    <t>0004</t>
  </si>
  <si>
    <t>Partial Billing</t>
  </si>
  <si>
    <t>DD-EU</t>
  </si>
  <si>
    <t>Programmer</t>
  </si>
  <si>
    <t>DDJF-157-GB</t>
  </si>
  <si>
    <t>PRG</t>
  </si>
  <si>
    <t>-PRG</t>
  </si>
  <si>
    <t>Blocked for Warehouse</t>
  </si>
  <si>
    <t>"2</t>
  </si>
  <si>
    <t>Square inch</t>
  </si>
  <si>
    <t>Accessories</t>
  </si>
  <si>
    <t>OEM Professional Service</t>
  </si>
  <si>
    <t>ITO Cloud</t>
  </si>
  <si>
    <t>I</t>
  </si>
  <si>
    <t>Deactivated</t>
  </si>
  <si>
    <t>MEA</t>
  </si>
  <si>
    <t>Converged Comms</t>
  </si>
  <si>
    <t>Cloud Services</t>
  </si>
  <si>
    <t>PUBCS</t>
  </si>
  <si>
    <t>20410 Public CaaS</t>
  </si>
  <si>
    <t>Public CaaS</t>
  </si>
  <si>
    <t>To be used for service codes within MSxx service product, where the previous choices do not apply</t>
  </si>
  <si>
    <t>Revenue: PS Consulting Services Dedicated</t>
  </si>
  <si>
    <t>2F</t>
  </si>
  <si>
    <t>YS33 MS Smartnet</t>
  </si>
  <si>
    <t>YS33</t>
  </si>
  <si>
    <t>ALEN</t>
  </si>
  <si>
    <t>ALE Standard Item</t>
  </si>
  <si>
    <t>DD-MEA</t>
  </si>
  <si>
    <t>AF</t>
  </si>
  <si>
    <t>Networking</t>
  </si>
  <si>
    <t>Project Administrator</t>
  </si>
  <si>
    <t>DDJF-15-GB</t>
  </si>
  <si>
    <t>ADMN</t>
  </si>
  <si>
    <t>-ADMN</t>
  </si>
  <si>
    <t>End of Sale</t>
  </si>
  <si>
    <t>"3</t>
  </si>
  <si>
    <t>Cubic inch</t>
  </si>
  <si>
    <t>Adapters</t>
  </si>
  <si>
    <t>Licenses</t>
  </si>
  <si>
    <t>1004=Microsoft</t>
  </si>
  <si>
    <t>Cloud Other (MSVC/CLM)</t>
  </si>
  <si>
    <t>L</t>
  </si>
  <si>
    <t>Awaiting Service Code Decision</t>
  </si>
  <si>
    <t>Other (e.g. multiple regions), describe here</t>
  </si>
  <si>
    <t>CIS</t>
  </si>
  <si>
    <t>Enterprise Mobility</t>
  </si>
  <si>
    <t>ADDS</t>
  </si>
  <si>
    <t>20420 Add-on Services</t>
  </si>
  <si>
    <t>Add-on Services</t>
  </si>
  <si>
    <t>To be used by regions; regions to choose</t>
  </si>
  <si>
    <t>Revenue: PS Consulting Services Other</t>
  </si>
  <si>
    <t>Revenue: MS Operation</t>
  </si>
  <si>
    <t>2G</t>
  </si>
  <si>
    <t>2B MS Agency (VBR)</t>
  </si>
  <si>
    <t>YS40 MS VBR</t>
  </si>
  <si>
    <t>YS40</t>
  </si>
  <si>
    <t>MS VBR</t>
  </si>
  <si>
    <t>ALES</t>
  </si>
  <si>
    <t>ALE Third Party Item</t>
  </si>
  <si>
    <t>Communications</t>
  </si>
  <si>
    <t>Project Coordinator</t>
  </si>
  <si>
    <t>DDJF-16-GB</t>
  </si>
  <si>
    <t>CORD</t>
  </si>
  <si>
    <t>-CORD</t>
  </si>
  <si>
    <t>End of Life / Support</t>
  </si>
  <si>
    <t>%</t>
  </si>
  <si>
    <t>Percentage</t>
  </si>
  <si>
    <t>Air-conditioner</t>
  </si>
  <si>
    <t>Third Party Professional Service</t>
  </si>
  <si>
    <t>DCS</t>
  </si>
  <si>
    <t>Financial Services</t>
  </si>
  <si>
    <t>PROCS</t>
  </si>
  <si>
    <t>20430 Provider &amp; Com CaaS</t>
  </si>
  <si>
    <t>Provider &amp; Com CaaS</t>
  </si>
  <si>
    <t>Management</t>
  </si>
  <si>
    <t>Revenue: MS Management</t>
  </si>
  <si>
    <t>Until further notice: To be used by regions; regions to choose. In the future, ITO guidance will apply</t>
  </si>
  <si>
    <t>Revenue: PS Project Delivery &amp; Program Management</t>
  </si>
  <si>
    <t>2H</t>
  </si>
  <si>
    <t>2E MS Maintenance</t>
  </si>
  <si>
    <t>YS41 MS Maint. Retainer</t>
  </si>
  <si>
    <t>YS41</t>
  </si>
  <si>
    <t>MS Maint. Retainer</t>
  </si>
  <si>
    <t>BANC</t>
  </si>
  <si>
    <t>Indiv.Purchase Order</t>
  </si>
  <si>
    <t>End User Computing</t>
  </si>
  <si>
    <t>Associate Project Manager</t>
  </si>
  <si>
    <t>DDJF-17-GB</t>
  </si>
  <si>
    <t>APM</t>
  </si>
  <si>
    <t>-APM</t>
  </si>
  <si>
    <t>End of Contract renewal</t>
  </si>
  <si>
    <t>%O</t>
  </si>
  <si>
    <t>Per mille</t>
  </si>
  <si>
    <t>Appliance</t>
  </si>
  <si>
    <t>OEM Maintenance</t>
  </si>
  <si>
    <t>You must choose an option</t>
  </si>
  <si>
    <t>FF</t>
  </si>
  <si>
    <t>Other - Facilities</t>
  </si>
  <si>
    <t>Internet Solutions</t>
  </si>
  <si>
    <t>MHSCS</t>
  </si>
  <si>
    <t>20440 Managed Hosted Serv</t>
  </si>
  <si>
    <t>Managed Hosted Serv</t>
  </si>
  <si>
    <t>Revenue: Non Standard MS Non-ITO</t>
  </si>
  <si>
    <t>To be used for annuity-based Cloud services (therefore excluding PS Cloud, as related to establishment and enablement service codes)</t>
  </si>
  <si>
    <t>Revenue: PS Staffing Solutions</t>
  </si>
  <si>
    <t>2I</t>
  </si>
  <si>
    <t>MS Non Standard</t>
  </si>
  <si>
    <t>YS42</t>
  </si>
  <si>
    <t>MS Support Retainer</t>
  </si>
  <si>
    <t>BANS</t>
  </si>
  <si>
    <t>Third-party item</t>
  </si>
  <si>
    <t>Data Centre</t>
  </si>
  <si>
    <t>PS Technical Team Leader</t>
  </si>
  <si>
    <t>DDJF-184-GB</t>
  </si>
  <si>
    <t>TTL</t>
  </si>
  <si>
    <t>-TTL</t>
  </si>
  <si>
    <t>Z4</t>
  </si>
  <si>
    <t>End of Service attachment</t>
  </si>
  <si>
    <t>000</t>
  </si>
  <si>
    <t>Group proportion</t>
  </si>
  <si>
    <t>Cables - Power &amp; others</t>
  </si>
  <si>
    <t>LS</t>
  </si>
  <si>
    <t>Other - Learning</t>
  </si>
  <si>
    <t>HPRCS</t>
  </si>
  <si>
    <t>20450 Hosted Private CaaS</t>
  </si>
  <si>
    <t>Hosted Private CaaS</t>
  </si>
  <si>
    <t>Revenue: Non Standard MS ITO</t>
  </si>
  <si>
    <t>Revenue: PS Staging &amp; Installation</t>
  </si>
  <si>
    <t>3A</t>
  </si>
  <si>
    <t>2G MS Operation</t>
  </si>
  <si>
    <t>YS43 MS Operate Retainer</t>
  </si>
  <si>
    <t>YS43</t>
  </si>
  <si>
    <t>MS Operate Retainer</t>
  </si>
  <si>
    <t>DIEN</t>
  </si>
  <si>
    <t>Service w/ Delivery</t>
  </si>
  <si>
    <t xml:space="preserve">Applications </t>
  </si>
  <si>
    <t>Project Manager</t>
  </si>
  <si>
    <t>DDJF-18-GB</t>
  </si>
  <si>
    <t>-PM</t>
  </si>
  <si>
    <t>Z5</t>
  </si>
  <si>
    <t>End of SW Maintenance</t>
  </si>
  <si>
    <t>3YR</t>
  </si>
  <si>
    <t>3 Years</t>
  </si>
  <si>
    <t>Consumables</t>
  </si>
  <si>
    <t>Third Party Maintenance</t>
  </si>
  <si>
    <t>CSFM</t>
  </si>
  <si>
    <t>20460 Cld Serv for MiscoSt</t>
  </si>
  <si>
    <t>Cld Serv for MiscoSt</t>
  </si>
  <si>
    <t>Revenue: PS Transition Services</t>
  </si>
  <si>
    <t>3B</t>
  </si>
  <si>
    <t>YS44 MS Manage Retainer</t>
  </si>
  <si>
    <t>YS44</t>
  </si>
  <si>
    <t>MS Manage Retainer</t>
  </si>
  <si>
    <t>ERLA</t>
  </si>
  <si>
    <t>Structure/Mat. above</t>
  </si>
  <si>
    <t>Staging and Installation Services</t>
  </si>
  <si>
    <t>Principal Engineer</t>
  </si>
  <si>
    <t>DDJF-192-GB</t>
  </si>
  <si>
    <t>PENG</t>
  </si>
  <si>
    <t>-PENG</t>
  </si>
  <si>
    <t>Z6</t>
  </si>
  <si>
    <t>EO Vulnerability&amp;Sec Sup</t>
  </si>
  <si>
    <t>ACR</t>
  </si>
  <si>
    <t>Acre</t>
  </si>
  <si>
    <t>Desktop</t>
  </si>
  <si>
    <t>Logistics</t>
  </si>
  <si>
    <t>NI</t>
  </si>
  <si>
    <t>NI - Core</t>
  </si>
  <si>
    <t>CLM</t>
  </si>
  <si>
    <t>20470 MS CLM</t>
  </si>
  <si>
    <t>MS CLM</t>
  </si>
  <si>
    <t>Revenue: MS Advanced Infrastructure</t>
  </si>
  <si>
    <t>4A</t>
  </si>
  <si>
    <t>MS Operating Leases</t>
  </si>
  <si>
    <t>YS45 MS Non-Std Retainer</t>
  </si>
  <si>
    <t>YS45</t>
  </si>
  <si>
    <t>MS Non-Std Retainer</t>
  </si>
  <si>
    <t>LEAS</t>
  </si>
  <si>
    <t>Leasing</t>
  </si>
  <si>
    <t>Project Delivery Services</t>
  </si>
  <si>
    <t>Senior Engineer</t>
  </si>
  <si>
    <t>DDJF-193-GB</t>
  </si>
  <si>
    <t>SENG</t>
  </si>
  <si>
    <t>-SENG</t>
  </si>
  <si>
    <t>Z7</t>
  </si>
  <si>
    <t>End of SW Sale</t>
  </si>
  <si>
    <t>BAG</t>
  </si>
  <si>
    <t>Bag</t>
  </si>
  <si>
    <t>Documentation</t>
  </si>
  <si>
    <t>Full list:</t>
  </si>
  <si>
    <t>Customs &amp; Duties</t>
  </si>
  <si>
    <t>MSVC</t>
  </si>
  <si>
    <t>20480 MS MSVC</t>
  </si>
  <si>
    <t>MS MSVC</t>
  </si>
  <si>
    <t>YS46 Licence Appl/Support</t>
  </si>
  <si>
    <t>YS46</t>
  </si>
  <si>
    <t>Licence Appl/Support</t>
  </si>
  <si>
    <t>LEER</t>
  </si>
  <si>
    <t>Empties</t>
  </si>
  <si>
    <t>Staffing Solutions</t>
  </si>
  <si>
    <t>Engineer</t>
  </si>
  <si>
    <t>DDJF-194-GB</t>
  </si>
  <si>
    <t>ENG</t>
  </si>
  <si>
    <t>-ENG</t>
  </si>
  <si>
    <t>BOT</t>
  </si>
  <si>
    <t>Bottle</t>
  </si>
  <si>
    <t>Fan Trays and related accessories</t>
  </si>
  <si>
    <t>Trading Product Allocated</t>
  </si>
  <si>
    <t>Training Services</t>
  </si>
  <si>
    <t>NO</t>
  </si>
  <si>
    <t>Ops Management</t>
  </si>
  <si>
    <t>Cabling</t>
  </si>
  <si>
    <t>HUCC</t>
  </si>
  <si>
    <t>20490 MS HUCC</t>
  </si>
  <si>
    <t>MS HUCC</t>
  </si>
  <si>
    <t>6A</t>
  </si>
  <si>
    <t>PS Agency Vend Resel</t>
  </si>
  <si>
    <t>YS50 MS 3rd Party Mantain</t>
  </si>
  <si>
    <t>YS50</t>
  </si>
  <si>
    <t>MS 3rd Party Mantain</t>
  </si>
  <si>
    <t>LEIC</t>
  </si>
  <si>
    <t>Service w/o del.conf</t>
  </si>
  <si>
    <t>Programme and Project Management</t>
  </si>
  <si>
    <t>Associate Engineer</t>
  </si>
  <si>
    <t>DDJF-195-GB</t>
  </si>
  <si>
    <t>AENG</t>
  </si>
  <si>
    <t>-AENG</t>
  </si>
  <si>
    <t>BOX</t>
  </si>
  <si>
    <t>Box</t>
  </si>
  <si>
    <t>Generator</t>
  </si>
  <si>
    <t>Trading Product UnAllocat</t>
  </si>
  <si>
    <t>Pre-Payment</t>
  </si>
  <si>
    <t>OT</t>
  </si>
  <si>
    <t>Other Trading</t>
  </si>
  <si>
    <t>CSFC</t>
  </si>
  <si>
    <t>20500 MS CSFC</t>
  </si>
  <si>
    <t>MS CSFC</t>
  </si>
  <si>
    <t>6B</t>
  </si>
  <si>
    <t>4A MS Operating Leases</t>
  </si>
  <si>
    <t>YS51 MS Consumption</t>
  </si>
  <si>
    <t>YS51</t>
  </si>
  <si>
    <t>MS Consumption</t>
  </si>
  <si>
    <t>LEIH</t>
  </si>
  <si>
    <t>Returnable packaging</t>
  </si>
  <si>
    <t>Transition Management Services</t>
  </si>
  <si>
    <t>Design Consultant</t>
  </si>
  <si>
    <t>DDJF-196-GB</t>
  </si>
  <si>
    <t>CON</t>
  </si>
  <si>
    <t>-CON</t>
  </si>
  <si>
    <t>C3S</t>
  </si>
  <si>
    <t>Cubic centimeter/second</t>
  </si>
  <si>
    <t>Hubs &amp; Concentrators</t>
  </si>
  <si>
    <t>Trading Product Agency</t>
  </si>
  <si>
    <t>Other - Project Man.</t>
  </si>
  <si>
    <t>EMAAS</t>
  </si>
  <si>
    <t>20510 MS EMAAS</t>
  </si>
  <si>
    <t>MS EMAAS</t>
  </si>
  <si>
    <t>6C</t>
  </si>
  <si>
    <t>YS53 MS Operating Lease</t>
  </si>
  <si>
    <t>YS53</t>
  </si>
  <si>
    <t>MS Operating Lease</t>
  </si>
  <si>
    <t>Learning Solutions</t>
  </si>
  <si>
    <t>Senior Project Manager</t>
  </si>
  <si>
    <t>DDJF-19-GB</t>
  </si>
  <si>
    <t>SPM</t>
  </si>
  <si>
    <t>-SPM</t>
  </si>
  <si>
    <t>CAN</t>
  </si>
  <si>
    <t>Canister</t>
  </si>
  <si>
    <t>Infrastructure/Racks/Brackets/ Mountings</t>
  </si>
  <si>
    <t>Maintenance Product</t>
  </si>
  <si>
    <t>HDT</t>
  </si>
  <si>
    <t>20520 MS Hosted Desktop</t>
  </si>
  <si>
    <t>MS Hosted Desktop</t>
  </si>
  <si>
    <t>6D</t>
  </si>
  <si>
    <t>YS54 M.Serv Maintenance</t>
  </si>
  <si>
    <t>YS54</t>
  </si>
  <si>
    <t>M.Serv Maintenance</t>
  </si>
  <si>
    <t>LO01</t>
  </si>
  <si>
    <t>Leas. Early C.T. Opt</t>
  </si>
  <si>
    <t>Programme Manager</t>
  </si>
  <si>
    <t>DDJF-20-GB</t>
  </si>
  <si>
    <t>PGM</t>
  </si>
  <si>
    <t>-PGM</t>
  </si>
  <si>
    <t>CAR</t>
  </si>
  <si>
    <t>Carton</t>
  </si>
  <si>
    <t>IP Telephony/Gateways</t>
  </si>
  <si>
    <t>Buyback - Trade in</t>
  </si>
  <si>
    <t>NI, SE, CC, CI, DC, MI</t>
  </si>
  <si>
    <t>CCAAS</t>
  </si>
  <si>
    <t>MS CCaaS Contact Cen</t>
  </si>
  <si>
    <t>6E</t>
  </si>
  <si>
    <t>YS55 M.Serv Operate</t>
  </si>
  <si>
    <t>YS55</t>
  </si>
  <si>
    <t>M.Serv Operate</t>
  </si>
  <si>
    <t>LO02</t>
  </si>
  <si>
    <t>Leasng Return Option</t>
  </si>
  <si>
    <t>Project Management Lead</t>
  </si>
  <si>
    <t>DDJF-21-GB</t>
  </si>
  <si>
    <t>PML</t>
  </si>
  <si>
    <t>-PML</t>
  </si>
  <si>
    <t>CAS</t>
  </si>
  <si>
    <t>Case</t>
  </si>
  <si>
    <t>Laptop</t>
  </si>
  <si>
    <t>Packaging (Stocked)</t>
  </si>
  <si>
    <t>MS VCaaS Video Conf</t>
  </si>
  <si>
    <t>6F</t>
  </si>
  <si>
    <t>2I MS Non Standard</t>
  </si>
  <si>
    <t>YS57 MS Non Std Man ITO</t>
  </si>
  <si>
    <t>YS57</t>
  </si>
  <si>
    <t>MS Non Std Man ITO</t>
  </si>
  <si>
    <t>LO03</t>
  </si>
  <si>
    <t>Leas. Early P Option</t>
  </si>
  <si>
    <t>Principal Architect</t>
  </si>
  <si>
    <t>DDJF-253-GB</t>
  </si>
  <si>
    <t>PARC</t>
  </si>
  <si>
    <t>-PARC</t>
  </si>
  <si>
    <t>CCM</t>
  </si>
  <si>
    <t>Cubic centimeter</t>
  </si>
  <si>
    <t>Licences</t>
  </si>
  <si>
    <t>Packaging</t>
  </si>
  <si>
    <t>MVSA</t>
  </si>
  <si>
    <t>20550 MS MSSEC</t>
  </si>
  <si>
    <t>6G</t>
  </si>
  <si>
    <t>YS58 M. Serv Non Std Man</t>
  </si>
  <si>
    <t>YS58</t>
  </si>
  <si>
    <t>M. Serv Non Std Man</t>
  </si>
  <si>
    <t>LO04</t>
  </si>
  <si>
    <t>Leasing Purch. Optn</t>
  </si>
  <si>
    <t>Technical Architect</t>
  </si>
  <si>
    <t>DDJF-254-GB</t>
  </si>
  <si>
    <t>TA</t>
  </si>
  <si>
    <t>-TA</t>
  </si>
  <si>
    <t>CD3</t>
  </si>
  <si>
    <t>Cubic decimeter</t>
  </si>
  <si>
    <t>Managed Services &amp; B2B Support</t>
  </si>
  <si>
    <t>20560 MS CSSEC</t>
  </si>
  <si>
    <t>8A</t>
  </si>
  <si>
    <t>PS Transition Serv.</t>
  </si>
  <si>
    <t>3A Cloud MS</t>
  </si>
  <si>
    <t>YS59 Other Learning Solut</t>
  </si>
  <si>
    <t>YS59</t>
  </si>
  <si>
    <t>Other Learning Solut</t>
  </si>
  <si>
    <t>LO06</t>
  </si>
  <si>
    <t>Leas. Renewal Option</t>
  </si>
  <si>
    <t>Senior Solutions Architect</t>
  </si>
  <si>
    <t>DDJF-255-GB</t>
  </si>
  <si>
    <t>SSA</t>
  </si>
  <si>
    <t>-SSA</t>
  </si>
  <si>
    <t>centiliter</t>
  </si>
  <si>
    <t>Memory</t>
  </si>
  <si>
    <t>Outbound Freight</t>
  </si>
  <si>
    <t>20570 MS MSS Add-on Serv</t>
  </si>
  <si>
    <t>8B</t>
  </si>
  <si>
    <t>YS60 MS Cld Annuity</t>
  </si>
  <si>
    <t>YS60</t>
  </si>
  <si>
    <t>MS Cld Annuity</t>
  </si>
  <si>
    <t>LO08</t>
  </si>
  <si>
    <t>Solutions Architect</t>
  </si>
  <si>
    <t>DDJF-256-GB</t>
  </si>
  <si>
    <t xml:space="preserve">SA </t>
  </si>
  <si>
    <t xml:space="preserve">-SA </t>
  </si>
  <si>
    <t>CM</t>
  </si>
  <si>
    <t>Centimeter</t>
  </si>
  <si>
    <t>Modules,Cards,Boards,Processors</t>
  </si>
  <si>
    <t>Duties</t>
  </si>
  <si>
    <t>MS OPaaS Oracle</t>
  </si>
  <si>
    <t>YS61 MS Cld Cons/Excess</t>
  </si>
  <si>
    <t>YS61</t>
  </si>
  <si>
    <t>MS Cld Cons/Excess</t>
  </si>
  <si>
    <t>LO09</t>
  </si>
  <si>
    <t>Lsg. Invoice for Opt</t>
  </si>
  <si>
    <t>Principal IT Process Consultant</t>
  </si>
  <si>
    <t>DDJF-263-GB</t>
  </si>
  <si>
    <t>PCON</t>
  </si>
  <si>
    <t>-PCON</t>
  </si>
  <si>
    <t>CM2</t>
  </si>
  <si>
    <t>Square centimeter</t>
  </si>
  <si>
    <t>Power Supplies/Batteries</t>
  </si>
  <si>
    <t>Courier &amp; Delivery Charge</t>
  </si>
  <si>
    <t>MS Prv Cld Enterpr Edn</t>
  </si>
  <si>
    <t>8D</t>
  </si>
  <si>
    <t>Learning Services</t>
  </si>
  <si>
    <t>YS62 MS Cld Establishment</t>
  </si>
  <si>
    <t>YS62</t>
  </si>
  <si>
    <t>MS Cld Establishment</t>
  </si>
  <si>
    <t>LO11</t>
  </si>
  <si>
    <t>Leas. E C.T. Opt woV</t>
  </si>
  <si>
    <t>Senior IT Process Consultant</t>
  </si>
  <si>
    <t>DDJF-264-GB</t>
  </si>
  <si>
    <t>SCON</t>
  </si>
  <si>
    <t>-SCON</t>
  </si>
  <si>
    <t>CMS</t>
  </si>
  <si>
    <t>Centimeter/Second</t>
  </si>
  <si>
    <t>Printing &amp; Imaging</t>
  </si>
  <si>
    <t>Product Market Dev.Fee</t>
  </si>
  <si>
    <t>Subcontractors</t>
  </si>
  <si>
    <t>MS WDS</t>
  </si>
  <si>
    <t>YS70 MS - Intern. Support</t>
  </si>
  <si>
    <t>YS70</t>
  </si>
  <si>
    <t>MS - Intern. Support</t>
  </si>
  <si>
    <t>LO12</t>
  </si>
  <si>
    <t>Leasg Retn Optn w/oV</t>
  </si>
  <si>
    <t>IT Process Consultant</t>
  </si>
  <si>
    <t>DDJF-265-GB</t>
  </si>
  <si>
    <t>CRT</t>
  </si>
  <si>
    <t>Crate</t>
  </si>
  <si>
    <t>MS Agncy MicrSoft License</t>
  </si>
  <si>
    <t>MS Cld Serv for Enterpr</t>
  </si>
  <si>
    <t>LO13</t>
  </si>
  <si>
    <t>Leas. E. P Optn w/oV</t>
  </si>
  <si>
    <t>Principal IT Strategy Consultant</t>
  </si>
  <si>
    <t>DDJF-268-GB</t>
  </si>
  <si>
    <t>Voltampere</t>
  </si>
  <si>
    <t>Router</t>
  </si>
  <si>
    <t>MS - Agency VBR</t>
  </si>
  <si>
    <t>CLOUD</t>
  </si>
  <si>
    <t>MS Cloud Direct</t>
  </si>
  <si>
    <t>LO14</t>
  </si>
  <si>
    <t>Leasg Pur. Opt. w/oV</t>
  </si>
  <si>
    <t>Senior IT Strategy Consultant</t>
  </si>
  <si>
    <t>DDJF-269-GB</t>
  </si>
  <si>
    <t>D</t>
  </si>
  <si>
    <t>Days</t>
  </si>
  <si>
    <t>Servers</t>
  </si>
  <si>
    <t>MS - Agency Smartnet</t>
  </si>
  <si>
    <t>MS MS for Cloud</t>
  </si>
  <si>
    <t>LO16</t>
  </si>
  <si>
    <t>Leasg Renwl Opt w/oV</t>
  </si>
  <si>
    <t>IT Strategy Consultant</t>
  </si>
  <si>
    <t>DDJF-270-GB</t>
  </si>
  <si>
    <t>DAY</t>
  </si>
  <si>
    <t>Backout Cisco</t>
  </si>
  <si>
    <t>MS Cld VBR</t>
  </si>
  <si>
    <t>LO18</t>
  </si>
  <si>
    <t>Principal Cloud Consultant</t>
  </si>
  <si>
    <t>DDJF-279-GB</t>
  </si>
  <si>
    <t>DEG</t>
  </si>
  <si>
    <t>Degree</t>
  </si>
  <si>
    <t>Storage/Tape &amp; Hard drives, MSA units</t>
  </si>
  <si>
    <t>Backout UGS</t>
  </si>
  <si>
    <t>MS Cld MVSA</t>
  </si>
  <si>
    <t>LO19</t>
  </si>
  <si>
    <t>Ls. Inv. for Opt woV</t>
  </si>
  <si>
    <t>Senior Cloud Consultant</t>
  </si>
  <si>
    <t>DDJF-280-GB</t>
  </si>
  <si>
    <t>DM</t>
  </si>
  <si>
    <t>Decimeter</t>
  </si>
  <si>
    <t>Switches</t>
  </si>
  <si>
    <t>Backout Other</t>
  </si>
  <si>
    <t>MS Region ITaaS</t>
  </si>
  <si>
    <t>LUMF</t>
  </si>
  <si>
    <t>Structure/mat. below</t>
  </si>
  <si>
    <t>Cloud Consultant</t>
  </si>
  <si>
    <t>DDJF-281-GB</t>
  </si>
  <si>
    <t>DRM</t>
  </si>
  <si>
    <t>Drum</t>
  </si>
  <si>
    <t>Telephones &amp; Headsets</t>
  </si>
  <si>
    <t>Freight</t>
  </si>
  <si>
    <t>PS Install Services</t>
  </si>
  <si>
    <t>NLAG</t>
  </si>
  <si>
    <t>Non-stock material</t>
  </si>
  <si>
    <t>Principal Enterprise Architect Consultant</t>
  </si>
  <si>
    <t>DDJF-304-GB</t>
  </si>
  <si>
    <t>PEA</t>
  </si>
  <si>
    <t>-PEA</t>
  </si>
  <si>
    <t>DZ</t>
  </si>
  <si>
    <t>Dozen</t>
  </si>
  <si>
    <t>PS Consulting</t>
  </si>
  <si>
    <t>30700 Training Services</t>
  </si>
  <si>
    <t>VCIT</t>
  </si>
  <si>
    <t>Value contract item</t>
  </si>
  <si>
    <t>Services Specialist</t>
  </si>
  <si>
    <t>DDJF-355-GB</t>
  </si>
  <si>
    <t>SSP</t>
  </si>
  <si>
    <t>-SSP</t>
  </si>
  <si>
    <t>each</t>
  </si>
  <si>
    <t>Video &amp; Multimedia</t>
  </si>
  <si>
    <t>PS Project Delivery</t>
  </si>
  <si>
    <t>VERP</t>
  </si>
  <si>
    <t>Transition Manager</t>
  </si>
  <si>
    <t>DDJF-36-GB</t>
  </si>
  <si>
    <t>TRM</t>
  </si>
  <si>
    <t>-TRM</t>
  </si>
  <si>
    <t>EML</t>
  </si>
  <si>
    <t>Enzyme Units / Milliliter</t>
  </si>
  <si>
    <t>Wireless (Antenna &amp; Access points only)</t>
  </si>
  <si>
    <t>PS Staffing Solution</t>
  </si>
  <si>
    <t>VOLL</t>
  </si>
  <si>
    <t>Full product</t>
  </si>
  <si>
    <t>Business Analyst</t>
  </si>
  <si>
    <t>DDJF-54-GB</t>
  </si>
  <si>
    <t>BA</t>
  </si>
  <si>
    <t>-BA</t>
  </si>
  <si>
    <t>FT2</t>
  </si>
  <si>
    <t>Square foot</t>
  </si>
  <si>
    <t>DD Internal</t>
  </si>
  <si>
    <t>PS Sub contractors</t>
  </si>
  <si>
    <t>WERT</t>
  </si>
  <si>
    <t>Val.item deliv.note</t>
  </si>
  <si>
    <t>Senior Business Analyst</t>
  </si>
  <si>
    <t>DDJF-55-GB</t>
  </si>
  <si>
    <t>SBA</t>
  </si>
  <si>
    <t>-SBA</t>
  </si>
  <si>
    <t>FT3</t>
  </si>
  <si>
    <t>Cubic foot</t>
  </si>
  <si>
    <t>Cluster</t>
  </si>
  <si>
    <t>Sub Contractors</t>
  </si>
  <si>
    <t>PS Agency</t>
  </si>
  <si>
    <t>WMPP</t>
  </si>
  <si>
    <t>Raw materials WM-PP</t>
  </si>
  <si>
    <t>Technical Consultant</t>
  </si>
  <si>
    <t>DDJF-90-GB</t>
  </si>
  <si>
    <t>TC</t>
  </si>
  <si>
    <t>-TC</t>
  </si>
  <si>
    <t>FYR</t>
  </si>
  <si>
    <t>Gigajoule</t>
  </si>
  <si>
    <t>Computer room</t>
  </si>
  <si>
    <t>Market Dev Fee</t>
  </si>
  <si>
    <t>PS Cloud</t>
  </si>
  <si>
    <t>YB2B</t>
  </si>
  <si>
    <t>B2B Support</t>
  </si>
  <si>
    <t>Senior Technical Consultant</t>
  </si>
  <si>
    <t>DDJF-92-GB</t>
  </si>
  <si>
    <t>STC</t>
  </si>
  <si>
    <t>-STC</t>
  </si>
  <si>
    <t>G</t>
  </si>
  <si>
    <t>Gram</t>
  </si>
  <si>
    <t>Database</t>
  </si>
  <si>
    <t>Prod Rebate - Cisco VIP</t>
  </si>
  <si>
    <t>YBAC</t>
  </si>
  <si>
    <t>Trade-ins</t>
  </si>
  <si>
    <t>Principal Technical Consultant</t>
  </si>
  <si>
    <t>DDJF-93-GB</t>
  </si>
  <si>
    <t>PTC</t>
  </si>
  <si>
    <t>-PTC</t>
  </si>
  <si>
    <t>G/L</t>
  </si>
  <si>
    <t>gram act.ingrd / liter</t>
  </si>
  <si>
    <t>IP network</t>
  </si>
  <si>
    <t>Prod Rebate - Cisco Other</t>
  </si>
  <si>
    <t>YBAD</t>
  </si>
  <si>
    <t>Buy Back excl layout</t>
  </si>
  <si>
    <t>GAI</t>
  </si>
  <si>
    <t>Gram act. ingrd.</t>
  </si>
  <si>
    <t>Virtual machines</t>
  </si>
  <si>
    <t>Prod Rebate - Non Cisco</t>
  </si>
  <si>
    <t>YDOW</t>
  </si>
  <si>
    <t>Down Pay-BillPlan</t>
  </si>
  <si>
    <t>GAL</t>
  </si>
  <si>
    <t>US gallon</t>
  </si>
  <si>
    <t>Business Service 1</t>
  </si>
  <si>
    <t>Prod Rebate - Other</t>
  </si>
  <si>
    <t>YPAY</t>
  </si>
  <si>
    <t>Down Pay-service</t>
  </si>
  <si>
    <t>GAU</t>
  </si>
  <si>
    <t>Gram Gold</t>
  </si>
  <si>
    <t>Business Service 2</t>
  </si>
  <si>
    <t>Contractors</t>
  </si>
  <si>
    <t>YPRO</t>
  </si>
  <si>
    <t>Manual Project Link</t>
  </si>
  <si>
    <t>GLI</t>
  </si>
  <si>
    <t>Gram/liter</t>
  </si>
  <si>
    <t>Business Service 3</t>
  </si>
  <si>
    <t>YPTM</t>
  </si>
  <si>
    <t>PS- T&amp;M</t>
  </si>
  <si>
    <t>GM</t>
  </si>
  <si>
    <t>Gram/Mol</t>
  </si>
  <si>
    <t>Training - Tax Included</t>
  </si>
  <si>
    <t>YRTS</t>
  </si>
  <si>
    <t>Retain. Contr Serv</t>
  </si>
  <si>
    <t>GM2</t>
  </si>
  <si>
    <t>Gram/square meter</t>
  </si>
  <si>
    <t>Training - Tax Exempt</t>
  </si>
  <si>
    <t>YRTT</t>
  </si>
  <si>
    <t>Retain. Contr Time</t>
  </si>
  <si>
    <t>GM3</t>
  </si>
  <si>
    <t>Gram/Cubic meter</t>
  </si>
  <si>
    <t>Local Travel - Air Travel</t>
  </si>
  <si>
    <t>GOH</t>
  </si>
  <si>
    <t>Gigaohm</t>
  </si>
  <si>
    <t>Loc.Trvl-Hotel &amp; Car Hire</t>
  </si>
  <si>
    <t>GRO</t>
  </si>
  <si>
    <t>Gross</t>
  </si>
  <si>
    <t>Local Travel - Training</t>
  </si>
  <si>
    <t>H</t>
  </si>
  <si>
    <t>Hour</t>
  </si>
  <si>
    <t>Local Travel - Other</t>
  </si>
  <si>
    <t>HA</t>
  </si>
  <si>
    <t>Hectare</t>
  </si>
  <si>
    <t>Int.Travel - Air Travel</t>
  </si>
  <si>
    <t>HL</t>
  </si>
  <si>
    <t>Hectoliter</t>
  </si>
  <si>
    <t>Int.Trvl-Hotel &amp; Car Hire</t>
  </si>
  <si>
    <t>Application License</t>
  </si>
  <si>
    <t>HP</t>
  </si>
  <si>
    <t>Picosecond</t>
  </si>
  <si>
    <t>Int.Travel - Training</t>
  </si>
  <si>
    <t>Licence Support Only</t>
  </si>
  <si>
    <t>HR</t>
  </si>
  <si>
    <t>Hours</t>
  </si>
  <si>
    <t>Int.Travel - Other</t>
  </si>
  <si>
    <t>JKG</t>
  </si>
  <si>
    <t>Joule/Kilogram</t>
  </si>
  <si>
    <t>Bandwidth</t>
  </si>
  <si>
    <t>JMO</t>
  </si>
  <si>
    <t>Joule/Mol</t>
  </si>
  <si>
    <t>Hardware Maint. &amp; Support</t>
  </si>
  <si>
    <t>KAI</t>
  </si>
  <si>
    <t>Kilogram act. ingrd.</t>
  </si>
  <si>
    <t>Hosting</t>
  </si>
  <si>
    <t>KD3</t>
  </si>
  <si>
    <t>Kilogram/cubic decimeter</t>
  </si>
  <si>
    <t>Sftwr. Annual License Fee</t>
  </si>
  <si>
    <t>KG</t>
  </si>
  <si>
    <t>Kilogram</t>
  </si>
  <si>
    <t>Software Maint. &amp; Support</t>
  </si>
  <si>
    <t>KGM</t>
  </si>
  <si>
    <t>Kilogram/Mol</t>
  </si>
  <si>
    <t>Entertainment- Deductible</t>
  </si>
  <si>
    <t>KGS</t>
  </si>
  <si>
    <t>Kilogram/second</t>
  </si>
  <si>
    <t>Entrtnmnt.-Non Deductible</t>
  </si>
  <si>
    <t>KGV</t>
  </si>
  <si>
    <t>Kilogram/cubic meter</t>
  </si>
  <si>
    <t>Telephony - Mobile</t>
  </si>
  <si>
    <t>YS63</t>
  </si>
  <si>
    <t>MS Cld Establish.INT</t>
  </si>
  <si>
    <t>KIK</t>
  </si>
  <si>
    <t>kg act.ingrd. / kg</t>
  </si>
  <si>
    <t>Telephony - Fixed</t>
  </si>
  <si>
    <t>KJK</t>
  </si>
  <si>
    <t>Kilojoule/kilogram</t>
  </si>
  <si>
    <t>Sponsorship</t>
  </si>
  <si>
    <t>YSNR</t>
  </si>
  <si>
    <t>Serv w/o del no PReq</t>
  </si>
  <si>
    <t>KJM</t>
  </si>
  <si>
    <t>Kilojoule/Mol</t>
  </si>
  <si>
    <t>Bank Charges</t>
  </si>
  <si>
    <t>YSPR</t>
  </si>
  <si>
    <t>Service w/o del PReq</t>
  </si>
  <si>
    <t>KM</t>
  </si>
  <si>
    <t>Miles/Kms</t>
  </si>
  <si>
    <t>Catering &amp; Refreshments</t>
  </si>
  <si>
    <t>YTAC</t>
  </si>
  <si>
    <t>PurchOrderDirectShip</t>
  </si>
  <si>
    <t>KM2</t>
  </si>
  <si>
    <t>Square kilometer</t>
  </si>
  <si>
    <t>Donations</t>
  </si>
  <si>
    <t>YTAR</t>
  </si>
  <si>
    <t>Direct Bill No Proc.</t>
  </si>
  <si>
    <t>KMH</t>
  </si>
  <si>
    <t>Kilometer/hour</t>
  </si>
  <si>
    <t>Fixed Overhead Recovery</t>
  </si>
  <si>
    <t>YWAR</t>
  </si>
  <si>
    <t>Warranty Items</t>
  </si>
  <si>
    <t>KMN</t>
  </si>
  <si>
    <t>Kelvin/Minute</t>
  </si>
  <si>
    <t>General Expenses</t>
  </si>
  <si>
    <t>KMS</t>
  </si>
  <si>
    <t>Kelvin/Second</t>
  </si>
  <si>
    <t>Insurance</t>
  </si>
  <si>
    <t>KMT</t>
  </si>
  <si>
    <t>Kilometers</t>
  </si>
  <si>
    <t>Litigation</t>
  </si>
  <si>
    <t>KPA</t>
  </si>
  <si>
    <t>Kilopascal</t>
  </si>
  <si>
    <t>Memberships</t>
  </si>
  <si>
    <t>KT</t>
  </si>
  <si>
    <t>Kilotonne</t>
  </si>
  <si>
    <t>Office Automation</t>
  </si>
  <si>
    <t>KVA</t>
  </si>
  <si>
    <t>Kilovoltampere</t>
  </si>
  <si>
    <t>Off. Equip. Leases/Rental</t>
  </si>
  <si>
    <t>Liter</t>
  </si>
  <si>
    <t>Recruitment Fees</t>
  </si>
  <si>
    <t>LB</t>
  </si>
  <si>
    <t>US pound</t>
  </si>
  <si>
    <t>Repairs &amp; Maintenance</t>
  </si>
  <si>
    <t>LMI</t>
  </si>
  <si>
    <t>Liter/Minute</t>
  </si>
  <si>
    <t>Restructuring</t>
  </si>
  <si>
    <t>LMS</t>
  </si>
  <si>
    <t>Liter/Molsecond</t>
  </si>
  <si>
    <t>M</t>
  </si>
  <si>
    <t>Meter</t>
  </si>
  <si>
    <t>Stationery</t>
  </si>
  <si>
    <t>M/H</t>
  </si>
  <si>
    <t>Meter/Hour</t>
  </si>
  <si>
    <t>Subscriptions</t>
  </si>
  <si>
    <t>M/M</t>
  </si>
  <si>
    <t>Meter/Minute</t>
  </si>
  <si>
    <t>Tax Penalties</t>
  </si>
  <si>
    <t>M/S</t>
  </si>
  <si>
    <t>Meter/second</t>
  </si>
  <si>
    <t>Tender Document Fees</t>
  </si>
  <si>
    <t>M2</t>
  </si>
  <si>
    <t>Square meter</t>
  </si>
  <si>
    <t>Rental - Property</t>
  </si>
  <si>
    <t>M2S</t>
  </si>
  <si>
    <t>Square meter/second</t>
  </si>
  <si>
    <t>R.Prop.Rates,Levies,Other</t>
  </si>
  <si>
    <t>M3</t>
  </si>
  <si>
    <t>Cubic meter</t>
  </si>
  <si>
    <t>Rental - Electricity</t>
  </si>
  <si>
    <t>M3H</t>
  </si>
  <si>
    <t>Cubic meter/Hour</t>
  </si>
  <si>
    <t>Rental - Recovery</t>
  </si>
  <si>
    <t>M3S</t>
  </si>
  <si>
    <t>Cubic meter/second</t>
  </si>
  <si>
    <t>Rental - Taxes</t>
  </si>
  <si>
    <t>MD</t>
  </si>
  <si>
    <t>Man Days</t>
  </si>
  <si>
    <t>R.Frng.Bnfts. Car Parking</t>
  </si>
  <si>
    <t>MEJ</t>
  </si>
  <si>
    <t>Megajoule</t>
  </si>
  <si>
    <t>Marketing - Events</t>
  </si>
  <si>
    <t>MG</t>
  </si>
  <si>
    <t>Milligram</t>
  </si>
  <si>
    <t>Mrktng. - Market Research</t>
  </si>
  <si>
    <t>MGL</t>
  </si>
  <si>
    <t>Milligram/liter</t>
  </si>
  <si>
    <t>Marketing - Media</t>
  </si>
  <si>
    <t>MGO</t>
  </si>
  <si>
    <t>Megohm</t>
  </si>
  <si>
    <t>Marketing - Promotions</t>
  </si>
  <si>
    <t>MGQ</t>
  </si>
  <si>
    <t>Milligram/cubic meter</t>
  </si>
  <si>
    <t>Mrktng.-Social Resp.Progs</t>
  </si>
  <si>
    <t>MHV</t>
  </si>
  <si>
    <t>Megavolt</t>
  </si>
  <si>
    <t>Professional Fees - Audit</t>
  </si>
  <si>
    <t>Mile</t>
  </si>
  <si>
    <t>Prf Fees- Co. Secretarial</t>
  </si>
  <si>
    <t>MI2</t>
  </si>
  <si>
    <t>Square mile</t>
  </si>
  <si>
    <t>Prf Fees - Internal Audit</t>
  </si>
  <si>
    <t>MIN</t>
  </si>
  <si>
    <t>Minute</t>
  </si>
  <si>
    <t>Professional Fees - Legal</t>
  </si>
  <si>
    <t>MIS</t>
  </si>
  <si>
    <t>Microsecond</t>
  </si>
  <si>
    <t>Professional Fees - Other</t>
  </si>
  <si>
    <t>ML</t>
  </si>
  <si>
    <t>Milliliter</t>
  </si>
  <si>
    <t>Professional Fees - Tax</t>
  </si>
  <si>
    <t>MLI</t>
  </si>
  <si>
    <t>Milliliter act. ingr.</t>
  </si>
  <si>
    <t>Grp Exp Rec - DD Direct</t>
  </si>
  <si>
    <t>MM</t>
  </si>
  <si>
    <t>Millimeter</t>
  </si>
  <si>
    <t>Grp Exp Rec - Insurance</t>
  </si>
  <si>
    <t>MM2</t>
  </si>
  <si>
    <t>Square millimeter</t>
  </si>
  <si>
    <t>Grp Exp Rec - IT</t>
  </si>
  <si>
    <t>MM3</t>
  </si>
  <si>
    <t>Cubic millimeter</t>
  </si>
  <si>
    <t>Grp Exp Rec - LT Inc Plan</t>
  </si>
  <si>
    <t>MN</t>
  </si>
  <si>
    <t>Meganewton</t>
  </si>
  <si>
    <t>GrpExp Rec-LT Inc Plan SS</t>
  </si>
  <si>
    <t>MNM</t>
  </si>
  <si>
    <t>Millinewton/meter</t>
  </si>
  <si>
    <t>Grp Exp Rec - National Ch</t>
  </si>
  <si>
    <t>MON</t>
  </si>
  <si>
    <t>Months</t>
  </si>
  <si>
    <t>Reg Exp Rec - Corp Office</t>
  </si>
  <si>
    <t>MPS</t>
  </si>
  <si>
    <t>Millipascal seconds</t>
  </si>
  <si>
    <t>Reg Exp Rec - HR</t>
  </si>
  <si>
    <t>Millisecond</t>
  </si>
  <si>
    <t>Reg Exp Rec - Insurance</t>
  </si>
  <si>
    <t>MS2</t>
  </si>
  <si>
    <t>Meter/second squared</t>
  </si>
  <si>
    <t>Reg Exp Rec - IT</t>
  </si>
  <si>
    <t>MWH</t>
  </si>
  <si>
    <t>Megawatt hours</t>
  </si>
  <si>
    <t>Reg Exp Rec - Management</t>
  </si>
  <si>
    <t>NA</t>
  </si>
  <si>
    <t>Nanoampere</t>
  </si>
  <si>
    <t>Reg Exp Rec - Marketing</t>
  </si>
  <si>
    <t>NAM</t>
  </si>
  <si>
    <t>Nanometer</t>
  </si>
  <si>
    <t>Reg Exp Rec - Other</t>
  </si>
  <si>
    <t>Kilonewton</t>
  </si>
  <si>
    <t>Reg Exp Rec - Risk</t>
  </si>
  <si>
    <t>NM</t>
  </si>
  <si>
    <t>Newton/meter</t>
  </si>
  <si>
    <t>Reg Exp Rec - Sales</t>
  </si>
  <si>
    <t>NMM</t>
  </si>
  <si>
    <t>Newton/Square millimeter</t>
  </si>
  <si>
    <t>Reg Exp Rec - Services</t>
  </si>
  <si>
    <t>NS</t>
  </si>
  <si>
    <t>Nanosecond</t>
  </si>
  <si>
    <t>Reg Exp Rec - Solutions</t>
  </si>
  <si>
    <t>OZ</t>
  </si>
  <si>
    <t>Ounce</t>
  </si>
  <si>
    <t>Product Other Costs</t>
  </si>
  <si>
    <t>P</t>
  </si>
  <si>
    <t>Points</t>
  </si>
  <si>
    <t>Asset clearing</t>
  </si>
  <si>
    <t>PAA</t>
  </si>
  <si>
    <t>Pair</t>
  </si>
  <si>
    <t>Asset clearing AUC</t>
  </si>
  <si>
    <t>PAC</t>
  </si>
  <si>
    <t>Pack</t>
  </si>
  <si>
    <t>Emp Cost -Staff Amenities</t>
  </si>
  <si>
    <t>PAL</t>
  </si>
  <si>
    <t>Pallet</t>
  </si>
  <si>
    <t>PAS</t>
  </si>
  <si>
    <t>Pascal second</t>
  </si>
  <si>
    <t>PCT</t>
  </si>
  <si>
    <t>Megavoltampere</t>
  </si>
  <si>
    <t>PMI</t>
  </si>
  <si>
    <t>1/minute</t>
  </si>
  <si>
    <t>PO</t>
  </si>
  <si>
    <t>Pikofarad</t>
  </si>
  <si>
    <t>PPB</t>
  </si>
  <si>
    <t>Parts per billion</t>
  </si>
  <si>
    <t>PPM</t>
  </si>
  <si>
    <t>Parts per million</t>
  </si>
  <si>
    <t>PPT</t>
  </si>
  <si>
    <t>Parts per trillion</t>
  </si>
  <si>
    <t>PRS</t>
  </si>
  <si>
    <t>Number of persons</t>
  </si>
  <si>
    <t>PT</t>
  </si>
  <si>
    <t>Pint, US liquid</t>
  </si>
  <si>
    <t>PU</t>
  </si>
  <si>
    <t>Activity unit</t>
  </si>
  <si>
    <t>QML</t>
  </si>
  <si>
    <t>Kilomol</t>
  </si>
  <si>
    <t>QT</t>
  </si>
  <si>
    <t>Quart, US liquid</t>
  </si>
  <si>
    <t>QTR</t>
  </si>
  <si>
    <t>Quarter</t>
  </si>
  <si>
    <t>R-U</t>
  </si>
  <si>
    <t>Nanofarad</t>
  </si>
  <si>
    <t>RF</t>
  </si>
  <si>
    <t>Millifarad</t>
  </si>
  <si>
    <t>RHO</t>
  </si>
  <si>
    <t>Gramm/Cubic centimeter</t>
  </si>
  <si>
    <t>RM</t>
  </si>
  <si>
    <t>Ream</t>
  </si>
  <si>
    <t>ROL</t>
  </si>
  <si>
    <t>Role</t>
  </si>
  <si>
    <t>SET</t>
  </si>
  <si>
    <t>Set</t>
  </si>
  <si>
    <t>items</t>
  </si>
  <si>
    <t>TO</t>
  </si>
  <si>
    <t>Tonnes</t>
  </si>
  <si>
    <t>TOM</t>
  </si>
  <si>
    <t>Ton/Cubic meter</t>
  </si>
  <si>
    <t>TON</t>
  </si>
  <si>
    <t>US ton</t>
  </si>
  <si>
    <t>TS</t>
  </si>
  <si>
    <t>Thousand</t>
  </si>
  <si>
    <t>UE</t>
  </si>
  <si>
    <t>Enzyme Units</t>
  </si>
  <si>
    <t>VAL</t>
  </si>
  <si>
    <t>VO mat.</t>
  </si>
  <si>
    <t>WK</t>
  </si>
  <si>
    <t>Weeks</t>
  </si>
  <si>
    <t>YD</t>
  </si>
  <si>
    <t>Yard</t>
  </si>
  <si>
    <t>YD2</t>
  </si>
  <si>
    <t>Square Yard</t>
  </si>
  <si>
    <t>YD3</t>
  </si>
  <si>
    <t>Cubic yard</t>
  </si>
  <si>
    <t>YR</t>
  </si>
  <si>
    <t>Years</t>
  </si>
  <si>
    <t>µA</t>
  </si>
  <si>
    <t>Microampere</t>
  </si>
  <si>
    <t>µF</t>
  </si>
  <si>
    <t>Microfarad</t>
  </si>
  <si>
    <t>µGL</t>
  </si>
  <si>
    <t>Microgram/liter</t>
  </si>
  <si>
    <t>µGQ</t>
  </si>
  <si>
    <t>Microgram/cubic meter</t>
  </si>
  <si>
    <t>µL</t>
  </si>
  <si>
    <t>Microliter</t>
  </si>
  <si>
    <t>µM</t>
  </si>
  <si>
    <t>Micrometer</t>
  </si>
  <si>
    <t>B</t>
  </si>
  <si>
    <t>byte</t>
  </si>
  <si>
    <t>KB</t>
  </si>
  <si>
    <t>Kilobyte</t>
  </si>
  <si>
    <t>MB</t>
  </si>
  <si>
    <t>Megabyte</t>
  </si>
  <si>
    <t>GB</t>
  </si>
  <si>
    <t>Gigabyte</t>
  </si>
  <si>
    <t>TB</t>
  </si>
  <si>
    <t>Terabyte</t>
  </si>
  <si>
    <t>PB</t>
  </si>
  <si>
    <t>Petabyte</t>
  </si>
  <si>
    <t>EB</t>
  </si>
  <si>
    <t>Exabyte</t>
  </si>
  <si>
    <t>ZB</t>
  </si>
  <si>
    <t>Zettabyte</t>
  </si>
  <si>
    <t>YB</t>
  </si>
  <si>
    <t>Yottabyte</t>
  </si>
  <si>
    <t>A</t>
  </si>
  <si>
    <r>
      <rPr>
        <b/>
        <u/>
        <sz val="11"/>
        <color theme="0"/>
        <rFont val="Arial"/>
        <family val="2"/>
        <scheme val="minor"/>
      </rPr>
      <t>SAP (GT) upload template</t>
    </r>
    <r>
      <rPr>
        <b/>
        <sz val="11"/>
        <color theme="0"/>
        <rFont val="Arial"/>
        <family val="2"/>
        <scheme val="minor"/>
      </rPr>
      <t xml:space="preserve">
</t>
    </r>
    <r>
      <rPr>
        <b/>
        <sz val="10"/>
        <color theme="0"/>
        <rFont val="Arial"/>
        <family val="2"/>
        <scheme val="minor"/>
      </rPr>
      <t>Copy content rows further downwards if necessary. Please consult the comments in cells for further explanation of column content.
Green cells are fed from another worksheet. Check that no row starting with a 'C' contains any error value.</t>
    </r>
  </si>
  <si>
    <t>From Catalogue base /column A</t>
  </si>
  <si>
    <t>Country dependant load</t>
  </si>
  <si>
    <t>Default Constant</t>
  </si>
  <si>
    <t>Ext per plant</t>
  </si>
  <si>
    <t>from catlg</t>
  </si>
  <si>
    <t>PS materials EA and T&amp;M base UOM hours (NB day = 8hr)</t>
  </si>
  <si>
    <t>R1 column xx on dd</t>
  </si>
  <si>
    <t>from catlg2</t>
  </si>
  <si>
    <t>from catlg3</t>
  </si>
  <si>
    <t>tax info departure country</t>
  </si>
  <si>
    <t>diff dep on country - rule ….</t>
  </si>
  <si>
    <t>5 for EU</t>
  </si>
  <si>
    <t>C/ tax ind field on purch view</t>
  </si>
  <si>
    <t>from catlg4</t>
  </si>
  <si>
    <t>LEIS for PS for EU and YNPR for others for PS</t>
  </si>
  <si>
    <t>Default Constant (same as col 11)</t>
  </si>
  <si>
    <t>country dep and look ups per country/div and …</t>
  </si>
  <si>
    <t>country of plant country</t>
  </si>
  <si>
    <t>from catalogue base /column R</t>
  </si>
  <si>
    <t>default - DD Global</t>
  </si>
  <si>
    <t>Non-core LoB's</t>
  </si>
  <si>
    <t>Will look it up</t>
  </si>
  <si>
    <t>Must be given</t>
  </si>
  <si>
    <t>CLASSIFICATION</t>
  </si>
  <si>
    <t>(M)YDIE</t>
  </si>
  <si>
    <t>(O)YDIE</t>
  </si>
  <si>
    <t>automate from Taz' list</t>
  </si>
  <si>
    <t>Codes to be made available in:</t>
  </si>
  <si>
    <t>SEGMENT</t>
  </si>
  <si>
    <t>Non-CI-based</t>
  </si>
  <si>
    <t>Not going into ITSM</t>
  </si>
  <si>
    <t>LoB-specific</t>
  </si>
  <si>
    <t>MATERIAL</t>
  </si>
  <si>
    <t>PLANT</t>
  </si>
  <si>
    <t>MATL_TYPE</t>
  </si>
  <si>
    <t>SALES_ORG</t>
  </si>
  <si>
    <t>DISTR_CHAN</t>
  </si>
  <si>
    <t>LANGU</t>
  </si>
  <si>
    <t>MATL_DESC</t>
  </si>
  <si>
    <t>BASE_UOM</t>
  </si>
  <si>
    <t>MATL_GROUP</t>
  </si>
  <si>
    <t>OLD_MAT_NO</t>
  </si>
  <si>
    <t>DIVISION</t>
  </si>
  <si>
    <t>PROD_HIER</t>
  </si>
  <si>
    <t>ITEM_CAT</t>
  </si>
  <si>
    <t>SALES_UNIT</t>
  </si>
  <si>
    <t>CASH_DISC</t>
  </si>
  <si>
    <t>DEPCOUNTRY</t>
  </si>
  <si>
    <t>TAX_TYPE_1</t>
  </si>
  <si>
    <t>TAXCLASS_1</t>
  </si>
  <si>
    <t>TAX_IND</t>
  </si>
  <si>
    <t>ACCT_ASSGT</t>
  </si>
  <si>
    <t>MATL_GRP_1</t>
  </si>
  <si>
    <t>MATL_GRP_2</t>
  </si>
  <si>
    <t>MATL_GRP_3</t>
  </si>
  <si>
    <t>MATL_GRP_4</t>
  </si>
  <si>
    <t>MATL_GRP_5</t>
  </si>
  <si>
    <t>AVAILCHECK</t>
  </si>
  <si>
    <t>PROFIT_CTR</t>
  </si>
  <si>
    <t>COMM_CODE</t>
  </si>
  <si>
    <t>EXPIMPGRP</t>
  </si>
  <si>
    <t>COUNTRYORI</t>
  </si>
  <si>
    <t>REGIONORIG</t>
  </si>
  <si>
    <t>SALES_TXT</t>
  </si>
  <si>
    <t>PO_UNIT</t>
  </si>
  <si>
    <t>PUR_GROUP</t>
  </si>
  <si>
    <t>MANU_MAT</t>
  </si>
  <si>
    <t>MFR_NO</t>
  </si>
  <si>
    <t>PO_TXT</t>
  </si>
  <si>
    <t>VAL_CLASS</t>
  </si>
  <si>
    <t>PRICE_CTRL</t>
  </si>
  <si>
    <t>PRICE_UNIT</t>
  </si>
  <si>
    <t>MOVING_PR</t>
  </si>
  <si>
    <t>QTY_STRUCT</t>
  </si>
  <si>
    <t>ORIG_MAT</t>
  </si>
  <si>
    <t>LOT_SIZE</t>
  </si>
  <si>
    <t>NCOST</t>
  </si>
  <si>
    <t>DENOMINATR</t>
  </si>
  <si>
    <t>ALT_UNIT</t>
  </si>
  <si>
    <t>NUMERATOR</t>
  </si>
  <si>
    <t>VAR_ORD_UN</t>
  </si>
  <si>
    <t>Automate from loB Fields</t>
  </si>
  <si>
    <t>S, C, L (5th digit of profit centre). If MEA: then L = C. If MEA and non-core LoB: then Z</t>
  </si>
  <si>
    <t>MS or PS?</t>
  </si>
  <si>
    <t>Existing, New, changed, to be deleted</t>
  </si>
  <si>
    <t>Implemented in Direct?</t>
  </si>
  <si>
    <t>Comments / Reference Material</t>
  </si>
  <si>
    <t>ITaaS?</t>
  </si>
  <si>
    <t>Material Status (EoX) (Z1, Z2 or Z3)</t>
  </si>
  <si>
    <t>Material status start date</t>
  </si>
  <si>
    <t>PS Time/Materials alternative UoM ('EA'; if PS Time/Materials: 'EA/Day/Hour'</t>
  </si>
  <si>
    <t>20020 - MS Non CI-Based Serv</t>
  </si>
  <si>
    <t>20010 - MS Non SupBased Serv</t>
  </si>
  <si>
    <t>20030 - MS LoB-Centric Serv</t>
  </si>
  <si>
    <t>char length check</t>
  </si>
  <si>
    <t>Material</t>
  </si>
  <si>
    <t>Material type</t>
  </si>
  <si>
    <t>Sales Org.</t>
  </si>
  <si>
    <t>Distribution Channel</t>
  </si>
  <si>
    <t>Language Key</t>
  </si>
  <si>
    <t>Material Description (Short Text)</t>
  </si>
  <si>
    <t>Base Unit of Measure</t>
  </si>
  <si>
    <t>Old material number</t>
  </si>
  <si>
    <t>Product hierarchy - MARA</t>
  </si>
  <si>
    <t>General item category group</t>
  </si>
  <si>
    <t>Sales unit</t>
  </si>
  <si>
    <t>Cash discount indicator</t>
  </si>
  <si>
    <t>Departure country (country from which the goods are sent)</t>
  </si>
  <si>
    <t>Tax category</t>
  </si>
  <si>
    <t>Tax classification material</t>
  </si>
  <si>
    <t>Tax indicator for material (Purchasing)</t>
  </si>
  <si>
    <t>Account assignment group for this material</t>
  </si>
  <si>
    <t>Item category group from material master</t>
  </si>
  <si>
    <t>Product hierarchy - MVKE</t>
  </si>
  <si>
    <t>Material group 1</t>
  </si>
  <si>
    <t>Material group 2</t>
  </si>
  <si>
    <t>Material group 3</t>
  </si>
  <si>
    <t>Material group 4</t>
  </si>
  <si>
    <t>Material group 5</t>
  </si>
  <si>
    <t>Checking Group for Availability Check</t>
  </si>
  <si>
    <t>Profit Center</t>
  </si>
  <si>
    <t>Commodity Code/Import Code Number for Foreign Trade</t>
  </si>
  <si>
    <t>Export/import material group</t>
  </si>
  <si>
    <t>Country of origin of the material</t>
  </si>
  <si>
    <t>Region of origin of material (non-preferential origin)</t>
  </si>
  <si>
    <t>Purchase Order Unit of Measure</t>
  </si>
  <si>
    <t>Number of a Manufacturer</t>
  </si>
  <si>
    <t>Purchase order text</t>
  </si>
  <si>
    <t>Price Control Indicator</t>
  </si>
  <si>
    <t>Price Unit</t>
  </si>
  <si>
    <t>Moving average price/periodic unit price</t>
  </si>
  <si>
    <t>Material Is Costed with Quantity Structure</t>
  </si>
  <si>
    <t>Material-related origin</t>
  </si>
  <si>
    <t>Lot Size for Product Costing</t>
  </si>
  <si>
    <t>Do Not Cost</t>
  </si>
  <si>
    <t>Denominator for UOM</t>
  </si>
  <si>
    <t>Alternative UOM</t>
  </si>
  <si>
    <t>Numerator for UOM</t>
  </si>
  <si>
    <t>Variable Order Unit</t>
  </si>
  <si>
    <t>Product Hierarchy Description</t>
  </si>
  <si>
    <t>Division Description</t>
  </si>
  <si>
    <t>Material Group Desc.</t>
  </si>
  <si>
    <t>Item Category Description [take from #3 AE6, as from 6th char</t>
  </si>
  <si>
    <t>Profit centre desc</t>
  </si>
  <si>
    <t>AAG Description</t>
  </si>
  <si>
    <t>Valuation Class Description</t>
  </si>
  <si>
    <t>@</t>
  </si>
  <si>
    <t>KP</t>
  </si>
  <si>
    <t>9999.99.9999</t>
  </si>
  <si>
    <t>V</t>
  </si>
  <si>
    <t>CORE - MS - Con Comm</t>
  </si>
  <si>
    <t>ITaaS</t>
  </si>
  <si>
    <t>Existing or new</t>
  </si>
  <si>
    <t>Service offering version</t>
  </si>
  <si>
    <t>Annuity/Cons etc.</t>
  </si>
  <si>
    <t>To be implemented in Direct?</t>
  </si>
  <si>
    <t>Direct Family</t>
  </si>
  <si>
    <t>Approval status</t>
  </si>
  <si>
    <t>Global Service Catalogue Management guidance to Direct</t>
  </si>
  <si>
    <t>PS Time/Material codes need to be addressed manually!</t>
  </si>
  <si>
    <t>To be made available in the following regions/countries (or Group, for all DD countries)</t>
  </si>
  <si>
    <t>Status (New, Existing, Changed)</t>
  </si>
  <si>
    <t>SKU (same as MPN, except for PS time/material service codes)</t>
  </si>
  <si>
    <t>Mfr</t>
  </si>
  <si>
    <t>UOM</t>
  </si>
  <si>
    <t>ProductType</t>
  </si>
  <si>
    <t>ItemType</t>
  </si>
  <si>
    <t>List</t>
  </si>
  <si>
    <t>UNSPSC</t>
  </si>
  <si>
    <t>End Of Sale
yyyy-mm-dd</t>
  </si>
  <si>
    <t>End Of Contract Renewal
yyyy-mm-dd</t>
  </si>
  <si>
    <t>Replacement Part</t>
  </si>
  <si>
    <t>Dimension Data</t>
  </si>
  <si>
    <t>Model name</t>
  </si>
  <si>
    <t>Model ESID</t>
  </si>
  <si>
    <t>Manufacturer ESID</t>
  </si>
  <si>
    <t>CMDB CI class</t>
  </si>
  <si>
    <t>Licence type</t>
  </si>
  <si>
    <t>Technology</t>
  </si>
  <si>
    <t>LOB</t>
  </si>
  <si>
    <t>End of sales</t>
  </si>
  <si>
    <t>End of engineering</t>
  </si>
  <si>
    <t>End of software maintenance</t>
  </si>
  <si>
    <t>End of contract renewal</t>
  </si>
  <si>
    <t>End of support</t>
  </si>
  <si>
    <t>Special instructions</t>
  </si>
  <si>
    <t>Hide in ESS</t>
  </si>
  <si>
    <t>Mandatory on insert</t>
  </si>
  <si>
    <t>Mandatory on insert - the manufacturer model number</t>
  </si>
  <si>
    <t>Mandatory on insert or update, the model external system id</t>
  </si>
  <si>
    <t>Mandatory on insert, default to configuration item if no class is defined</t>
  </si>
  <si>
    <t>Optional, the licence type e.g. Concurrent users, Single user</t>
  </si>
  <si>
    <t>Mandatory on insert, defaults to active [1=true] set to 0=false if you want to inactivate the model</t>
  </si>
  <si>
    <t>Mandatory on insert, full description of model</t>
  </si>
  <si>
    <t>Optional, must be classification esid or classification number, e.g. CLASS2757 or full path e.g. DD &gt; Cisco</t>
  </si>
  <si>
    <t>Optional, the version number of the model</t>
  </si>
  <si>
    <t>Mandatory, the line of business, refer choice list</t>
  </si>
  <si>
    <t>Optional, must be in the format of yyyy-mm-dd</t>
  </si>
  <si>
    <t>Mandatory on insert, defaults to 0=false, set to 1=true if you do not want the special instructions to be visible in the self service portal</t>
  </si>
  <si>
    <t>CIRCUIT</t>
  </si>
  <si>
    <t>CMS-Circuit-0001</t>
  </si>
  <si>
    <t xml:space="preserve">SPG-VRDD-GROUP </t>
  </si>
  <si>
    <t>Circuit</t>
  </si>
  <si>
    <t>Carrier Management Circuit</t>
  </si>
  <si>
    <t>Tax classification Material mapping</t>
  </si>
  <si>
    <r>
      <t>1.</t>
    </r>
    <r>
      <rPr>
        <sz val="7"/>
        <color theme="1"/>
        <rFont val="Times New Roman"/>
        <family val="1"/>
      </rPr>
      <t xml:space="preserve">       </t>
    </r>
    <r>
      <rPr>
        <sz val="11"/>
        <color theme="1"/>
        <rFont val="Calibri"/>
        <family val="2"/>
      </rPr>
      <t>Choose MS/PS/Cloud, etc.</t>
    </r>
  </si>
  <si>
    <t>AE</t>
  </si>
  <si>
    <r>
      <t>2.</t>
    </r>
    <r>
      <rPr>
        <sz val="7"/>
        <color theme="1"/>
        <rFont val="Times New Roman"/>
        <family val="1"/>
      </rPr>
      <t xml:space="preserve">       </t>
    </r>
    <r>
      <rPr>
        <sz val="11"/>
        <color theme="1"/>
        <rFont val="Calibri"/>
        <family val="2"/>
      </rPr>
      <t>Choose ‘behaviour’ (annuity/consumption/take-on/retainer)</t>
    </r>
  </si>
  <si>
    <t>GH</t>
  </si>
  <si>
    <r>
      <t>3.</t>
    </r>
    <r>
      <rPr>
        <sz val="7"/>
        <color theme="1"/>
        <rFont val="Times New Roman"/>
        <family val="1"/>
      </rPr>
      <t xml:space="preserve">       </t>
    </r>
    <r>
      <rPr>
        <sz val="11"/>
        <color theme="1"/>
        <rFont val="Calibri"/>
        <family val="2"/>
      </rPr>
      <t>ITSM-related? (not possible for consumption and take-on)</t>
    </r>
  </si>
  <si>
    <r>
      <t>a.</t>
    </r>
    <r>
      <rPr>
        <sz val="7"/>
        <color theme="1"/>
        <rFont val="Times New Roman"/>
        <family val="1"/>
      </rPr>
      <t xml:space="preserve">       </t>
    </r>
    <r>
      <rPr>
        <sz val="11"/>
        <color theme="1"/>
        <rFont val="Calibri"/>
        <family val="2"/>
      </rPr>
      <t>If yes: CI-related?</t>
    </r>
  </si>
  <si>
    <t>NG</t>
  </si>
  <si>
    <r>
      <t>4.</t>
    </r>
    <r>
      <rPr>
        <sz val="7"/>
        <color theme="1"/>
        <rFont val="Times New Roman"/>
        <family val="1"/>
      </rPr>
      <t xml:space="preserve">       </t>
    </r>
    <r>
      <rPr>
        <sz val="11"/>
        <color theme="1"/>
        <rFont val="Calibri"/>
        <family val="2"/>
      </rPr>
      <t>Based on 1), validate or choose Material Group</t>
    </r>
  </si>
  <si>
    <t>OM</t>
  </si>
  <si>
    <r>
      <t>5.</t>
    </r>
    <r>
      <rPr>
        <sz val="7"/>
        <color theme="1"/>
        <rFont val="Times New Roman"/>
        <family val="1"/>
      </rPr>
      <t xml:space="preserve">       </t>
    </r>
    <r>
      <rPr>
        <sz val="11"/>
        <color theme="1"/>
        <rFont val="Calibri"/>
        <family val="2"/>
      </rPr>
      <t>To choose BU/LoB(s) to which code should be extended</t>
    </r>
  </si>
  <si>
    <t>SA</t>
  </si>
  <si>
    <r>
      <t>6.</t>
    </r>
    <r>
      <rPr>
        <sz val="7"/>
        <color theme="1"/>
        <rFont val="Times New Roman"/>
        <family val="1"/>
      </rPr>
      <t xml:space="preserve">       </t>
    </r>
    <r>
      <rPr>
        <sz val="11"/>
        <color theme="1"/>
        <rFont val="Calibri"/>
        <family val="2"/>
      </rPr>
      <t>To choose which regions/countries the code should be extended</t>
    </r>
  </si>
  <si>
    <t>ZA</t>
  </si>
  <si>
    <r>
      <t>7.</t>
    </r>
    <r>
      <rPr>
        <sz val="7"/>
        <color theme="1"/>
        <rFont val="Times New Roman"/>
        <family val="1"/>
      </rPr>
      <t xml:space="preserve">       </t>
    </r>
    <r>
      <rPr>
        <sz val="11"/>
        <color theme="1"/>
        <rFont val="Calibri"/>
        <family val="2"/>
      </rPr>
      <t>Based on 1/5/6 [to validate], validate ‘Segment’ (S/C/Z/L). Whereas ‘L’ is used for CLM and MSVC in Europe. So perhaps we should have a choice of service product. That would also help us map automatically to Material Group for the ITaaS service products</t>
    </r>
  </si>
  <si>
    <t>UK01SCC100</t>
  </si>
  <si>
    <t>Derived SAP Field</t>
  </si>
  <si>
    <t>SAP Field:</t>
  </si>
  <si>
    <t>No SAP field</t>
  </si>
  <si>
    <t>[Plant]</t>
  </si>
  <si>
    <t>No SAP Field</t>
  </si>
  <si>
    <t>[5th digit in profit centre syntax]</t>
  </si>
  <si>
    <t>Mapping of service offering to SAP Classification field "20030 - MS LoB-Centric Serv"</t>
  </si>
  <si>
    <t>remarks</t>
  </si>
  <si>
    <t>3 (going into ITSM?)</t>
  </si>
  <si>
    <t>Remarks</t>
  </si>
  <si>
    <t>Service Product</t>
  </si>
  <si>
    <t>Segment</t>
  </si>
  <si>
    <t>Remarks (result of earlier choices)</t>
  </si>
  <si>
    <t>Product hierarchy</t>
  </si>
  <si>
    <t>Sales Org</t>
  </si>
  <si>
    <t>Tax classification</t>
  </si>
  <si>
    <t>Country of Origin of material</t>
  </si>
  <si>
    <t>Service offering</t>
  </si>
  <si>
    <r>
      <t xml:space="preserve">20030 - MS LoB-Centric Serv [20030 means that the service offering is LoB-Centric, otherwise not]. </t>
    </r>
    <r>
      <rPr>
        <sz val="11"/>
        <color theme="1"/>
        <rFont val="Arial"/>
        <family val="2"/>
        <scheme val="minor"/>
      </rPr>
      <t>If service offering is unknown (new one), it must be possible to manually enter or override</t>
    </r>
  </si>
  <si>
    <t>Annuity</t>
  </si>
  <si>
    <t>PS only in exceptional cases</t>
  </si>
  <si>
    <t>Support-based (=no classification)</t>
  </si>
  <si>
    <t xml:space="preserve">This choice if 2=Retainer. This is default if 2=Annuity, but should be manually changeable (many exceptions). </t>
  </si>
  <si>
    <t>CI-Based or not applicable (=no classification)</t>
  </si>
  <si>
    <t>This choice if 'Non-Support-Based')</t>
  </si>
  <si>
    <t>To choose one or more SAP Divisions</t>
  </si>
  <si>
    <t>If only one BU/LoB is chosen: Classification = 20030 (LoB-specific service)</t>
  </si>
  <si>
    <t>To choose regions / countries / territories within countries (as related to plants)</t>
  </si>
  <si>
    <t>If 1=AG</t>
  </si>
  <si>
    <t>AND</t>
  </si>
  <si>
    <t>Vendor-Branded Resell</t>
  </si>
  <si>
    <t>THEN</t>
  </si>
  <si>
    <t>20200 MS Vendor Branded Resale</t>
  </si>
  <si>
    <t>IF AAG=2B</t>
  </si>
  <si>
    <t>Unknown</t>
  </si>
  <si>
    <t>To choose if 1=MS or 1=PS, except: see below</t>
  </si>
  <si>
    <t>If 1 = PS, then 21000 Professional Services; otherwise: 16000 Managed Services</t>
  </si>
  <si>
    <t>If Product Hierarchy = 21000 Professional Services: 004, otherwise 003</t>
  </si>
  <si>
    <t>IF AAG = 3A Cloud MS: 2110. If AAG = 3B Cloud PS: 2120. Otherwise: 0000</t>
  </si>
  <si>
    <t>For global service codes: DD-GLOBAL</t>
  </si>
  <si>
    <t>Concatenate:
Plant (e.g. UK01)
Segment (see previous column)
LoB (see previous column)
8th digit: 1=MS, 4=PS
9th digit: 5=East London within Eastern Cape (Plant ZA41); otherwise 0
10th digit: within MEA countries using the Sub-LoB solution for CC (split to CCV and CCM): CCV = 0, CCM=1. The Material Group 2 needs to be CCV or CCM, then, as well</t>
  </si>
  <si>
    <t>First 2 letters of Plant. Except if Plant is UK, Sales org = GB</t>
  </si>
  <si>
    <t>See mapping table above (e.g. if AE then 3). For EU: unknown.
Also, taks</t>
  </si>
  <si>
    <t>Same as Sales Org (not sure if UK translates into GB</t>
  </si>
  <si>
    <t>Take-on/Establishment</t>
  </si>
  <si>
    <t>Cannot be PS</t>
  </si>
  <si>
    <t>Non-Support-based (classification=20010)</t>
  </si>
  <si>
    <t>This choice if 2=Take-on, or if 2=Consumption</t>
  </si>
  <si>
    <t>Non-CI-Based (classification=20020)</t>
  </si>
  <si>
    <t>Otherwise, choice is purely based on nature of the service</t>
  </si>
  <si>
    <t>Core LoB's: NI, SE, CC, CI, MI, DC. Non-core LoB's: AI, AS, IO, PM, BC</t>
  </si>
  <si>
    <r>
      <t xml:space="preserve">If region = MEA, LoB-identifier is CCV and CCM (division remains CC). Then </t>
    </r>
    <r>
      <rPr>
        <b/>
        <sz val="11"/>
        <color rgb="FFFF0000"/>
        <rFont val="Arial"/>
        <family val="2"/>
        <scheme val="minor"/>
      </rPr>
      <t>Material Group 2</t>
    </r>
    <r>
      <rPr>
        <sz val="11"/>
        <color theme="1"/>
        <rFont val="Arial"/>
        <family val="2"/>
        <scheme val="minor"/>
      </rPr>
      <t xml:space="preserve"> = CCV or CCM, respectively</t>
    </r>
  </si>
  <si>
    <t>Default ones can be made available based on automation (availability of profit centres), but should be manually choosable</t>
  </si>
  <si>
    <t>If 1=MS</t>
  </si>
  <si>
    <t>Uptime Maintenance</t>
  </si>
  <si>
    <t>IF AAG=2E MS Maintenance</t>
  </si>
  <si>
    <t>AND 2=Annuity: YS54 M.Serv Maintenance
AND 2=Take-On: YS54 M.Serv Maintenance
AND 2=Consumption: ERROR
AND 2=Retainer: YS41 MS Maint. Retainer</t>
  </si>
  <si>
    <r>
      <t xml:space="preserve">To choose if 1=CL, </t>
    </r>
    <r>
      <rPr>
        <i/>
        <u/>
        <sz val="11"/>
        <color theme="1"/>
        <rFont val="Arial"/>
        <family val="2"/>
        <scheme val="minor"/>
      </rPr>
      <t>except:</t>
    </r>
  </si>
  <si>
    <t>Consumption</t>
  </si>
  <si>
    <t>Multi-Vendor Support Aggregation</t>
  </si>
  <si>
    <t>IF AAG=2D MS VMA</t>
  </si>
  <si>
    <r>
      <t xml:space="preserve">To choose if region=DDEU and Service product = </t>
    </r>
    <r>
      <rPr>
        <i/>
        <sz val="11"/>
        <color rgb="FFFF0000"/>
        <rFont val="Arial"/>
        <family val="2"/>
        <scheme val="minor"/>
      </rPr>
      <t>MSVC or CLM</t>
    </r>
  </si>
  <si>
    <t>Retainer (MACD)</t>
  </si>
  <si>
    <t>Uptime Support</t>
  </si>
  <si>
    <t>IF AAG= 2F MS Support</t>
  </si>
  <si>
    <t>AND 2=Annuity: YS31 MS  - Support
AND 2=Retainer: YS42 MS Support Retainer
AND 2=Take-on: YS31 MS  - Support
AND 2=Consumption: ERROR</t>
  </si>
  <si>
    <t>Z</t>
  </si>
  <si>
    <t>To choose where region=MEA and 5=non-core LoB (AI and AS)</t>
  </si>
  <si>
    <t>Project</t>
  </si>
  <si>
    <t>PS only (default for PS)</t>
  </si>
  <si>
    <t>MSEN</t>
  </si>
  <si>
    <t>IF AAG=2H MS Management</t>
  </si>
  <si>
    <t>AND 2=Annuity: YS32 MS  - Manage
AND 2=Consumption: YS51 MS Consumption</t>
  </si>
  <si>
    <t>If region = MEA and LoB=IO, then Segment = T</t>
  </si>
  <si>
    <t>20030</t>
  </si>
  <si>
    <t>MSUCC</t>
  </si>
  <si>
    <t>AND 2=Take-on: YS32 MS  - Manage
AND 2=Retainer: YS44 MS Manage Retainer</t>
  </si>
  <si>
    <t>I, A</t>
  </si>
  <si>
    <t>I is not to be used in relationship with service codes being created; will only be triggered by ITO contract type</t>
  </si>
  <si>
    <t>Operating Lease</t>
  </si>
  <si>
    <t>IF AAG=4A</t>
  </si>
  <si>
    <t>E</t>
  </si>
  <si>
    <t>If region = MEA and LoB=BC or PM, then Segment = E</t>
  </si>
  <si>
    <t>AND LoB=AI (no service product yet)</t>
  </si>
  <si>
    <t>4C MS Advanced Infrastr</t>
  </si>
  <si>
    <t>IF AAG=4C: See choices for 2H, above</t>
  </si>
  <si>
    <t>Non-Standard MS Service (non-ITO/ES)</t>
  </si>
  <si>
    <t>IF AAG=2I</t>
  </si>
  <si>
    <t>YS58 M. Serv Non Std Man. If ITO/ES: YS 57</t>
  </si>
  <si>
    <t>If 1=CL</t>
  </si>
  <si>
    <t>IF AAG=MS Cloud AND:</t>
  </si>
  <si>
    <t>2 = Annuity</t>
  </si>
  <si>
    <t>CaaS Add-on Services</t>
  </si>
  <si>
    <t>2 = Take-on</t>
  </si>
  <si>
    <t>Service Provider CaaS</t>
  </si>
  <si>
    <t>2 = Consumption</t>
  </si>
  <si>
    <t>Managed Hosted Services</t>
  </si>
  <si>
    <t>Cloud Services for Microsoft</t>
  </si>
  <si>
    <t>8A PS Transition Serv.</t>
  </si>
  <si>
    <t>8B PS Advanced Infrastr</t>
  </si>
  <si>
    <t>EMaaS</t>
  </si>
  <si>
    <t>8C Appl Dev &amp; Integrat.</t>
  </si>
  <si>
    <t>Hosted Desktop</t>
  </si>
  <si>
    <t>8D Learning Services</t>
  </si>
  <si>
    <t>CCaaS</t>
  </si>
  <si>
    <t>20530 MS CCaaS Contact Cen</t>
  </si>
  <si>
    <t>3B Cloud PS</t>
  </si>
  <si>
    <t>VCaaS</t>
  </si>
  <si>
    <t>20540 MS VCaaS Video Conf</t>
  </si>
  <si>
    <t>MSS - MSSEC</t>
  </si>
  <si>
    <t>MSS - CSSEC</t>
  </si>
  <si>
    <t>MSS Add-on Services</t>
  </si>
  <si>
    <t>OPaaS</t>
  </si>
  <si>
    <t>20580 MS OPaaS Oracle</t>
  </si>
  <si>
    <t>PCEE</t>
  </si>
  <si>
    <t>20590 Prv Cld Ent Ed</t>
  </si>
  <si>
    <t>Cloud VBR</t>
  </si>
  <si>
    <t>20700 MS Cld VBR</t>
  </si>
  <si>
    <t>Cloud MVSA</t>
  </si>
  <si>
    <t>20720 MS Cld MVSA</t>
  </si>
  <si>
    <t>If 1=PS</t>
  </si>
  <si>
    <t>Transformation Consulting</t>
  </si>
  <si>
    <t>30100 PS Consulting</t>
  </si>
  <si>
    <t>6E PS Consult Srv Dedic</t>
  </si>
  <si>
    <t>IF 2 = Project</t>
  </si>
  <si>
    <t>Architecture Consulting</t>
  </si>
  <si>
    <t>Staging and Installation</t>
  </si>
  <si>
    <t>30000 PS Install Services</t>
  </si>
  <si>
    <t>6C PS Staging &amp; Install</t>
  </si>
  <si>
    <t>Project Delivery</t>
  </si>
  <si>
    <t>30200 PS Project Delivery</t>
  </si>
  <si>
    <t>6D PS Proj Del &amp; PManag</t>
  </si>
  <si>
    <t>Project and Programme Management</t>
  </si>
  <si>
    <t>Training Services (non-Learning Solutions)</t>
  </si>
  <si>
    <t>30300 PS Staffing Solution</t>
  </si>
  <si>
    <t>6B PS Staffing Solutio</t>
  </si>
  <si>
    <t>Learning Solutions (AU and AP only)</t>
  </si>
  <si>
    <t>Cloud Enablement</t>
  </si>
  <si>
    <t>30600 PS Cloud</t>
  </si>
  <si>
    <t>Application Development (no service product yet)</t>
  </si>
  <si>
    <t>Transition Services</t>
  </si>
  <si>
    <t>Basic Settings</t>
  </si>
  <si>
    <t>Sales Org Settings</t>
  </si>
  <si>
    <t>Plant Settings</t>
  </si>
  <si>
    <t>Scenario based on Material Group</t>
  </si>
  <si>
    <t>General Item Category Group</t>
  </si>
  <si>
    <t>Account assignment grp</t>
  </si>
  <si>
    <t>SerialNoProfile</t>
  </si>
  <si>
    <t>VC: Sales Order Stock</t>
  </si>
  <si>
    <t>Base Unit Measure</t>
  </si>
  <si>
    <t>Weight Unit</t>
  </si>
  <si>
    <t>YHAW</t>
  </si>
  <si>
    <t>Physical Product (SALEABLE)</t>
  </si>
  <si>
    <t>Rule 1</t>
  </si>
  <si>
    <t>1A</t>
  </si>
  <si>
    <t>Various</t>
  </si>
  <si>
    <t>002</t>
  </si>
  <si>
    <t>Default</t>
  </si>
  <si>
    <t>Physical Product (MAINT)</t>
  </si>
  <si>
    <t>BLANK</t>
  </si>
  <si>
    <t>Physical Product (ZERORATED)</t>
  </si>
  <si>
    <t>CONFIRMATION (N/A IN ZA)</t>
  </si>
  <si>
    <t>Y010</t>
  </si>
  <si>
    <t>Licenses - Perpetual</t>
  </si>
  <si>
    <t xml:space="preserve">Licenses - Renewable,software, </t>
  </si>
  <si>
    <t>Blank</t>
  </si>
  <si>
    <t>DD-Global</t>
  </si>
  <si>
    <t>If MS Non Std Man ITO, check that scenario</t>
  </si>
  <si>
    <t>If Non SupBased Serv or Non CI-Based Serv, choose that Material Group</t>
  </si>
  <si>
    <t>003</t>
  </si>
  <si>
    <t>CISCO</t>
  </si>
  <si>
    <t>Rule 2</t>
  </si>
  <si>
    <t>MS Non SupBased Serv</t>
  </si>
  <si>
    <t>For MS entitlements that are NOT ITSM-related (billing only)</t>
  </si>
  <si>
    <t>MS Non CI-Based Serv</t>
  </si>
  <si>
    <t>For MS entitlements that are NOT CI-(asset)-based (like service level management, MACD)</t>
  </si>
  <si>
    <t>YNLA</t>
  </si>
  <si>
    <t>8011</t>
  </si>
  <si>
    <t>MS Cloud - Annuity</t>
  </si>
  <si>
    <t>204xx</t>
  </si>
  <si>
    <t>MS Cloud Cons/Excess</t>
  </si>
  <si>
    <t>MS Cloud Establishment</t>
  </si>
  <si>
    <t>If Consumption/Excess or Establishment or Enablement, look at those scenario's for the correct Item Category</t>
  </si>
  <si>
    <t>Various (YS60-62)</t>
  </si>
  <si>
    <t>MS Cloud Establish.INT</t>
  </si>
  <si>
    <t>PS Consulting - Dedicated</t>
  </si>
  <si>
    <t>PS Consulting Other</t>
  </si>
  <si>
    <t>Serv. PReq Bill Blk</t>
  </si>
  <si>
    <t>YSPB</t>
  </si>
  <si>
    <t>004</t>
  </si>
  <si>
    <t>PS Cloud Enablement</t>
  </si>
  <si>
    <t>PS Training Services</t>
  </si>
  <si>
    <t>001</t>
  </si>
  <si>
    <t>Rule 3</t>
  </si>
  <si>
    <t>Travel</t>
  </si>
  <si>
    <t>Office Expenses</t>
  </si>
  <si>
    <t>IT Infrastructure</t>
  </si>
  <si>
    <t>Telephony</t>
  </si>
  <si>
    <t>Professional Fees</t>
  </si>
  <si>
    <t>Rental</t>
  </si>
  <si>
    <t>Marketing</t>
  </si>
  <si>
    <t>Governance Guidance Needed</t>
  </si>
  <si>
    <t>Other Expenses</t>
  </si>
  <si>
    <t>Entertainment</t>
  </si>
  <si>
    <t>Trade In</t>
  </si>
  <si>
    <t>Product Dependent</t>
  </si>
  <si>
    <t>YVER</t>
  </si>
  <si>
    <t>Scenario</t>
  </si>
  <si>
    <t>Standard MS</t>
  </si>
  <si>
    <t>e.g. DDMS-UPTM-ReconfigureResponse24x7x4</t>
  </si>
  <si>
    <t>Standard MS - deviating SLA/commitments</t>
  </si>
  <si>
    <t>e.g. DDMS-UPTM-ReconfigureResponse10x5x6</t>
  </si>
  <si>
    <t>Related to standard MS, but customised service deliverables</t>
  </si>
  <si>
    <t>e.g. DDMS-EUM-ReplacementHandling24x7x36</t>
  </si>
  <si>
    <t>Not related to global service product (e.g. End User Support)</t>
  </si>
  <si>
    <t>e.g. DDMS-XYZ-QoSMoSServices</t>
  </si>
  <si>
    <t>Non Standard MS Non-ITO</t>
  </si>
  <si>
    <t>DDIO-CrossFunctionalServices</t>
  </si>
  <si>
    <t>Carrier Management</t>
  </si>
  <si>
    <t>If the service calendar/commitment can change as related to a service code, this information should NOT be included in the service code. If this IS fixed in the contract template, it must be included.</t>
  </si>
  <si>
    <t>SAG</t>
  </si>
  <si>
    <t>no codes</t>
  </si>
  <si>
    <t>This depends on further validation (proof of concept) by GT.</t>
  </si>
  <si>
    <t>End User Support</t>
  </si>
  <si>
    <t>Until then, service calendar/commitment identification needs to be included in global service codes. Regions can decide themselves.</t>
  </si>
  <si>
    <t>Engineer force onsite to meet commitments (paid separately)</t>
  </si>
  <si>
    <t>DDIO: to be used for services that, per definition, only can be used in an ITO deal</t>
  </si>
  <si>
    <r>
      <t xml:space="preserve">Revenue: Non Standard MS </t>
    </r>
    <r>
      <rPr>
        <strike/>
        <sz val="11"/>
        <color theme="1"/>
        <rFont val="Arial"/>
        <family val="2"/>
        <scheme val="minor"/>
      </rPr>
      <t>Non-ITO</t>
    </r>
  </si>
  <si>
    <r>
      <rPr>
        <strike/>
        <sz val="11"/>
        <color theme="1"/>
        <rFont val="Arial"/>
        <family val="2"/>
        <scheme val="minor"/>
      </rPr>
      <t xml:space="preserve">Revenue: Non Standard MS </t>
    </r>
    <r>
      <rPr>
        <sz val="11"/>
        <color theme="1"/>
        <rFont val="Arial"/>
        <family val="2"/>
        <scheme val="minor"/>
      </rPr>
      <t>ITO</t>
    </r>
  </si>
  <si>
    <t>Not to identify client in service codes</t>
  </si>
  <si>
    <t>Global Service Code Forum, 13-11:</t>
  </si>
  <si>
    <t>Annette Martin: Direct fields, like Solution Type to be added?</t>
  </si>
  <si>
    <t>Andrew Boon: Item Category to be added (used for FP/T&amp;M, but also for MS). He will provide feedback</t>
  </si>
  <si>
    <t>Actions:</t>
  </si>
  <si>
    <t>Service CI's: separate worksheet</t>
  </si>
  <si>
    <t>Drop-down for #1 worksheet in SC dev for Ready for (x) dates</t>
  </si>
  <si>
    <t>Default choice: already available; otherwise: fill out</t>
  </si>
  <si>
    <t>Worksheet #2: Get service product acronym from worksheet #1</t>
  </si>
  <si>
    <t>18-char</t>
  </si>
  <si>
    <t>40-char</t>
  </si>
  <si>
    <t>Now</t>
  </si>
  <si>
    <t>DD-service</t>
  </si>
  <si>
    <t>Not used, or used for region-specific purpose</t>
  </si>
  <si>
    <t>Big Bang GT migration to:</t>
  </si>
  <si>
    <t>Future</t>
  </si>
  <si>
    <t>SAP Internal Code: LoB/BU-alignment of service codes</t>
  </si>
  <si>
    <t>Service Code: DD-Service (non LoB/BU-specific)</t>
  </si>
  <si>
    <t>Combination of identifier for the Service Code with LoB/BU identifier</t>
  </si>
  <si>
    <t>NI-</t>
  </si>
  <si>
    <t>DDMS-UPTM-xxxx</t>
  </si>
  <si>
    <t xml:space="preserve">VALUE </t>
  </si>
  <si>
    <t>DESCRIPTION</t>
  </si>
  <si>
    <t>Solution Code</t>
  </si>
  <si>
    <t>LoB/Solution Code</t>
  </si>
  <si>
    <t>4090-PS-Revenue-CLOUD</t>
  </si>
  <si>
    <t>1000-Ni Core</t>
  </si>
  <si>
    <t>4090-PS-Revenue-RESALE of SUPPLIER</t>
  </si>
  <si>
    <t>1001-Converged Comms (Voice)</t>
  </si>
  <si>
    <t>4091-SERVICES</t>
  </si>
  <si>
    <t>1002-Wireless</t>
  </si>
  <si>
    <t>4092-PS-Revenue-CLM</t>
  </si>
  <si>
    <t>1003-DCS</t>
  </si>
  <si>
    <t>4093-PS-Revenue-ITO</t>
  </si>
  <si>
    <t>1004-Microsoft</t>
  </si>
  <si>
    <t>4116-MS-Revenue-ITO CONSULTING</t>
  </si>
  <si>
    <t>1005-Security</t>
  </si>
  <si>
    <t>4117-MS-Revenue-ITO</t>
  </si>
  <si>
    <t>1006-CIS</t>
  </si>
  <si>
    <t>4118-MS-Revenue-CLM</t>
  </si>
  <si>
    <t>1007-Unused Now</t>
  </si>
  <si>
    <t>4129-MS-Revenue-TPM</t>
  </si>
  <si>
    <t>1008-Data Center Networking</t>
  </si>
  <si>
    <t>4130-MS-Revenue-OPERATION</t>
  </si>
  <si>
    <t>1009-Video</t>
  </si>
  <si>
    <t>4131-MS-Revenue-SUPPORT</t>
  </si>
  <si>
    <t>1010-Performance Optimisation</t>
  </si>
  <si>
    <t>4132-MS-Revenue-PRIVATE CLOUD</t>
  </si>
  <si>
    <t>1011-Workspace (CUWL License)</t>
  </si>
  <si>
    <t>4133-MS-Revenue-GSC</t>
  </si>
  <si>
    <t>xxxx</t>
  </si>
  <si>
    <t>xxxx-Multi-LoB</t>
  </si>
  <si>
    <t>4134-MS-Revenue-PUBLIC CLOUD</t>
  </si>
  <si>
    <t>4135-MS-Revenue-PRIVATE CLOUD ITO</t>
  </si>
  <si>
    <t>4136-MS-Revenue-PUBLIC CLOUD ITO</t>
  </si>
  <si>
    <t>PBOnsiteManagService</t>
  </si>
  <si>
    <t>PB Onsite for Managed Services 24x7x2</t>
  </si>
  <si>
    <t>PB Onsite for Managed Services 24x7x4</t>
  </si>
  <si>
    <t>PB Onsite for Managed Services BusHrsx4</t>
  </si>
  <si>
    <t>x2</t>
  </si>
  <si>
    <t>V1-153</t>
  </si>
  <si>
    <t>Added Uptime Onsite for Managed Services Codes (x4)</t>
  </si>
  <si>
    <t>PB Onsite fr Managed Services BusHrsxNBD</t>
  </si>
  <si>
    <t>These should only be sold in conjunction with Manage Services Contracts, should never be sold as stand alone contracts.</t>
  </si>
  <si>
    <t>PartOnlyManagService</t>
  </si>
  <si>
    <t>OnsiteManagService</t>
  </si>
  <si>
    <t>Onsite for Managed Services 24x7x2</t>
  </si>
  <si>
    <t>Onsite for Managed Services 24x7x4</t>
  </si>
  <si>
    <t>Onsite for Managed Services BusHrsx4</t>
  </si>
  <si>
    <t>Parts Only for Managed Services 24x7x2</t>
  </si>
  <si>
    <t>Parts Only for Managed Services 24x7x4</t>
  </si>
  <si>
    <t>Parts Only for Managed Services BusHrsx4</t>
  </si>
  <si>
    <t>V1-156</t>
  </si>
  <si>
    <t>Added Additoinal Uptime for Managed Services Codes and Ping-Only (ICMP) Codes</t>
  </si>
  <si>
    <t>UPTS-000000086</t>
  </si>
  <si>
    <t>UPTS-000000087</t>
  </si>
  <si>
    <t>UPTS-000000088</t>
  </si>
  <si>
    <t>UPTS-000000089</t>
  </si>
  <si>
    <t>UPTS-000000090</t>
  </si>
  <si>
    <t>UPTS-000000091</t>
  </si>
  <si>
    <t>UPTS-000000092</t>
  </si>
  <si>
    <t>UPTS-000000093</t>
  </si>
  <si>
    <t>UPTS-000000094</t>
  </si>
  <si>
    <t>UPTS-000000095</t>
  </si>
  <si>
    <t>UPTS-000000096</t>
  </si>
  <si>
    <t>UPTS-000000097</t>
  </si>
  <si>
    <t>2M</t>
  </si>
  <si>
    <t>SS VBR (Agency/Principle)</t>
  </si>
  <si>
    <t>SS Smartnet</t>
  </si>
  <si>
    <t>SS Multi Vend.Aggre</t>
  </si>
  <si>
    <t>SS Non Standard</t>
  </si>
  <si>
    <t>SS Proactive Support</t>
  </si>
  <si>
    <t>MS Standard</t>
  </si>
  <si>
    <t>2J</t>
  </si>
  <si>
    <t>SS  3d Party Maint.</t>
  </si>
  <si>
    <t>SS Uptime</t>
  </si>
  <si>
    <t>2N</t>
  </si>
  <si>
    <t>MS Onsite</t>
  </si>
  <si>
    <t>MS ITaaS</t>
  </si>
  <si>
    <t>4B</t>
  </si>
  <si>
    <t>MS Market Dev. Fee</t>
  </si>
  <si>
    <t>4D</t>
  </si>
  <si>
    <t>MS Finance Lease</t>
  </si>
  <si>
    <t>4E</t>
  </si>
  <si>
    <t>MS Transition Serv.</t>
  </si>
  <si>
    <t>4F</t>
  </si>
  <si>
    <t>Ser. Rent Recovery</t>
  </si>
  <si>
    <t>TS Agency Vend Resel</t>
  </si>
  <si>
    <t>TS Staff Augment.</t>
  </si>
  <si>
    <t>TS Config,Impl &amp;Stag</t>
  </si>
  <si>
    <t>TS Design&amp;Implement</t>
  </si>
  <si>
    <t>CS Architect Consul</t>
  </si>
  <si>
    <t>CS Consulting Other</t>
  </si>
  <si>
    <t>TS Market Dev. Fee</t>
  </si>
  <si>
    <t>6H</t>
  </si>
  <si>
    <t>CS Proj&amp;Program Mng</t>
  </si>
  <si>
    <t>6I</t>
  </si>
  <si>
    <t>CS Transformation</t>
  </si>
  <si>
    <t>TS Transition (BS)</t>
  </si>
  <si>
    <t>TS Advanced Infrastr</t>
  </si>
  <si>
    <t>9D</t>
  </si>
  <si>
    <t>Learning Services(V)</t>
  </si>
  <si>
    <t>2B SS VBR (Agency/Principle)</t>
  </si>
  <si>
    <t>2C SS Smartnet</t>
  </si>
  <si>
    <t>2D SS Multi Vend.Aggre</t>
  </si>
  <si>
    <t>2F SS Non Standard</t>
  </si>
  <si>
    <t>2G SS Proactive Support</t>
  </si>
  <si>
    <t>2H MS Standard</t>
  </si>
  <si>
    <t>2J SS  3d Party Maint.</t>
  </si>
  <si>
    <t>2M SS Uptime</t>
  </si>
  <si>
    <t>2N MS Onsite</t>
  </si>
  <si>
    <t>3A MS ITaaS</t>
  </si>
  <si>
    <t>4B MS Market Dev. Fee</t>
  </si>
  <si>
    <t>4D MS Finance Lease</t>
  </si>
  <si>
    <t>4E MS Transition Serv.</t>
  </si>
  <si>
    <t>4F Ser. Rent Recovery</t>
  </si>
  <si>
    <t>6A TS Agency Vend Resel</t>
  </si>
  <si>
    <t>6B TS Staff Augment.</t>
  </si>
  <si>
    <t>6C TS Config,Impl &amp;Stag</t>
  </si>
  <si>
    <t>6D TS Design&amp;Implement</t>
  </si>
  <si>
    <t>6E CS Architect Consul</t>
  </si>
  <si>
    <t>6F CS Consulting Other</t>
  </si>
  <si>
    <t>6G TS Market Dev. Fee</t>
  </si>
  <si>
    <t>6H CS Proj&amp;Program Mng</t>
  </si>
  <si>
    <t>6I CS Transformation</t>
  </si>
  <si>
    <t>8A TS Transition (BS)</t>
  </si>
  <si>
    <t>8B TS Advanced Infrastr</t>
  </si>
  <si>
    <t>9D Learning Services(V)</t>
  </si>
  <si>
    <t>Onsite for Managed Services BusHrsxNBD</t>
  </si>
  <si>
    <t>24x7x4 Engineer and parts arrival on site.</t>
  </si>
  <si>
    <t>BusHrs Next Business Day Engineer and parts arrival on site.</t>
  </si>
  <si>
    <t>BusHrsx4 Engineer and parts arrival on site.</t>
  </si>
  <si>
    <t>24x7 Priority Based 2hrs Engineer and parts arrival on site.</t>
  </si>
  <si>
    <t>24x7 Priority Based 4hrs Engineer and parts arrival on site.</t>
  </si>
  <si>
    <t>BusHrs Priority Based 4hrs Engineer and parts arrival on site.</t>
  </si>
  <si>
    <t>BusHrs Priority Based Next Business Day Engineer and parts arrival on site.</t>
  </si>
  <si>
    <t>24x7 Remote Support, Alerting; 24x7x4 Engineer and parts arrival on site.</t>
  </si>
  <si>
    <t>24x7 Remote Support, Alerting; Business Hours x 4 Engineer and parts arrival on site.</t>
  </si>
  <si>
    <t>24x7 Remote Support, Alerting; Business Hours x Next Business Day Engineer and parts arrival on site.</t>
  </si>
  <si>
    <t>24x7 Remote Support, Availability and Capacity Monitoring and Reporting; 24x7x2 Engineer and parts arrival on site.</t>
  </si>
  <si>
    <t>24x7 Remote Support, Availability and Capacity Monitoring and Reporting; 24x7x4 Engineer and parts arrival on site.</t>
  </si>
  <si>
    <t>24x7 Priority Based Remote Support; 24x7x2 Priority Based Engineer arrival on site.</t>
  </si>
  <si>
    <t>24x7 Priority Based Remote Support; 24x7x4 Priority Based Engineer arrival on site.</t>
  </si>
  <si>
    <t>24x7 Priority Based Remote Support; Business Hours x 4 Priority Based Engineer arrival on site.</t>
  </si>
  <si>
    <t>24x7 Priority Based Remote Support; Business Hours x Next Business Day Priority Based Engineer arrival on site.</t>
  </si>
  <si>
    <t>24x7 Priority Based Remote Support, Alerting; 24x7x2 Priority Based Engineer and parts arrival on site.</t>
  </si>
  <si>
    <t>24x7 Priority Based Remote Support, Alerting; 24x7x4 Priority Based Engineer and parts arrival on site.</t>
  </si>
  <si>
    <t>24x7 Priority Based Remote Support, Alerting; Business Hours x 4 Priority Based Engineer and parts arrival on site.</t>
  </si>
  <si>
    <t>24x7 Priority Based Remote Support, Alerting; Business Hours x Next Business Day Priority Based Engineer and parts arrival on site.</t>
  </si>
  <si>
    <t>24x7 Priority Based Remote Support, Alerting; Reasonable Effort Priority Based Engineer and parts arrival on site.</t>
  </si>
  <si>
    <t>24x7 Priority Based Remote Support, Availability and Capacity Monitoring and Reporting; 24x7x2 Priority Based Engineer and parts arrival on site.</t>
  </si>
  <si>
    <t>24x7 Priority Based Remote Support, Availability and Capacity Monitoring and Reporting; 24x7x4 Priority Based Engineer and parts arrival on site.</t>
  </si>
  <si>
    <t>24x7 Remote Support, Alerting; 24x7x2 Engineer and parts arrival on site.</t>
  </si>
  <si>
    <t>24x7 Remote Support, Alerting; Reasonable Effort Engineer and parts arrival on site.</t>
  </si>
  <si>
    <t>24x7 Remote Support; 24x7x2 Engineer arrival on site.</t>
  </si>
  <si>
    <t>24x7 Remote Support; 24x7x4 Engineer arrival on site.</t>
  </si>
  <si>
    <t>24x7 Remote Support; Business Hours x 4 Engineer arrival on site.</t>
  </si>
  <si>
    <t>24x7 Remote Support; Business Hours x Next Business Day Engineer arrival on site.</t>
  </si>
  <si>
    <t>24x7x2 Engineer and parts arrival on site.</t>
  </si>
  <si>
    <t>Parts Only Managed Services BusHrsxNBD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</si>
</sst>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 #,##0.00_ ;_ * \-#,##0.00_ ;_ * &quot;-&quot;??_ ;_ @_ "/>
    <numFmt numFmtId="165" formatCode="_(* #,##0.00_);_(* \(#,##0.00\);_(* &quot;-&quot;??_);_(@_)"/>
    <numFmt numFmtId="166" formatCode="_-&quot;£&quot;* #,##0_-;\-&quot;£&quot;* #,##0_-;_-&quot;£&quot;* &quot;-&quot;_-;_-@_-"/>
    <numFmt numFmtId="167" formatCode="_-* #,##0_-;\-* #,##0_-;_-* &quot;-&quot;_-;_-@_-"/>
    <numFmt numFmtId="168" formatCode="_-&quot;£&quot;* #,##0.00_-;\-&quot;£&quot;* #,##0.00_-;_-&quot;£&quot;* &quot;-&quot;??_-;_-@_-"/>
    <numFmt numFmtId="169" formatCode="_-* #,##0.00_-;\-* #,##0.00_-;_-* &quot;-&quot;??_-;_-@_-"/>
    <numFmt numFmtId="170" formatCode="[$-809]dd\ mmmm\ yyyy;@"/>
    <numFmt numFmtId="171" formatCode="yyyy\-mm\-dd"/>
  </numFmts>
  <fonts count="152" x14ac:knownFonts="1">
    <font>
      <sz val="11"/>
      <color theme="1"/>
      <name val="Arial"/>
      <family val="2"/>
      <scheme val="minor"/>
    </font>
    <font>
      <b/>
      <sz val="11"/>
      <color theme="1"/>
      <name val="Arial"/>
      <family val="2"/>
      <scheme val="minor"/>
    </font>
    <font>
      <b/>
      <sz val="8"/>
      <color theme="0"/>
      <name val="Arial"/>
      <family val="2"/>
    </font>
    <font>
      <sz val="8"/>
      <name val="Arial"/>
      <family val="2"/>
    </font>
    <font>
      <sz val="8"/>
      <color theme="1"/>
      <name val="Arial"/>
      <family val="2"/>
    </font>
    <font>
      <sz val="8"/>
      <color indexed="9"/>
      <name val="Arial"/>
      <family val="2"/>
    </font>
    <font>
      <sz val="8"/>
      <color theme="2" tint="-0.249977111117893"/>
      <name val="Arial"/>
      <family val="2"/>
    </font>
    <font>
      <sz val="8"/>
      <color theme="0"/>
      <name val="Arial"/>
      <family val="2"/>
    </font>
    <font>
      <sz val="11"/>
      <color rgb="FFFF0000"/>
      <name val="Arial"/>
      <family val="2"/>
      <scheme val="minor"/>
    </font>
    <font>
      <sz val="9"/>
      <color indexed="81"/>
      <name val="Tahoma"/>
      <family val="2"/>
    </font>
    <font>
      <b/>
      <sz val="9"/>
      <color indexed="81"/>
      <name val="Tahoma"/>
      <family val="2"/>
    </font>
    <font>
      <i/>
      <sz val="11"/>
      <color theme="1"/>
      <name val="Arial"/>
      <family val="2"/>
      <scheme val="minor"/>
    </font>
    <font>
      <b/>
      <sz val="11"/>
      <color rgb="FFFF0000"/>
      <name val="Arial"/>
      <family val="2"/>
      <scheme val="minor"/>
    </font>
    <font>
      <sz val="10"/>
      <name val="Arial"/>
      <family val="2"/>
    </font>
    <font>
      <sz val="11"/>
      <color theme="1"/>
      <name val="Arial"/>
      <family val="2"/>
      <scheme val="minor"/>
    </font>
    <font>
      <sz val="10"/>
      <name val="Verdana"/>
      <family val="2"/>
    </font>
    <font>
      <sz val="11"/>
      <color indexed="0"/>
      <name val="Calibri"/>
      <family val="2"/>
    </font>
    <font>
      <sz val="10"/>
      <name val="Tahoma"/>
      <family val="2"/>
    </font>
    <font>
      <sz val="11"/>
      <color indexed="8"/>
      <name val="Calibri"/>
      <family val="2"/>
    </font>
    <font>
      <sz val="9"/>
      <color theme="1"/>
      <name val="Arial"/>
      <family val="2"/>
    </font>
    <font>
      <b/>
      <sz val="9"/>
      <color theme="0"/>
      <name val="Arial"/>
      <family val="2"/>
      <charset val="238"/>
    </font>
    <font>
      <i/>
      <sz val="9"/>
      <color theme="1"/>
      <name val="Arial"/>
      <family val="2"/>
    </font>
    <font>
      <sz val="8"/>
      <color rgb="FFFF0000"/>
      <name val="Arial"/>
      <family val="2"/>
    </font>
    <font>
      <sz val="20"/>
      <color theme="0"/>
      <name val="Arial"/>
      <family val="2"/>
    </font>
    <font>
      <sz val="11"/>
      <color theme="1"/>
      <name val="Arial"/>
      <family val="2"/>
    </font>
    <font>
      <sz val="10"/>
      <color theme="1"/>
      <name val="Arial"/>
      <family val="2"/>
    </font>
    <font>
      <sz val="11"/>
      <color theme="0"/>
      <name val="Arial"/>
      <family val="2"/>
    </font>
    <font>
      <i/>
      <sz val="11"/>
      <color theme="1"/>
      <name val="Arial"/>
      <family val="2"/>
    </font>
    <font>
      <b/>
      <sz val="9"/>
      <color theme="0"/>
      <name val="Arial"/>
      <family val="2"/>
    </font>
    <font>
      <b/>
      <sz val="9"/>
      <color theme="1"/>
      <name val="Arial"/>
      <family val="2"/>
    </font>
    <font>
      <sz val="16"/>
      <color theme="0"/>
      <name val="Arial"/>
      <family val="2"/>
    </font>
    <font>
      <sz val="8"/>
      <color indexed="81"/>
      <name val="Arial"/>
      <family val="2"/>
    </font>
    <font>
      <i/>
      <sz val="8"/>
      <color theme="1"/>
      <name val="Arial"/>
      <family val="2"/>
    </font>
    <font>
      <sz val="9"/>
      <color theme="0"/>
      <name val="Arial"/>
      <family val="2"/>
    </font>
    <font>
      <sz val="9"/>
      <name val="Arial"/>
      <family val="2"/>
    </font>
    <font>
      <sz val="9"/>
      <color theme="1"/>
      <name val="Arial"/>
      <family val="2"/>
      <scheme val="minor"/>
    </font>
    <font>
      <sz val="9"/>
      <color rgb="FFFF0000"/>
      <name val="Arial"/>
      <family val="2"/>
    </font>
    <font>
      <i/>
      <sz val="9"/>
      <color rgb="FFFF0000"/>
      <name val="Arial"/>
      <family val="2"/>
    </font>
    <font>
      <i/>
      <u/>
      <sz val="8"/>
      <color theme="1"/>
      <name val="Arial"/>
      <family val="2"/>
    </font>
    <font>
      <i/>
      <sz val="8"/>
      <name val="Arial"/>
      <family val="2"/>
    </font>
    <font>
      <sz val="20"/>
      <color theme="1"/>
      <name val="Arial"/>
      <family val="2"/>
    </font>
    <font>
      <i/>
      <sz val="9"/>
      <color theme="0"/>
      <name val="Arial"/>
      <family val="2"/>
    </font>
    <font>
      <i/>
      <sz val="8"/>
      <color indexed="81"/>
      <name val="Arial"/>
      <family val="2"/>
    </font>
    <font>
      <sz val="9"/>
      <color rgb="FFD8005E"/>
      <name val="Arial"/>
      <family val="2"/>
    </font>
    <font>
      <i/>
      <u/>
      <sz val="8"/>
      <name val="Arial"/>
      <family val="2"/>
    </font>
    <font>
      <sz val="4"/>
      <color theme="1"/>
      <name val="Arial"/>
      <family val="2"/>
    </font>
    <font>
      <i/>
      <sz val="4"/>
      <color theme="1"/>
      <name val="Arial"/>
      <family val="2"/>
    </font>
    <font>
      <sz val="4"/>
      <name val="Arial"/>
      <family val="2"/>
    </font>
    <font>
      <b/>
      <i/>
      <sz val="8"/>
      <name val="Arial"/>
      <family val="2"/>
    </font>
    <font>
      <b/>
      <sz val="8"/>
      <color theme="1"/>
      <name val="Arial"/>
      <family val="2"/>
    </font>
    <font>
      <sz val="8"/>
      <color indexed="81"/>
      <name val="Arial"/>
      <family val="2"/>
      <scheme val="minor"/>
    </font>
    <font>
      <sz val="9"/>
      <color rgb="FF000000"/>
      <name val="Arial"/>
      <family val="2"/>
      <scheme val="minor"/>
    </font>
    <font>
      <i/>
      <sz val="8"/>
      <color theme="0"/>
      <name val="Arial"/>
      <family val="2"/>
    </font>
    <font>
      <b/>
      <sz val="11"/>
      <color theme="0"/>
      <name val="Arial"/>
      <family val="2"/>
      <scheme val="minor"/>
    </font>
    <font>
      <sz val="11"/>
      <color rgb="FF000000"/>
      <name val="Arial"/>
      <family val="2"/>
      <scheme val="minor"/>
    </font>
    <font>
      <sz val="8"/>
      <color rgb="FF000000"/>
      <name val="Arial"/>
      <family val="2"/>
      <scheme val="minor"/>
    </font>
    <font>
      <b/>
      <sz val="8"/>
      <color rgb="FF000000"/>
      <name val="Arial"/>
      <family val="2"/>
      <scheme val="minor"/>
    </font>
    <font>
      <b/>
      <sz val="8"/>
      <color rgb="FFFF0000"/>
      <name val="Arial"/>
      <family val="2"/>
      <scheme val="minor"/>
    </font>
    <font>
      <b/>
      <sz val="8"/>
      <color theme="1"/>
      <name val="Arial"/>
      <family val="2"/>
      <scheme val="minor"/>
    </font>
    <font>
      <b/>
      <sz val="8"/>
      <name val="Arial"/>
      <family val="2"/>
      <scheme val="minor"/>
    </font>
    <font>
      <sz val="8"/>
      <color theme="1"/>
      <name val="Arial"/>
      <family val="2"/>
      <scheme val="minor"/>
    </font>
    <font>
      <sz val="11"/>
      <color rgb="FF000000"/>
      <name val="Calibri"/>
      <family val="2"/>
    </font>
    <font>
      <b/>
      <sz val="10"/>
      <color theme="0"/>
      <name val="Arial"/>
      <family val="2"/>
      <scheme val="minor"/>
    </font>
    <font>
      <b/>
      <u/>
      <sz val="11"/>
      <color theme="0"/>
      <name val="Arial"/>
      <family val="2"/>
      <scheme val="minor"/>
    </font>
    <font>
      <b/>
      <sz val="11"/>
      <color theme="6" tint="-0.499984740745262"/>
      <name val="Arial"/>
      <family val="2"/>
      <scheme val="minor"/>
    </font>
    <font>
      <sz val="9"/>
      <color theme="1"/>
      <name val="Arial"/>
      <family val="2"/>
      <charset val="238"/>
    </font>
    <font>
      <sz val="11"/>
      <name val="Calibri"/>
      <family val="2"/>
    </font>
    <font>
      <sz val="11"/>
      <name val="Arial"/>
      <family val="2"/>
      <scheme val="minor"/>
    </font>
    <font>
      <b/>
      <sz val="8"/>
      <name val="Arial"/>
      <family val="2"/>
    </font>
    <font>
      <b/>
      <sz val="9"/>
      <name val="Arial"/>
      <family val="2"/>
    </font>
    <font>
      <b/>
      <sz val="10"/>
      <name val="Arial"/>
      <family val="2"/>
    </font>
    <font>
      <sz val="9"/>
      <color theme="0" tint="-0.14999847407452621"/>
      <name val="Arial"/>
      <family val="2"/>
    </font>
    <font>
      <b/>
      <sz val="8"/>
      <color rgb="FFFF0000"/>
      <name val="Arial"/>
      <family val="2"/>
    </font>
    <font>
      <u/>
      <sz val="11"/>
      <color theme="10"/>
      <name val="Arial"/>
      <family val="2"/>
      <scheme val="minor"/>
    </font>
    <font>
      <b/>
      <sz val="14"/>
      <color theme="1"/>
      <name val="Arial"/>
      <family val="2"/>
      <scheme val="minor"/>
    </font>
    <font>
      <b/>
      <sz val="12"/>
      <color theme="1"/>
      <name val="Arial"/>
      <family val="2"/>
      <scheme val="minor"/>
    </font>
    <font>
      <b/>
      <sz val="10"/>
      <color rgb="FFFFFFFF"/>
      <name val="Arial"/>
      <family val="2"/>
    </font>
    <font>
      <sz val="10"/>
      <color rgb="FF6D6E71"/>
      <name val="Arial"/>
      <family val="2"/>
    </font>
    <font>
      <b/>
      <sz val="10"/>
      <color rgb="FF808080"/>
      <name val="Arial"/>
      <family val="2"/>
    </font>
    <font>
      <sz val="11"/>
      <color rgb="FF6D6E71"/>
      <name val="Arial"/>
      <family val="2"/>
    </font>
    <font>
      <sz val="12"/>
      <color theme="0"/>
      <name val="Arial"/>
      <family val="2"/>
    </font>
    <font>
      <i/>
      <sz val="12"/>
      <color theme="0"/>
      <name val="Arial"/>
      <family val="2"/>
    </font>
    <font>
      <u/>
      <sz val="11"/>
      <color rgb="FF002060"/>
      <name val="Arial"/>
      <family val="2"/>
      <scheme val="minor"/>
    </font>
    <font>
      <b/>
      <sz val="20"/>
      <color theme="0"/>
      <name val="Arial"/>
      <family val="2"/>
    </font>
    <font>
      <b/>
      <sz val="20"/>
      <color theme="1"/>
      <name val="Arial"/>
      <family val="2"/>
    </font>
    <font>
      <b/>
      <sz val="8"/>
      <color indexed="81"/>
      <name val="Tahoma"/>
      <family val="2"/>
    </font>
    <font>
      <sz val="8"/>
      <color indexed="81"/>
      <name val="Tahoma"/>
      <family val="2"/>
    </font>
    <font>
      <sz val="14"/>
      <color theme="0"/>
      <name val="Arial"/>
      <family val="2"/>
    </font>
    <font>
      <sz val="14"/>
      <color theme="1"/>
      <name val="Arial"/>
      <family val="2"/>
    </font>
    <font>
      <sz val="14"/>
      <color theme="1"/>
      <name val="Arial"/>
      <family val="2"/>
      <scheme val="minor"/>
    </font>
    <font>
      <strike/>
      <sz val="11"/>
      <color theme="1"/>
      <name val="Arial"/>
      <family val="2"/>
      <scheme val="minor"/>
    </font>
    <font>
      <strike/>
      <sz val="11"/>
      <color rgb="FFFF0000"/>
      <name val="Arial"/>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sz val="12"/>
      <name val="Times New Roman"/>
      <family val="1"/>
    </font>
    <font>
      <b/>
      <sz val="18"/>
      <color indexed="56"/>
      <name val="Cambria"/>
      <family val="2"/>
    </font>
    <font>
      <b/>
      <sz val="11"/>
      <color indexed="8"/>
      <name val="Calibri"/>
      <family val="2"/>
    </font>
    <font>
      <sz val="11"/>
      <color indexed="10"/>
      <name val="Calibri"/>
      <family val="2"/>
    </font>
    <font>
      <b/>
      <sz val="10"/>
      <color theme="0"/>
      <name val="Arial"/>
      <family val="2"/>
      <charset val="238"/>
    </font>
    <font>
      <sz val="10"/>
      <color theme="1"/>
      <name val="Arial"/>
      <family val="2"/>
      <charset val="238"/>
      <scheme val="minor"/>
    </font>
    <font>
      <sz val="10"/>
      <color theme="0"/>
      <name val="Arial"/>
      <family val="2"/>
    </font>
    <font>
      <sz val="10"/>
      <color theme="1"/>
      <name val="Arial"/>
      <family val="2"/>
      <scheme val="minor"/>
    </font>
    <font>
      <b/>
      <i/>
      <sz val="12"/>
      <color theme="0"/>
      <name val="Arial"/>
      <family val="2"/>
    </font>
    <font>
      <i/>
      <sz val="9"/>
      <name val="Arial"/>
      <family val="2"/>
    </font>
    <font>
      <sz val="11"/>
      <color theme="0" tint="-0.499984740745262"/>
      <name val="Arial"/>
      <family val="2"/>
      <scheme val="minor"/>
    </font>
    <font>
      <sz val="9"/>
      <color theme="0" tint="-0.499984740745262"/>
      <name val="Arial"/>
      <family val="2"/>
    </font>
    <font>
      <i/>
      <sz val="8"/>
      <color theme="0" tint="-0.499984740745262"/>
      <name val="Arial"/>
      <family val="2"/>
    </font>
    <font>
      <sz val="8"/>
      <color theme="0" tint="-0.499984740745262"/>
      <name val="Arial"/>
      <family val="2"/>
    </font>
    <font>
      <i/>
      <sz val="8"/>
      <color rgb="FFC00000"/>
      <name val="Arial"/>
      <family val="2"/>
    </font>
    <font>
      <sz val="8"/>
      <color theme="0" tint="-0.499984740745262"/>
      <name val="Arial"/>
      <family val="2"/>
      <scheme val="minor"/>
    </font>
    <font>
      <sz val="8"/>
      <color rgb="FFFF0000"/>
      <name val="Arial"/>
      <family val="2"/>
      <scheme val="minor"/>
    </font>
    <font>
      <i/>
      <sz val="8"/>
      <color rgb="FFFF0000"/>
      <name val="Arial"/>
      <family val="2"/>
    </font>
    <font>
      <sz val="11"/>
      <color theme="1"/>
      <name val="Calibri"/>
      <family val="2"/>
    </font>
    <font>
      <sz val="7"/>
      <color theme="1"/>
      <name val="Times New Roman"/>
      <family val="1"/>
    </font>
    <font>
      <b/>
      <i/>
      <sz val="11"/>
      <color theme="1"/>
      <name val="Arial"/>
      <family val="2"/>
      <scheme val="minor"/>
    </font>
    <font>
      <i/>
      <u/>
      <sz val="11"/>
      <color theme="1"/>
      <name val="Arial"/>
      <family val="2"/>
      <scheme val="minor"/>
    </font>
    <font>
      <i/>
      <sz val="11"/>
      <color rgb="FFFF0000"/>
      <name val="Arial"/>
      <family val="2"/>
      <scheme val="minor"/>
    </font>
    <font>
      <b/>
      <i/>
      <sz val="8"/>
      <color theme="1"/>
      <name val="Arial"/>
      <family val="2"/>
    </font>
    <font>
      <i/>
      <sz val="10"/>
      <color rgb="FF000000"/>
      <name val="Arial"/>
      <family val="2"/>
      <scheme val="minor"/>
    </font>
    <font>
      <i/>
      <sz val="10"/>
      <color theme="1"/>
      <name val="Arial"/>
      <family val="2"/>
      <scheme val="minor"/>
    </font>
    <font>
      <sz val="8"/>
      <color theme="0"/>
      <name val="Arial"/>
      <family val="2"/>
      <scheme val="major"/>
    </font>
    <font>
      <sz val="8"/>
      <color theme="1"/>
      <name val="Arial"/>
      <family val="2"/>
      <scheme val="major"/>
    </font>
    <font>
      <sz val="8"/>
      <name val="Arial"/>
      <family val="2"/>
      <scheme val="major"/>
    </font>
    <font>
      <b/>
      <sz val="8"/>
      <color theme="5"/>
      <name val="Arial"/>
      <family val="2"/>
      <scheme val="major"/>
    </font>
    <font>
      <sz val="8"/>
      <color theme="5"/>
      <name val="Arial"/>
      <family val="2"/>
      <scheme val="major"/>
    </font>
    <font>
      <b/>
      <sz val="11"/>
      <color theme="1"/>
      <name val="Calibri"/>
      <family val="2"/>
    </font>
    <font>
      <b/>
      <sz val="11"/>
      <color rgb="FFFFFFFF"/>
      <name val="Calibri"/>
      <family val="2"/>
    </font>
    <font>
      <sz val="8"/>
      <color rgb="FF000000"/>
      <name val="Calibri"/>
      <family val="2"/>
    </font>
    <font>
      <sz val="8"/>
      <color rgb="FFC00000"/>
      <name val="Arial"/>
      <family val="2"/>
    </font>
    <font>
      <b/>
      <sz val="11"/>
      <name val="Arial"/>
      <family val="2"/>
      <scheme val="minor"/>
    </font>
    <font>
      <b/>
      <sz val="11"/>
      <color rgb="FFFF0000"/>
      <name val="Calibri"/>
      <family val="2"/>
    </font>
    <font>
      <b/>
      <sz val="11"/>
      <name val="Calibri"/>
      <family val="2"/>
    </font>
    <font>
      <b/>
      <u/>
      <sz val="12"/>
      <color theme="1"/>
      <name val="Calibri"/>
      <family val="2"/>
    </font>
    <font>
      <i/>
      <sz val="8"/>
      <color rgb="FF000000"/>
      <name val="Arial"/>
      <family val="2"/>
      <scheme val="minor"/>
    </font>
    <font>
      <i/>
      <sz val="8"/>
      <color theme="1"/>
      <name val="Arial"/>
      <family val="2"/>
      <scheme val="minor"/>
    </font>
    <font>
      <strike/>
      <sz val="9"/>
      <color theme="1"/>
      <name val="Arial"/>
      <family val="2"/>
    </font>
    <font>
      <strike/>
      <sz val="9"/>
      <color rgb="FFFF0000"/>
      <name val="Arial"/>
      <family val="2"/>
    </font>
    <font>
      <strike/>
      <sz val="9"/>
      <name val="Arial"/>
      <family val="2"/>
    </font>
    <font>
      <strike/>
      <sz val="9"/>
      <color theme="0" tint="-0.14999847407452621"/>
      <name val="Arial"/>
      <family val="2"/>
    </font>
    <font>
      <strike/>
      <sz val="9"/>
      <color theme="0" tint="-0.499984740745262"/>
      <name val="Arial"/>
      <family val="2"/>
    </font>
  </fonts>
  <fills count="78">
    <fill>
      <patternFill patternType="none"/>
    </fill>
    <fill>
      <patternFill patternType="gray125"/>
    </fill>
    <fill>
      <patternFill patternType="solid">
        <fgColor theme="6" tint="0.39997558519241921"/>
        <bgColor indexed="64"/>
      </patternFill>
    </fill>
    <fill>
      <patternFill patternType="solid">
        <fgColor rgb="FF69BE28"/>
        <bgColor indexed="64"/>
      </patternFill>
    </fill>
    <fill>
      <patternFill patternType="solid">
        <fgColor theme="6" tint="0.79998168889431442"/>
        <bgColor indexed="64"/>
      </patternFill>
    </fill>
    <fill>
      <patternFill patternType="solid">
        <fgColor rgb="FFFFC000"/>
        <bgColor indexed="64"/>
      </patternFill>
    </fill>
    <fill>
      <patternFill patternType="solid">
        <fgColor rgb="FF92D050"/>
        <bgColor indexed="64"/>
      </patternFill>
    </fill>
    <fill>
      <patternFill patternType="solid">
        <fgColor rgb="FF66BC29"/>
        <bgColor indexed="64"/>
      </patternFill>
    </fill>
    <fill>
      <patternFill patternType="solid">
        <fgColor rgb="FFFFFF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indexed="43"/>
        <bgColor indexed="64"/>
      </patternFill>
    </fill>
    <fill>
      <patternFill patternType="solid">
        <fgColor rgb="FF6D6E71"/>
        <bgColor indexed="64"/>
      </patternFill>
    </fill>
    <fill>
      <patternFill patternType="solid">
        <fgColor rgb="FFE6E7E8"/>
        <bgColor indexed="64"/>
      </patternFill>
    </fill>
    <fill>
      <patternFill patternType="solid">
        <fgColor rgb="FFDFEED4"/>
        <bgColor indexed="64"/>
      </patternFill>
    </fill>
    <fill>
      <patternFill patternType="solid">
        <fgColor rgb="FF69BE28"/>
        <bgColor theme="6" tint="0.79998168889431442"/>
      </patternFill>
    </fill>
    <fill>
      <patternFill patternType="solid">
        <fgColor rgb="FFBFBFBF"/>
        <bgColor indexed="64"/>
      </patternFill>
    </fill>
    <fill>
      <patternFill patternType="solid">
        <fgColor theme="0"/>
        <bgColor indexed="64"/>
      </patternFill>
    </fill>
    <fill>
      <patternFill patternType="solid">
        <fgColor theme="6" tint="-0.49998474074526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0" tint="-0.34998626667073579"/>
        <bgColor indexed="64"/>
      </patternFill>
    </fill>
    <fill>
      <patternFill patternType="solid">
        <fgColor rgb="FFCC000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FF"/>
        <bgColor indexed="64"/>
      </patternFill>
    </fill>
    <fill>
      <patternFill patternType="solid">
        <fgColor rgb="FFFFFF99"/>
        <bgColor indexed="64"/>
      </patternFill>
    </fill>
    <fill>
      <patternFill patternType="solid">
        <fgColor theme="9" tint="0.39997558519241921"/>
        <bgColor indexed="64"/>
      </patternFill>
    </fill>
    <fill>
      <patternFill patternType="solid">
        <fgColor indexed="1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249977111117893"/>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8" tint="0.39997558519241921"/>
        <bgColor indexed="64"/>
      </patternFill>
    </fill>
    <fill>
      <patternFill patternType="solid">
        <fgColor theme="0" tint="-0.499984740745262"/>
        <bgColor indexed="64"/>
      </patternFill>
    </fill>
    <fill>
      <patternFill patternType="solid">
        <fgColor rgb="FFCCFF66"/>
        <bgColor indexed="64"/>
      </patternFill>
    </fill>
    <fill>
      <patternFill patternType="solid">
        <fgColor theme="8" tint="0.79998168889431442"/>
        <bgColor indexed="64"/>
      </patternFill>
    </fill>
    <fill>
      <patternFill patternType="solid">
        <fgColor rgb="FF00B0F0"/>
        <bgColor indexed="64"/>
      </patternFill>
    </fill>
    <fill>
      <patternFill patternType="solid">
        <fgColor theme="9" tint="0.59999389629810485"/>
        <bgColor indexed="64"/>
      </patternFill>
    </fill>
    <fill>
      <patternFill patternType="solid">
        <fgColor theme="4" tint="-9.9978637043366805E-2"/>
        <bgColor indexed="64"/>
      </patternFill>
    </fill>
    <fill>
      <patternFill patternType="solid">
        <fgColor rgb="FF0070C0"/>
        <bgColor indexed="64"/>
      </patternFill>
    </fill>
    <fill>
      <patternFill patternType="solid">
        <fgColor rgb="FF525252"/>
        <bgColor rgb="FF000000"/>
      </patternFill>
    </fill>
    <fill>
      <patternFill patternType="solid">
        <fgColor rgb="FFF8CBAD"/>
        <bgColor rgb="FF000000"/>
      </patternFill>
    </fill>
    <fill>
      <patternFill patternType="solid">
        <fgColor rgb="FFA6A6A6"/>
        <bgColor rgb="FF000000"/>
      </patternFill>
    </fill>
    <fill>
      <patternFill patternType="solid">
        <fgColor rgb="FFBDD7EE"/>
        <bgColor rgb="FF000000"/>
      </patternFill>
    </fill>
    <fill>
      <patternFill patternType="solid">
        <fgColor rgb="FFCC0000"/>
        <bgColor rgb="FF000000"/>
      </patternFill>
    </fill>
    <fill>
      <patternFill patternType="solid">
        <fgColor rgb="FFFFE699"/>
        <bgColor rgb="FF000000"/>
      </patternFill>
    </fill>
    <fill>
      <patternFill patternType="solid">
        <fgColor rgb="FF1F497D"/>
        <bgColor indexed="64"/>
      </patternFill>
    </fill>
    <fill>
      <patternFill patternType="solid">
        <fgColor theme="5"/>
        <bgColor indexed="64"/>
      </patternFill>
    </fill>
  </fills>
  <borders count="146">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top/>
      <bottom style="thin">
        <color theme="1" tint="0.499984740745262"/>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6D6E71"/>
      </left>
      <right style="thin">
        <color rgb="FF6D6E71"/>
      </right>
      <top style="thin">
        <color rgb="FF6D6E71"/>
      </top>
      <bottom style="thin">
        <color rgb="FF6D6E71"/>
      </bottom>
      <diagonal/>
    </border>
    <border>
      <left style="thin">
        <color rgb="FF6D6E71"/>
      </left>
      <right/>
      <top style="thin">
        <color theme="0"/>
      </top>
      <bottom style="thin">
        <color theme="0"/>
      </bottom>
      <diagonal/>
    </border>
    <border>
      <left/>
      <right style="thin">
        <color rgb="FF6D6E71"/>
      </right>
      <top style="thin">
        <color rgb="FF6D6E71"/>
      </top>
      <bottom style="thin">
        <color rgb="FF6D6E71"/>
      </bottom>
      <diagonal/>
    </border>
    <border>
      <left style="thin">
        <color rgb="FF6D6E71"/>
      </left>
      <right/>
      <top style="thin">
        <color theme="0"/>
      </top>
      <bottom style="thin">
        <color rgb="FF6D6E71"/>
      </bottom>
      <diagonal/>
    </border>
    <border>
      <left style="thin">
        <color rgb="FF6D6E71"/>
      </left>
      <right/>
      <top style="thin">
        <color rgb="FF6D6E71"/>
      </top>
      <bottom style="thin">
        <color theme="0"/>
      </bottom>
      <diagonal/>
    </border>
    <border>
      <left style="thin">
        <color rgb="FF6D6E71"/>
      </left>
      <right/>
      <top/>
      <bottom style="thin">
        <color theme="0"/>
      </bottom>
      <diagonal/>
    </border>
    <border>
      <left/>
      <right style="thin">
        <color rgb="FF6D6E71"/>
      </right>
      <top/>
      <bottom style="thin">
        <color rgb="FF6D6E71"/>
      </bottom>
      <diagonal/>
    </border>
    <border>
      <left/>
      <right style="thin">
        <color rgb="FF6D6E71"/>
      </right>
      <top style="thin">
        <color rgb="FF6D6E71"/>
      </top>
      <bottom style="thin">
        <color theme="0"/>
      </bottom>
      <diagonal/>
    </border>
    <border>
      <left style="thin">
        <color rgb="FF6D6E71"/>
      </left>
      <right style="thin">
        <color rgb="FF6D6E71"/>
      </right>
      <top style="thin">
        <color rgb="FF6D6E71"/>
      </top>
      <bottom/>
      <diagonal/>
    </border>
    <border>
      <left style="thin">
        <color rgb="FF6D6E71"/>
      </left>
      <right style="thin">
        <color rgb="FF6D6E71"/>
      </right>
      <top/>
      <bottom/>
      <diagonal/>
    </border>
    <border>
      <left style="thin">
        <color rgb="FF6D6E71"/>
      </left>
      <right style="thin">
        <color rgb="FF6D6E71"/>
      </right>
      <top style="thin">
        <color theme="0"/>
      </top>
      <bottom style="thin">
        <color rgb="FF6D6E71"/>
      </bottom>
      <diagonal/>
    </border>
    <border>
      <left style="thin">
        <color rgb="FF6D6E71"/>
      </left>
      <right style="thin">
        <color rgb="FF6D6E71"/>
      </right>
      <top style="thin">
        <color theme="0"/>
      </top>
      <bottom style="thin">
        <color theme="0"/>
      </bottom>
      <diagonal/>
    </border>
    <border>
      <left style="thin">
        <color rgb="FF6D6E71"/>
      </left>
      <right/>
      <top style="thin">
        <color rgb="FF6D6E71"/>
      </top>
      <bottom style="thin">
        <color rgb="FF6D6E71"/>
      </bottom>
      <diagonal/>
    </border>
    <border>
      <left/>
      <right/>
      <top style="thin">
        <color rgb="FF6D6E71"/>
      </top>
      <bottom style="thin">
        <color rgb="FF6D6E71"/>
      </bottom>
      <diagonal/>
    </border>
    <border>
      <left/>
      <right/>
      <top style="thin">
        <color theme="0"/>
      </top>
      <bottom style="thin">
        <color theme="0"/>
      </bottom>
      <diagonal/>
    </border>
    <border>
      <left/>
      <right style="thin">
        <color rgb="FF6D6E71"/>
      </right>
      <top style="thin">
        <color theme="0"/>
      </top>
      <bottom style="thin">
        <color theme="0"/>
      </bottom>
      <diagonal/>
    </border>
    <border>
      <left style="thin">
        <color rgb="FF6D6E71"/>
      </left>
      <right style="thin">
        <color rgb="FF6D6E71"/>
      </right>
      <top/>
      <bottom style="thin">
        <color theme="0"/>
      </bottom>
      <diagonal/>
    </border>
    <border>
      <left style="thin">
        <color indexed="64"/>
      </left>
      <right style="thin">
        <color indexed="64"/>
      </right>
      <top/>
      <bottom style="thin">
        <color rgb="FF6D6E71"/>
      </bottom>
      <diagonal/>
    </border>
    <border>
      <left style="thin">
        <color indexed="64"/>
      </left>
      <right style="thin">
        <color rgb="FF6D6E71"/>
      </right>
      <top/>
      <bottom style="thin">
        <color rgb="FF6D6E71"/>
      </bottom>
      <diagonal/>
    </border>
    <border>
      <left style="thin">
        <color rgb="FF6D6E71"/>
      </left>
      <right/>
      <top/>
      <bottom/>
      <diagonal/>
    </border>
    <border>
      <left/>
      <right style="thin">
        <color rgb="FF6D6E71"/>
      </right>
      <top/>
      <bottom/>
      <diagonal/>
    </border>
    <border>
      <left style="thin">
        <color indexed="64"/>
      </left>
      <right style="thin">
        <color indexed="64"/>
      </right>
      <top style="thin">
        <color rgb="FF6D6E71"/>
      </top>
      <bottom/>
      <diagonal/>
    </border>
    <border>
      <left style="thin">
        <color rgb="FF6D6E71"/>
      </left>
      <right style="thin">
        <color rgb="FF6D6E71"/>
      </right>
      <top/>
      <bottom style="thin">
        <color rgb="FF6D6E71"/>
      </bottom>
      <diagonal/>
    </border>
    <border>
      <left/>
      <right style="thin">
        <color rgb="FF6D6E71"/>
      </right>
      <top style="thin">
        <color theme="0"/>
      </top>
      <bottom style="thin">
        <color rgb="FF6D6E71"/>
      </bottom>
      <diagonal/>
    </border>
    <border>
      <left/>
      <right style="thin">
        <color rgb="FF6D6E71"/>
      </right>
      <top style="thin">
        <color rgb="FF6D6E71"/>
      </top>
      <bottom/>
      <diagonal/>
    </border>
    <border>
      <left/>
      <right style="thin">
        <color indexed="64"/>
      </right>
      <top/>
      <bottom style="thin">
        <color rgb="FF6D6E71"/>
      </bottom>
      <diagonal/>
    </border>
    <border>
      <left/>
      <right style="thin">
        <color indexed="64"/>
      </right>
      <top style="thin">
        <color rgb="FF6D6E71"/>
      </top>
      <bottom/>
      <diagonal/>
    </border>
    <border>
      <left style="thin">
        <color rgb="FF6D6E71"/>
      </left>
      <right style="thin">
        <color theme="0"/>
      </right>
      <top style="thin">
        <color theme="0"/>
      </top>
      <bottom style="thin">
        <color rgb="FF6D6E71"/>
      </bottom>
      <diagonal/>
    </border>
    <border>
      <left/>
      <right style="thin">
        <color theme="0"/>
      </right>
      <top style="thin">
        <color rgb="FF6D6E71"/>
      </top>
      <bottom style="thin">
        <color rgb="FF6D6E71"/>
      </bottom>
      <diagonal/>
    </border>
    <border>
      <left style="thin">
        <color rgb="FF6D6E71"/>
      </left>
      <right style="thin">
        <color theme="0"/>
      </right>
      <top style="thin">
        <color rgb="FF6D6E71"/>
      </top>
      <bottom style="thin">
        <color theme="0"/>
      </bottom>
      <diagonal/>
    </border>
    <border>
      <left style="thin">
        <color rgb="FF6D6E71"/>
      </left>
      <right/>
      <top style="thin">
        <color theme="0"/>
      </top>
      <bottom/>
      <diagonal/>
    </border>
    <border>
      <left style="thin">
        <color rgb="FF6D6E71"/>
      </left>
      <right/>
      <top/>
      <bottom style="thin">
        <color rgb="FF6D6E71"/>
      </bottom>
      <diagonal/>
    </border>
    <border>
      <left/>
      <right/>
      <top style="thin">
        <color theme="0"/>
      </top>
      <bottom/>
      <diagonal/>
    </border>
    <border>
      <left/>
      <right/>
      <top/>
      <bottom style="thin">
        <color rgb="FF6D6E71"/>
      </bottom>
      <diagonal/>
    </border>
    <border>
      <left style="thin">
        <color rgb="FF6D6E71"/>
      </left>
      <right style="thin">
        <color theme="0"/>
      </right>
      <top style="thin">
        <color theme="0"/>
      </top>
      <bottom style="thin">
        <color theme="0"/>
      </bottom>
      <diagonal/>
    </border>
    <border>
      <left/>
      <right/>
      <top style="thin">
        <color theme="0"/>
      </top>
      <bottom style="thin">
        <color rgb="FF6D6E71"/>
      </bottom>
      <diagonal/>
    </border>
    <border>
      <left style="thin">
        <color rgb="FF6D6E71"/>
      </left>
      <right style="thin">
        <color rgb="FF6D6E71"/>
      </right>
      <top style="thin">
        <color rgb="FF6D6E71"/>
      </top>
      <bottom style="thin">
        <color theme="0"/>
      </bottom>
      <diagonal/>
    </border>
    <border>
      <left style="thin">
        <color theme="0"/>
      </left>
      <right style="thin">
        <color rgb="FF6D6E71"/>
      </right>
      <top style="thin">
        <color rgb="FF6D6E71"/>
      </top>
      <bottom style="thin">
        <color theme="0"/>
      </bottom>
      <diagonal/>
    </border>
    <border>
      <left style="thin">
        <color theme="0"/>
      </left>
      <right style="thin">
        <color rgb="FF6D6E71"/>
      </right>
      <top style="thin">
        <color theme="0"/>
      </top>
      <bottom style="thin">
        <color rgb="FF6D6E71"/>
      </bottom>
      <diagonal/>
    </border>
    <border>
      <left style="thin">
        <color theme="0"/>
      </left>
      <right style="thin">
        <color theme="0"/>
      </right>
      <top/>
      <bottom/>
      <diagonal/>
    </border>
    <border>
      <left style="thin">
        <color theme="0"/>
      </left>
      <right/>
      <top style="thin">
        <color rgb="FF6D6E71"/>
      </top>
      <bottom style="thin">
        <color theme="0"/>
      </bottom>
      <diagonal/>
    </border>
    <border>
      <left style="thin">
        <color theme="0"/>
      </left>
      <right/>
      <top style="thin">
        <color theme="0"/>
      </top>
      <bottom style="thin">
        <color rgb="FF6D6E71"/>
      </bottom>
      <diagonal/>
    </border>
    <border>
      <left/>
      <right style="thin">
        <color theme="0"/>
      </right>
      <top style="thin">
        <color theme="0"/>
      </top>
      <bottom style="thin">
        <color rgb="FF6D6E71"/>
      </bottom>
      <diagonal/>
    </border>
    <border>
      <left style="thin">
        <color theme="0"/>
      </left>
      <right style="thin">
        <color theme="0"/>
      </right>
      <top style="thin">
        <color theme="0"/>
      </top>
      <bottom style="thin">
        <color rgb="FF6D6E71"/>
      </bottom>
      <diagonal/>
    </border>
    <border>
      <left/>
      <right style="thin">
        <color theme="0"/>
      </right>
      <top style="thin">
        <color rgb="FF6D6E71"/>
      </top>
      <bottom style="thin">
        <color theme="0"/>
      </bottom>
      <diagonal/>
    </border>
    <border>
      <left style="thin">
        <color indexed="64"/>
      </left>
      <right style="thin">
        <color rgb="FF6D6E71"/>
      </right>
      <top style="thin">
        <color rgb="FF6D6E71"/>
      </top>
      <bottom style="thin">
        <color rgb="FF6D6E71"/>
      </bottom>
      <diagonal/>
    </border>
    <border>
      <left style="thin">
        <color indexed="64"/>
      </left>
      <right/>
      <top style="thin">
        <color rgb="FF6D6E71"/>
      </top>
      <bottom style="thin">
        <color rgb="FF6D6E71"/>
      </bottom>
      <diagonal/>
    </border>
    <border>
      <left style="thin">
        <color theme="0"/>
      </left>
      <right style="thin">
        <color theme="0"/>
      </right>
      <top style="thin">
        <color rgb="FF6D6E71"/>
      </top>
      <bottom style="thin">
        <color theme="0"/>
      </bottom>
      <diagonal/>
    </border>
    <border diagonalUp="1">
      <left style="thin">
        <color rgb="FF6D6E71"/>
      </left>
      <right style="thin">
        <color rgb="FF6D6E71"/>
      </right>
      <top style="thin">
        <color rgb="FF6D6E71"/>
      </top>
      <bottom style="thin">
        <color rgb="FF6D6E71"/>
      </bottom>
      <diagonal style="thin">
        <color theme="0"/>
      </diagonal>
    </border>
    <border diagonalUp="1">
      <left/>
      <right style="thin">
        <color rgb="FF6D6E71"/>
      </right>
      <top style="thin">
        <color rgb="FF6D6E71"/>
      </top>
      <bottom style="thin">
        <color rgb="FF6D6E71"/>
      </bottom>
      <diagonal style="thin">
        <color theme="0"/>
      </diagonal>
    </border>
    <border>
      <left style="thin">
        <color rgb="FF6D6E71"/>
      </left>
      <right/>
      <top style="thin">
        <color rgb="FF6D6E71"/>
      </top>
      <bottom/>
      <diagonal/>
    </border>
    <border>
      <left/>
      <right/>
      <top style="thin">
        <color rgb="FF6D6E71"/>
      </top>
      <bottom/>
      <diagonal/>
    </border>
    <border>
      <left/>
      <right/>
      <top/>
      <bottom style="thin">
        <color theme="0"/>
      </bottom>
      <diagonal/>
    </border>
    <border>
      <left/>
      <right style="thin">
        <color rgb="FF6D6E71"/>
      </right>
      <top/>
      <bottom style="thin">
        <color theme="0"/>
      </bottom>
      <diagonal/>
    </border>
    <border>
      <left style="thin">
        <color indexed="64"/>
      </left>
      <right/>
      <top/>
      <bottom style="thin">
        <color rgb="FF6D6E71"/>
      </bottom>
      <diagonal/>
    </border>
    <border>
      <left style="thin">
        <color rgb="FF808080"/>
      </left>
      <right style="thin">
        <color rgb="FF808080"/>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top style="thin">
        <color theme="0"/>
      </top>
      <bottom style="thin">
        <color theme="0"/>
      </bottom>
      <diagonal/>
    </border>
    <border>
      <left style="thin">
        <color rgb="FF808080"/>
      </left>
      <right/>
      <top style="thin">
        <color theme="0"/>
      </top>
      <bottom style="thin">
        <color rgb="FF808080"/>
      </bottom>
      <diagonal/>
    </border>
    <border>
      <left style="thin">
        <color rgb="FF808080"/>
      </left>
      <right/>
      <top/>
      <bottom style="thin">
        <color theme="0"/>
      </bottom>
      <diagonal/>
    </border>
    <border>
      <left/>
      <right style="thin">
        <color rgb="FF808080"/>
      </right>
      <top/>
      <bottom style="thin">
        <color rgb="FF808080"/>
      </bottom>
      <diagonal/>
    </border>
    <border>
      <left style="thin">
        <color rgb="FF808080"/>
      </left>
      <right style="thin">
        <color rgb="FF808080"/>
      </right>
      <top/>
      <bottom style="thin">
        <color rgb="FF808080"/>
      </bottom>
      <diagonal/>
    </border>
    <border>
      <left style="thin">
        <color rgb="FF808080"/>
      </left>
      <right style="thin">
        <color theme="0"/>
      </right>
      <top style="thin">
        <color rgb="FF808080"/>
      </top>
      <bottom style="thin">
        <color theme="0"/>
      </bottom>
      <diagonal/>
    </border>
    <border>
      <left style="thin">
        <color theme="0"/>
      </left>
      <right style="thin">
        <color theme="0"/>
      </right>
      <top style="thin">
        <color rgb="FF808080"/>
      </top>
      <bottom style="thin">
        <color theme="0"/>
      </bottom>
      <diagonal/>
    </border>
    <border>
      <left style="thin">
        <color theme="0"/>
      </left>
      <right style="thin">
        <color rgb="FF808080"/>
      </right>
      <top style="thin">
        <color rgb="FF808080"/>
      </top>
      <bottom style="thin">
        <color theme="0"/>
      </bottom>
      <diagonal/>
    </border>
    <border>
      <left/>
      <right/>
      <top style="thin">
        <color rgb="FF808080"/>
      </top>
      <bottom/>
      <diagonal/>
    </border>
    <border>
      <left/>
      <right/>
      <top style="thin">
        <color rgb="FF6D6E71"/>
      </top>
      <bottom style="thin">
        <color theme="0"/>
      </bottom>
      <diagonal/>
    </border>
    <border>
      <left style="thin">
        <color rgb="FF6D6E71"/>
      </left>
      <right style="thin">
        <color rgb="FF6D6E71"/>
      </right>
      <top style="thin">
        <color rgb="FF6D6E71"/>
      </top>
      <bottom style="medium">
        <color rgb="FF6D6E71"/>
      </bottom>
      <diagonal/>
    </border>
    <border>
      <left style="thin">
        <color rgb="FF6D6E71"/>
      </left>
      <right style="thin">
        <color theme="0"/>
      </right>
      <top style="thin">
        <color rgb="FF6D6E71"/>
      </top>
      <bottom style="medium">
        <color rgb="FF6D6E71"/>
      </bottom>
      <diagonal/>
    </border>
    <border>
      <left style="thin">
        <color rgb="FF6D6E71"/>
      </left>
      <right/>
      <top style="thin">
        <color rgb="FF6D6E71"/>
      </top>
      <bottom style="medium">
        <color rgb="FF6D6E71"/>
      </bottom>
      <diagonal/>
    </border>
    <border>
      <left style="thin">
        <color theme="0"/>
      </left>
      <right style="thin">
        <color rgb="FF6D6E71"/>
      </right>
      <top style="thin">
        <color rgb="FF6D6E71"/>
      </top>
      <bottom style="medium">
        <color rgb="FF6D6E71"/>
      </bottom>
      <diagonal/>
    </border>
    <border>
      <left style="thin">
        <color indexed="64"/>
      </left>
      <right/>
      <top style="thin">
        <color rgb="FF6D6E71"/>
      </top>
      <bottom/>
      <diagonal/>
    </border>
    <border>
      <left style="thin">
        <color theme="7"/>
      </left>
      <right style="thin">
        <color rgb="FF6D6E71"/>
      </right>
      <top style="thin">
        <color theme="0"/>
      </top>
      <bottom style="thin">
        <color rgb="FF6D6E71"/>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right style="medium">
        <color rgb="FF000000"/>
      </right>
      <top/>
      <bottom/>
      <diagonal/>
    </border>
    <border>
      <left style="medium">
        <color indexed="64"/>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indexed="64"/>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indexed="64"/>
      </left>
      <right/>
      <top/>
      <bottom style="medium">
        <color indexed="64"/>
      </bottom>
      <diagonal/>
    </border>
    <border>
      <left style="medium">
        <color indexed="64"/>
      </left>
      <right/>
      <top style="medium">
        <color rgb="FF000000"/>
      </top>
      <bottom style="medium">
        <color indexed="64"/>
      </bottom>
      <diagonal/>
    </border>
    <border>
      <left/>
      <right style="medium">
        <color indexed="64"/>
      </right>
      <top style="medium">
        <color rgb="FF000000"/>
      </top>
      <bottom style="medium">
        <color indexed="64"/>
      </bottom>
      <diagonal/>
    </border>
    <border>
      <left/>
      <right/>
      <top/>
      <bottom style="medium">
        <color indexed="64"/>
      </bottom>
      <diagonal/>
    </border>
    <border>
      <left/>
      <right style="thin">
        <color theme="0"/>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rgb="FF6D6E71"/>
      </top>
      <bottom style="medium">
        <color rgb="FF6D6E71"/>
      </bottom>
      <diagonal/>
    </border>
    <border>
      <left/>
      <right style="thin">
        <color rgb="FF6D6E71"/>
      </right>
      <top style="thin">
        <color rgb="FF6D6E71"/>
      </top>
      <bottom style="medium">
        <color rgb="FF6D6E71"/>
      </bottom>
      <diagonal/>
    </border>
    <border>
      <left style="medium">
        <color indexed="64"/>
      </left>
      <right/>
      <top style="medium">
        <color indexed="64"/>
      </top>
      <bottom/>
      <diagonal/>
    </border>
    <border>
      <left/>
      <right style="medium">
        <color indexed="64"/>
      </right>
      <top style="medium">
        <color indexed="64"/>
      </top>
      <bottom/>
      <diagonal/>
    </border>
    <border>
      <left style="thin">
        <color rgb="FF6D6E71"/>
      </left>
      <right style="thin">
        <color theme="0"/>
      </right>
      <top/>
      <bottom/>
      <diagonal/>
    </border>
    <border>
      <left style="thin">
        <color theme="0"/>
      </left>
      <right/>
      <top/>
      <bottom/>
      <diagonal/>
    </border>
    <border>
      <left style="thin">
        <color theme="0"/>
      </left>
      <right style="thin">
        <color rgb="FF6D6E71"/>
      </right>
      <top/>
      <bottom/>
      <diagonal/>
    </border>
    <border>
      <left style="thin">
        <color indexed="64"/>
      </left>
      <right style="thin">
        <color indexed="64"/>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rgb="FF6D6E71"/>
      </right>
      <top style="thin">
        <color theme="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medium">
        <color rgb="FF6D6E71"/>
      </top>
      <bottom style="thin">
        <color rgb="FF6D6E7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52">
    <xf numFmtId="0" fontId="0" fillId="0" borderId="0"/>
    <xf numFmtId="0" fontId="13" fillId="0" borderId="0"/>
    <xf numFmtId="0" fontId="15" fillId="0" borderId="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4" fillId="0" borderId="0" applyFont="0" applyFill="0" applyBorder="0" applyAlignment="0" applyProtection="0"/>
    <xf numFmtId="165" fontId="14" fillId="0" borderId="0" applyFont="0" applyFill="0" applyBorder="0" applyAlignment="0" applyProtection="0"/>
    <xf numFmtId="167" fontId="13" fillId="0" borderId="0" applyFont="0" applyFill="0" applyBorder="0" applyAlignment="0" applyProtection="0"/>
    <xf numFmtId="169" fontId="13" fillId="0" borderId="0" applyFont="0" applyFill="0" applyBorder="0" applyAlignment="0" applyProtection="0"/>
    <xf numFmtId="0" fontId="16" fillId="0" borderId="0"/>
    <xf numFmtId="0" fontId="13" fillId="0" borderId="0"/>
    <xf numFmtId="170" fontId="13" fillId="0" borderId="0"/>
    <xf numFmtId="170" fontId="13" fillId="0" borderId="0"/>
    <xf numFmtId="170" fontId="13" fillId="0" borderId="0"/>
    <xf numFmtId="170" fontId="13" fillId="0" borderId="0"/>
    <xf numFmtId="170" fontId="13" fillId="0" borderId="0"/>
    <xf numFmtId="170" fontId="13" fillId="0" borderId="0"/>
    <xf numFmtId="0" fontId="13" fillId="0" borderId="0"/>
    <xf numFmtId="0" fontId="13" fillId="0" borderId="0"/>
    <xf numFmtId="0" fontId="14" fillId="0" borderId="0"/>
    <xf numFmtId="0" fontId="14" fillId="0" borderId="0"/>
    <xf numFmtId="0" fontId="14" fillId="0" borderId="0"/>
    <xf numFmtId="0" fontId="17" fillId="0" borderId="0"/>
    <xf numFmtId="170" fontId="13" fillId="0" borderId="0"/>
    <xf numFmtId="9" fontId="18" fillId="0" borderId="0" applyFont="0" applyFill="0" applyBorder="0" applyAlignment="0" applyProtection="0"/>
    <xf numFmtId="9" fontId="13" fillId="0" borderId="0" applyFont="0" applyFill="0" applyBorder="0" applyAlignment="0" applyProtection="0"/>
    <xf numFmtId="9" fontId="14" fillId="0" borderId="0" applyFont="0" applyFill="0" applyBorder="0" applyAlignment="0" applyProtection="0"/>
    <xf numFmtId="166" fontId="13" fillId="0" borderId="0" applyFont="0" applyFill="0" applyBorder="0" applyAlignment="0" applyProtection="0"/>
    <xf numFmtId="168" fontId="13" fillId="0" borderId="0" applyFont="0" applyFill="0" applyBorder="0" applyAlignment="0" applyProtection="0"/>
    <xf numFmtId="0" fontId="54" fillId="0" borderId="0"/>
    <xf numFmtId="0" fontId="73" fillId="0" borderId="0" applyNumberFormat="0" applyFill="0" applyBorder="0" applyAlignment="0" applyProtection="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8" fillId="37" borderId="0" applyNumberFormat="0" applyBorder="0" applyAlignment="0" applyProtection="0"/>
    <xf numFmtId="0" fontId="18" fillId="37" borderId="0" applyNumberFormat="0" applyBorder="0" applyAlignment="0" applyProtection="0"/>
    <xf numFmtId="0" fontId="18" fillId="38" borderId="0" applyNumberFormat="0" applyBorder="0" applyAlignment="0" applyProtection="0"/>
    <xf numFmtId="0" fontId="18" fillId="38" borderId="0" applyNumberFormat="0" applyBorder="0" applyAlignment="0" applyProtection="0"/>
    <xf numFmtId="0" fontId="18" fillId="39" borderId="0" applyNumberFormat="0" applyBorder="0" applyAlignment="0" applyProtection="0"/>
    <xf numFmtId="0" fontId="18" fillId="39" borderId="0" applyNumberFormat="0" applyBorder="0" applyAlignment="0" applyProtection="0"/>
    <xf numFmtId="0" fontId="18" fillId="40" borderId="0" applyNumberFormat="0" applyBorder="0" applyAlignment="0" applyProtection="0"/>
    <xf numFmtId="0" fontId="18" fillId="40" borderId="0" applyNumberFormat="0" applyBorder="0" applyAlignment="0" applyProtection="0"/>
    <xf numFmtId="0" fontId="18" fillId="41" borderId="0" applyNumberFormat="0" applyBorder="0" applyAlignment="0" applyProtection="0"/>
    <xf numFmtId="0" fontId="18" fillId="41" borderId="0" applyNumberFormat="0" applyBorder="0" applyAlignment="0" applyProtection="0"/>
    <xf numFmtId="0" fontId="18" fillId="42" borderId="0" applyNumberFormat="0" applyBorder="0" applyAlignment="0" applyProtection="0"/>
    <xf numFmtId="0" fontId="18" fillId="42" borderId="0" applyNumberFormat="0" applyBorder="0" applyAlignment="0" applyProtection="0"/>
    <xf numFmtId="0" fontId="18" fillId="43" borderId="0" applyNumberFormat="0" applyBorder="0" applyAlignment="0" applyProtection="0"/>
    <xf numFmtId="0" fontId="18" fillId="43" borderId="0" applyNumberFormat="0" applyBorder="0" applyAlignment="0" applyProtection="0"/>
    <xf numFmtId="0" fontId="18" fillId="44" borderId="0" applyNumberFormat="0" applyBorder="0" applyAlignment="0" applyProtection="0"/>
    <xf numFmtId="0" fontId="18" fillId="44" borderId="0" applyNumberFormat="0" applyBorder="0" applyAlignment="0" applyProtection="0"/>
    <xf numFmtId="0" fontId="18" fillId="45" borderId="0" applyNumberFormat="0" applyBorder="0" applyAlignment="0" applyProtection="0"/>
    <xf numFmtId="0" fontId="18" fillId="45" borderId="0" applyNumberFormat="0" applyBorder="0" applyAlignment="0" applyProtection="0"/>
    <xf numFmtId="0" fontId="18" fillId="40" borderId="0" applyNumberFormat="0" applyBorder="0" applyAlignment="0" applyProtection="0"/>
    <xf numFmtId="0" fontId="18" fillId="40" borderId="0" applyNumberFormat="0" applyBorder="0" applyAlignment="0" applyProtection="0"/>
    <xf numFmtId="0" fontId="18" fillId="43" borderId="0" applyNumberFormat="0" applyBorder="0" applyAlignment="0" applyProtection="0"/>
    <xf numFmtId="0" fontId="18" fillId="43" borderId="0" applyNumberFormat="0" applyBorder="0" applyAlignment="0" applyProtection="0"/>
    <xf numFmtId="0" fontId="18" fillId="46" borderId="0" applyNumberFormat="0" applyBorder="0" applyAlignment="0" applyProtection="0"/>
    <xf numFmtId="0" fontId="18" fillId="46" borderId="0" applyNumberFormat="0" applyBorder="0" applyAlignment="0" applyProtection="0"/>
    <xf numFmtId="0" fontId="92" fillId="47" borderId="0" applyNumberFormat="0" applyBorder="0" applyAlignment="0" applyProtection="0"/>
    <xf numFmtId="0" fontId="92" fillId="47" borderId="0" applyNumberFormat="0" applyBorder="0" applyAlignment="0" applyProtection="0"/>
    <xf numFmtId="0" fontId="92" fillId="44" borderId="0" applyNumberFormat="0" applyBorder="0" applyAlignment="0" applyProtection="0"/>
    <xf numFmtId="0" fontId="92" fillId="44" borderId="0" applyNumberFormat="0" applyBorder="0" applyAlignment="0" applyProtection="0"/>
    <xf numFmtId="0" fontId="92" fillId="45" borderId="0" applyNumberFormat="0" applyBorder="0" applyAlignment="0" applyProtection="0"/>
    <xf numFmtId="0" fontId="92" fillId="45" borderId="0" applyNumberFormat="0" applyBorder="0" applyAlignment="0" applyProtection="0"/>
    <xf numFmtId="0" fontId="92" fillId="48" borderId="0" applyNumberFormat="0" applyBorder="0" applyAlignment="0" applyProtection="0"/>
    <xf numFmtId="0" fontId="92" fillId="48" borderId="0" applyNumberFormat="0" applyBorder="0" applyAlignment="0" applyProtection="0"/>
    <xf numFmtId="0" fontId="92" fillId="49" borderId="0" applyNumberFormat="0" applyBorder="0" applyAlignment="0" applyProtection="0"/>
    <xf numFmtId="0" fontId="92" fillId="49" borderId="0" applyNumberFormat="0" applyBorder="0" applyAlignment="0" applyProtection="0"/>
    <xf numFmtId="0" fontId="92" fillId="50" borderId="0" applyNumberFormat="0" applyBorder="0" applyAlignment="0" applyProtection="0"/>
    <xf numFmtId="0" fontId="92" fillId="50" borderId="0" applyNumberFormat="0" applyBorder="0" applyAlignment="0" applyProtection="0"/>
    <xf numFmtId="0" fontId="92" fillId="51" borderId="0" applyNumberFormat="0" applyBorder="0" applyAlignment="0" applyProtection="0"/>
    <xf numFmtId="0" fontId="92" fillId="51" borderId="0" applyNumberFormat="0" applyBorder="0" applyAlignment="0" applyProtection="0"/>
    <xf numFmtId="0" fontId="92" fillId="52" borderId="0" applyNumberFormat="0" applyBorder="0" applyAlignment="0" applyProtection="0"/>
    <xf numFmtId="0" fontId="92" fillId="52" borderId="0" applyNumberFormat="0" applyBorder="0" applyAlignment="0" applyProtection="0"/>
    <xf numFmtId="0" fontId="92" fillId="53" borderId="0" applyNumberFormat="0" applyBorder="0" applyAlignment="0" applyProtection="0"/>
    <xf numFmtId="0" fontId="92" fillId="53" borderId="0" applyNumberFormat="0" applyBorder="0" applyAlignment="0" applyProtection="0"/>
    <xf numFmtId="0" fontId="92" fillId="48" borderId="0" applyNumberFormat="0" applyBorder="0" applyAlignment="0" applyProtection="0"/>
    <xf numFmtId="0" fontId="92" fillId="48" borderId="0" applyNumberFormat="0" applyBorder="0" applyAlignment="0" applyProtection="0"/>
    <xf numFmtId="0" fontId="92" fillId="49" borderId="0" applyNumberFormat="0" applyBorder="0" applyAlignment="0" applyProtection="0"/>
    <xf numFmtId="0" fontId="92" fillId="49" borderId="0" applyNumberFormat="0" applyBorder="0" applyAlignment="0" applyProtection="0"/>
    <xf numFmtId="0" fontId="92" fillId="54" borderId="0" applyNumberFormat="0" applyBorder="0" applyAlignment="0" applyProtection="0"/>
    <xf numFmtId="0" fontId="92" fillId="54" borderId="0" applyNumberFormat="0" applyBorder="0" applyAlignment="0" applyProtection="0"/>
    <xf numFmtId="0" fontId="93" fillId="38" borderId="0" applyNumberFormat="0" applyBorder="0" applyAlignment="0" applyProtection="0"/>
    <xf numFmtId="0" fontId="93" fillId="38" borderId="0" applyNumberFormat="0" applyBorder="0" applyAlignment="0" applyProtection="0"/>
    <xf numFmtId="0" fontId="94" fillId="55" borderId="115" applyNumberFormat="0" applyAlignment="0" applyProtection="0"/>
    <xf numFmtId="0" fontId="94" fillId="55" borderId="115" applyNumberFormat="0" applyAlignment="0" applyProtection="0"/>
    <xf numFmtId="0" fontId="95" fillId="56" borderId="116" applyNumberFormat="0" applyAlignment="0" applyProtection="0"/>
    <xf numFmtId="0" fontId="95" fillId="56" borderId="116" applyNumberFormat="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7" fillId="39" borderId="0" applyNumberFormat="0" applyBorder="0" applyAlignment="0" applyProtection="0"/>
    <xf numFmtId="0" fontId="97" fillId="39" borderId="0" applyNumberFormat="0" applyBorder="0" applyAlignment="0" applyProtection="0"/>
    <xf numFmtId="0" fontId="98" fillId="0" borderId="117" applyNumberFormat="0" applyFill="0" applyAlignment="0" applyProtection="0"/>
    <xf numFmtId="0" fontId="98" fillId="0" borderId="117" applyNumberFormat="0" applyFill="0" applyAlignment="0" applyProtection="0"/>
    <xf numFmtId="0" fontId="99" fillId="0" borderId="118" applyNumberFormat="0" applyFill="0" applyAlignment="0" applyProtection="0"/>
    <xf numFmtId="0" fontId="99" fillId="0" borderId="118" applyNumberFormat="0" applyFill="0" applyAlignment="0" applyProtection="0"/>
    <xf numFmtId="0" fontId="100" fillId="0" borderId="119" applyNumberFormat="0" applyFill="0" applyAlignment="0" applyProtection="0"/>
    <xf numFmtId="0" fontId="100" fillId="0" borderId="119" applyNumberFormat="0" applyFill="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1" fillId="0" borderId="0" applyNumberFormat="0" applyFill="0" applyBorder="0" applyAlignment="0" applyProtection="0">
      <alignment vertical="top"/>
      <protection locked="0"/>
    </xf>
    <xf numFmtId="0" fontId="102" fillId="42" borderId="115" applyNumberFormat="0" applyAlignment="0" applyProtection="0"/>
    <xf numFmtId="0" fontId="102" fillId="42" borderId="115" applyNumberFormat="0" applyAlignment="0" applyProtection="0"/>
    <xf numFmtId="0" fontId="103" fillId="0" borderId="120" applyNumberFormat="0" applyFill="0" applyAlignment="0" applyProtection="0"/>
    <xf numFmtId="0" fontId="103" fillId="0" borderId="120" applyNumberFormat="0" applyFill="0" applyAlignment="0" applyProtection="0"/>
    <xf numFmtId="0" fontId="104" fillId="57" borderId="0" applyNumberFormat="0" applyBorder="0" applyAlignment="0" applyProtection="0"/>
    <xf numFmtId="0" fontId="104" fillId="57" borderId="0" applyNumberFormat="0" applyBorder="0" applyAlignment="0" applyProtection="0"/>
    <xf numFmtId="0" fontId="13" fillId="0" borderId="0"/>
    <xf numFmtId="0" fontId="13" fillId="0" borderId="0"/>
    <xf numFmtId="0" fontId="13" fillId="58" borderId="121" applyNumberFormat="0" applyFont="0" applyAlignment="0" applyProtection="0"/>
    <xf numFmtId="0" fontId="13" fillId="58" borderId="121" applyNumberFormat="0" applyFont="0" applyAlignment="0" applyProtection="0"/>
    <xf numFmtId="0" fontId="13" fillId="58" borderId="121" applyNumberFormat="0" applyFont="0" applyAlignment="0" applyProtection="0"/>
    <xf numFmtId="0" fontId="13" fillId="58" borderId="121" applyNumberFormat="0" applyFont="0" applyAlignment="0" applyProtection="0"/>
    <xf numFmtId="0" fontId="105" fillId="55" borderId="122" applyNumberFormat="0" applyAlignment="0" applyProtection="0"/>
    <xf numFmtId="0" fontId="105" fillId="55" borderId="122"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0" fontId="106" fillId="0" borderId="0"/>
    <xf numFmtId="0" fontId="107" fillId="0" borderId="0" applyNumberFormat="0" applyFill="0" applyBorder="0" applyAlignment="0" applyProtection="0"/>
    <xf numFmtId="0" fontId="107" fillId="0" borderId="0" applyNumberFormat="0" applyFill="0" applyBorder="0" applyAlignment="0" applyProtection="0"/>
    <xf numFmtId="0" fontId="108" fillId="0" borderId="123" applyNumberFormat="0" applyFill="0" applyAlignment="0" applyProtection="0"/>
    <xf numFmtId="0" fontId="108" fillId="0" borderId="123" applyNumberFormat="0" applyFill="0" applyAlignment="0" applyProtection="0"/>
    <xf numFmtId="0" fontId="109" fillId="0" borderId="0" applyNumberFormat="0" applyFill="0" applyBorder="0" applyAlignment="0" applyProtection="0"/>
    <xf numFmtId="0" fontId="109" fillId="0" borderId="0" applyNumberFormat="0" applyFill="0" applyBorder="0" applyAlignment="0" applyProtection="0"/>
    <xf numFmtId="0" fontId="14" fillId="0" borderId="0"/>
  </cellStyleXfs>
  <cellXfs count="1042">
    <xf numFmtId="0" fontId="0" fillId="0" borderId="0" xfId="0"/>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2" fillId="3" borderId="4" xfId="0" applyFont="1" applyFill="1" applyBorder="1" applyAlignment="1">
      <alignment vertical="center"/>
    </xf>
    <xf numFmtId="14" fontId="3" fillId="0" borderId="3" xfId="0" applyNumberFormat="1" applyFont="1" applyFill="1" applyBorder="1" applyAlignment="1">
      <alignment horizontal="left" vertical="center"/>
    </xf>
    <xf numFmtId="14" fontId="5" fillId="3" borderId="3" xfId="0" applyNumberFormat="1" applyFont="1" applyFill="1" applyBorder="1" applyAlignment="1">
      <alignment horizontal="center" vertical="center"/>
    </xf>
    <xf numFmtId="14" fontId="5" fillId="3" borderId="4" xfId="0" applyNumberFormat="1" applyFont="1" applyFill="1" applyBorder="1" applyAlignment="1">
      <alignment horizontal="left" vertical="center"/>
    </xf>
    <xf numFmtId="49" fontId="3" fillId="0" borderId="7" xfId="0" applyNumberFormat="1" applyFont="1" applyFill="1" applyBorder="1" applyAlignment="1">
      <alignment horizontal="center" vertical="center" wrapText="1"/>
    </xf>
    <xf numFmtId="0" fontId="3" fillId="0" borderId="7" xfId="0" applyFont="1" applyFill="1" applyBorder="1" applyAlignment="1">
      <alignment horizontal="left" vertical="center" wrapText="1"/>
    </xf>
    <xf numFmtId="49" fontId="6" fillId="0" borderId="0" xfId="0" applyNumberFormat="1" applyFont="1" applyFill="1" applyBorder="1" applyAlignment="1">
      <alignment horizontal="center" vertical="center" wrapText="1"/>
    </xf>
    <xf numFmtId="0" fontId="6" fillId="0" borderId="0" xfId="0" applyFont="1" applyFill="1" applyBorder="1" applyAlignment="1">
      <alignment vertical="center" wrapText="1"/>
    </xf>
    <xf numFmtId="15" fontId="6" fillId="0" borderId="0" xfId="0" applyNumberFormat="1" applyFont="1" applyFill="1" applyBorder="1" applyAlignment="1">
      <alignment horizontal="left" vertical="center" wrapText="1"/>
    </xf>
    <xf numFmtId="0" fontId="4" fillId="0" borderId="5" xfId="0" applyFont="1" applyBorder="1" applyAlignment="1">
      <alignment vertical="center"/>
    </xf>
    <xf numFmtId="0" fontId="4" fillId="0" borderId="7" xfId="0" applyFont="1" applyFill="1" applyBorder="1" applyAlignment="1">
      <alignment vertical="center" wrapText="1"/>
    </xf>
    <xf numFmtId="0" fontId="3" fillId="0" borderId="8" xfId="0" applyFont="1" applyFill="1" applyBorder="1" applyAlignment="1">
      <alignment vertical="center" wrapText="1"/>
    </xf>
    <xf numFmtId="14" fontId="3" fillId="0" borderId="6" xfId="0" applyNumberFormat="1" applyFont="1" applyFill="1" applyBorder="1" applyAlignment="1">
      <alignment horizontal="left" vertical="center"/>
    </xf>
    <xf numFmtId="0" fontId="0" fillId="0" borderId="0" xfId="0" applyFont="1" applyBorder="1" applyAlignment="1">
      <alignment horizontal="left" vertical="top"/>
    </xf>
    <xf numFmtId="0" fontId="0" fillId="0" borderId="0" xfId="0" applyFont="1" applyFill="1" applyBorder="1" applyAlignment="1">
      <alignment horizontal="left" vertical="top"/>
    </xf>
    <xf numFmtId="0" fontId="0" fillId="0" borderId="0" xfId="0" applyFont="1" applyFill="1" applyBorder="1" applyAlignment="1">
      <alignment horizontal="left" vertical="top" wrapText="1"/>
    </xf>
    <xf numFmtId="0" fontId="0" fillId="0" borderId="0" xfId="0" applyFont="1" applyBorder="1" applyAlignment="1">
      <alignment horizontal="left" vertical="top" wrapText="1"/>
    </xf>
    <xf numFmtId="49" fontId="0" fillId="11" borderId="0" xfId="0" applyNumberFormat="1" applyFill="1"/>
    <xf numFmtId="49" fontId="20" fillId="7" borderId="9" xfId="0" applyNumberFormat="1" applyFont="1" applyFill="1" applyBorder="1" applyAlignment="1">
      <alignment vertical="top" wrapText="1"/>
    </xf>
    <xf numFmtId="49" fontId="20" fillId="7" borderId="10" xfId="0" applyNumberFormat="1" applyFont="1" applyFill="1" applyBorder="1" applyAlignment="1">
      <alignment vertical="top" wrapText="1"/>
    </xf>
    <xf numFmtId="14" fontId="2" fillId="3" borderId="4" xfId="0" applyNumberFormat="1" applyFont="1" applyFill="1" applyBorder="1" applyAlignment="1">
      <alignment vertical="center"/>
    </xf>
    <xf numFmtId="14" fontId="3" fillId="0" borderId="7" xfId="0" applyNumberFormat="1" applyFont="1" applyFill="1" applyBorder="1" applyAlignment="1">
      <alignment horizontal="center" vertical="center" wrapText="1"/>
    </xf>
    <xf numFmtId="14" fontId="6" fillId="0" borderId="0" xfId="0" applyNumberFormat="1" applyFont="1" applyFill="1" applyBorder="1" applyAlignment="1">
      <alignment horizontal="left" vertical="center" wrapText="1"/>
    </xf>
    <xf numFmtId="14" fontId="3" fillId="0" borderId="4" xfId="0" applyNumberFormat="1" applyFont="1" applyBorder="1" applyAlignment="1">
      <alignment vertical="center"/>
    </xf>
    <xf numFmtId="14" fontId="0" fillId="0" borderId="0" xfId="0" applyNumberFormat="1"/>
    <xf numFmtId="0" fontId="21" fillId="0" borderId="0" xfId="0" applyFont="1" applyFill="1" applyBorder="1"/>
    <xf numFmtId="0" fontId="24" fillId="0" borderId="0" xfId="0" applyFont="1"/>
    <xf numFmtId="0" fontId="24" fillId="0" borderId="0" xfId="0" applyFont="1" applyAlignment="1">
      <alignment wrapText="1"/>
    </xf>
    <xf numFmtId="0" fontId="24" fillId="0" borderId="0" xfId="0" applyFont="1" applyFill="1"/>
    <xf numFmtId="0" fontId="26" fillId="0" borderId="0" xfId="0" applyFont="1" applyFill="1"/>
    <xf numFmtId="0" fontId="19" fillId="0" borderId="0" xfId="0" applyFont="1"/>
    <xf numFmtId="0" fontId="19" fillId="0" borderId="18" xfId="0" applyFont="1" applyBorder="1" applyAlignment="1">
      <alignment horizontal="left" vertical="center" wrapText="1"/>
    </xf>
    <xf numFmtId="0" fontId="24" fillId="0" borderId="0" xfId="0" applyFont="1" applyAlignment="1">
      <alignment vertical="center"/>
    </xf>
    <xf numFmtId="0" fontId="24" fillId="0" borderId="0" xfId="0" applyFont="1" applyFill="1" applyAlignment="1">
      <alignment vertical="center"/>
    </xf>
    <xf numFmtId="0" fontId="27" fillId="0" borderId="0" xfId="0"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33" fillId="3" borderId="17" xfId="0" applyFont="1" applyFill="1" applyBorder="1" applyAlignment="1">
      <alignment vertical="center"/>
    </xf>
    <xf numFmtId="0" fontId="33" fillId="3" borderId="30" xfId="0" applyFont="1" applyFill="1" applyBorder="1" applyAlignment="1">
      <alignment vertical="center"/>
    </xf>
    <xf numFmtId="0" fontId="33" fillId="3" borderId="30" xfId="0" applyFont="1" applyFill="1" applyBorder="1" applyAlignment="1">
      <alignment horizontal="left" vertical="center"/>
    </xf>
    <xf numFmtId="0" fontId="33" fillId="3" borderId="46" xfId="0" applyFont="1" applyFill="1" applyBorder="1" applyAlignment="1">
      <alignment vertical="center"/>
    </xf>
    <xf numFmtId="0" fontId="33" fillId="3" borderId="36" xfId="0" applyFont="1" applyFill="1" applyBorder="1" applyAlignment="1">
      <alignment vertical="center"/>
    </xf>
    <xf numFmtId="0" fontId="33" fillId="3" borderId="48" xfId="0" applyFont="1" applyFill="1" applyBorder="1" applyAlignment="1">
      <alignment vertical="center"/>
    </xf>
    <xf numFmtId="0" fontId="34" fillId="13" borderId="26" xfId="0" applyFont="1" applyFill="1" applyBorder="1" applyAlignment="1">
      <alignment vertical="center"/>
    </xf>
    <xf numFmtId="0" fontId="33" fillId="3" borderId="20" xfId="0" applyFont="1" applyFill="1" applyBorder="1" applyAlignment="1">
      <alignment vertical="center"/>
    </xf>
    <xf numFmtId="0" fontId="19" fillId="0" borderId="18" xfId="0" applyFont="1" applyBorder="1" applyAlignment="1">
      <alignment vertical="center"/>
    </xf>
    <xf numFmtId="0" fontId="19" fillId="0" borderId="16" xfId="0" applyFont="1" applyBorder="1" applyAlignment="1">
      <alignment vertical="center"/>
    </xf>
    <xf numFmtId="0" fontId="33" fillId="3" borderId="43" xfId="0" applyFont="1" applyFill="1" applyBorder="1" applyAlignment="1">
      <alignment horizontal="center" vertical="center" wrapText="1"/>
    </xf>
    <xf numFmtId="0" fontId="33" fillId="3" borderId="59" xfId="0" applyFont="1" applyFill="1" applyBorder="1" applyAlignment="1">
      <alignment horizontal="center" vertical="center" wrapText="1"/>
    </xf>
    <xf numFmtId="0" fontId="33" fillId="3" borderId="54" xfId="0" applyFont="1" applyFill="1" applyBorder="1" applyAlignment="1">
      <alignment horizontal="center" vertical="center" wrapText="1"/>
    </xf>
    <xf numFmtId="0" fontId="33" fillId="0" borderId="0" xfId="0" applyFont="1" applyFill="1" applyBorder="1"/>
    <xf numFmtId="0" fontId="19" fillId="0" borderId="0" xfId="0" applyFont="1" applyFill="1" applyBorder="1" applyAlignment="1">
      <alignment wrapText="1"/>
    </xf>
    <xf numFmtId="0" fontId="19" fillId="0" borderId="0" xfId="0" applyFont="1" applyFill="1" applyBorder="1"/>
    <xf numFmtId="0" fontId="19" fillId="0" borderId="0" xfId="0" applyFont="1" applyBorder="1"/>
    <xf numFmtId="0" fontId="19" fillId="0" borderId="0" xfId="0" applyFont="1" applyAlignment="1">
      <alignment wrapText="1"/>
    </xf>
    <xf numFmtId="0" fontId="32" fillId="0" borderId="25" xfId="0" applyFont="1" applyFill="1" applyBorder="1" applyAlignment="1">
      <alignment horizontal="center" vertical="center" wrapText="1"/>
    </xf>
    <xf numFmtId="0" fontId="32" fillId="0" borderId="38" xfId="0" applyFont="1" applyFill="1" applyBorder="1" applyAlignment="1">
      <alignment horizontal="center" vertical="center" wrapText="1"/>
    </xf>
    <xf numFmtId="0" fontId="4" fillId="0" borderId="0" xfId="0" applyFont="1" applyFill="1" applyBorder="1" applyAlignment="1">
      <alignment horizontal="center"/>
    </xf>
    <xf numFmtId="0" fontId="36" fillId="0" borderId="16" xfId="0" applyFont="1" applyFill="1" applyBorder="1" applyAlignment="1">
      <alignment horizontal="left" vertical="center" wrapText="1"/>
    </xf>
    <xf numFmtId="0" fontId="19" fillId="0" borderId="0" xfId="0" applyFont="1" applyBorder="1" applyAlignment="1">
      <alignment wrapText="1"/>
    </xf>
    <xf numFmtId="0" fontId="36" fillId="0" borderId="0" xfId="0" applyFont="1" applyFill="1" applyBorder="1"/>
    <xf numFmtId="0" fontId="4" fillId="0" borderId="0" xfId="0" applyFont="1" applyFill="1" applyBorder="1" applyAlignment="1">
      <alignment wrapText="1"/>
    </xf>
    <xf numFmtId="0" fontId="4" fillId="0" borderId="0" xfId="0" applyFont="1" applyFill="1" applyBorder="1" applyAlignment="1">
      <alignment vertical="center" wrapText="1"/>
    </xf>
    <xf numFmtId="0" fontId="3" fillId="0" borderId="16" xfId="0" applyFont="1" applyFill="1" applyBorder="1" applyAlignment="1">
      <alignment vertical="center" wrapText="1"/>
    </xf>
    <xf numFmtId="0" fontId="19" fillId="0" borderId="0" xfId="0" applyFont="1" applyAlignment="1">
      <alignment vertical="center"/>
    </xf>
    <xf numFmtId="0" fontId="4" fillId="0" borderId="0" xfId="0" applyFont="1"/>
    <xf numFmtId="0" fontId="32" fillId="0" borderId="0" xfId="0" applyFont="1" applyAlignment="1">
      <alignment horizontal="right" vertical="center"/>
    </xf>
    <xf numFmtId="0" fontId="7" fillId="3" borderId="43" xfId="0" applyFont="1" applyFill="1" applyBorder="1" applyAlignment="1">
      <alignment horizontal="center" vertical="center" wrapText="1"/>
    </xf>
    <xf numFmtId="0" fontId="7" fillId="3" borderId="54" xfId="0" applyFont="1" applyFill="1" applyBorder="1" applyAlignment="1">
      <alignment horizontal="center" vertical="center" wrapText="1"/>
    </xf>
    <xf numFmtId="0" fontId="4" fillId="0" borderId="0" xfId="0" applyFont="1" applyBorder="1"/>
    <xf numFmtId="0" fontId="7" fillId="3" borderId="54" xfId="0" applyFont="1" applyFill="1" applyBorder="1" applyAlignment="1">
      <alignment vertical="center" wrapText="1"/>
    </xf>
    <xf numFmtId="0" fontId="19" fillId="0" borderId="0" xfId="0" applyFont="1" applyAlignment="1"/>
    <xf numFmtId="0" fontId="19" fillId="12" borderId="55" xfId="0" applyFont="1" applyFill="1" applyBorder="1" applyAlignment="1">
      <alignment wrapText="1"/>
    </xf>
    <xf numFmtId="0" fontId="33" fillId="12" borderId="45" xfId="0" applyFont="1" applyFill="1" applyBorder="1" applyAlignment="1">
      <alignment horizontal="center" vertical="center" wrapText="1"/>
    </xf>
    <xf numFmtId="0" fontId="33" fillId="12" borderId="56" xfId="0" applyFont="1" applyFill="1" applyBorder="1" applyAlignment="1">
      <alignment horizontal="center" vertical="center" wrapText="1"/>
    </xf>
    <xf numFmtId="0" fontId="33" fillId="12" borderId="63" xfId="0" applyFont="1" applyFill="1" applyBorder="1" applyAlignment="1">
      <alignment horizontal="center" vertical="center" wrapText="1"/>
    </xf>
    <xf numFmtId="0" fontId="33" fillId="12" borderId="53" xfId="0" applyFont="1" applyFill="1" applyBorder="1" applyAlignment="1">
      <alignment horizontal="center" vertical="center" wrapText="1"/>
    </xf>
    <xf numFmtId="0" fontId="19" fillId="0" borderId="38" xfId="0" applyFont="1" applyFill="1" applyBorder="1" applyAlignment="1">
      <alignment vertical="center"/>
    </xf>
    <xf numFmtId="0" fontId="36" fillId="14" borderId="38" xfId="0" applyFont="1" applyFill="1" applyBorder="1" applyAlignment="1">
      <alignment vertical="center"/>
    </xf>
    <xf numFmtId="0" fontId="19" fillId="0" borderId="0" xfId="0" applyFont="1" applyBorder="1" applyAlignment="1">
      <alignment vertical="center"/>
    </xf>
    <xf numFmtId="0" fontId="19" fillId="13" borderId="38" xfId="0" applyFont="1" applyFill="1" applyBorder="1" applyAlignment="1">
      <alignment vertical="center" wrapText="1"/>
    </xf>
    <xf numFmtId="49" fontId="19" fillId="0" borderId="0" xfId="0" applyNumberFormat="1" applyFont="1"/>
    <xf numFmtId="0" fontId="33" fillId="12" borderId="32" xfId="0" applyFont="1" applyFill="1" applyBorder="1" applyAlignment="1">
      <alignment vertical="center"/>
    </xf>
    <xf numFmtId="0" fontId="33" fillId="3" borderId="26" xfId="0" applyFont="1" applyFill="1" applyBorder="1" applyAlignment="1">
      <alignment horizontal="center" vertical="center" wrapText="1"/>
    </xf>
    <xf numFmtId="0" fontId="34" fillId="13" borderId="47" xfId="0" applyFont="1" applyFill="1" applyBorder="1" applyAlignment="1">
      <alignment horizontal="left" vertical="center" wrapText="1"/>
    </xf>
    <xf numFmtId="0" fontId="34" fillId="13" borderId="49" xfId="0" applyFont="1" applyFill="1" applyBorder="1" applyAlignment="1">
      <alignment horizontal="left" vertical="center" wrapText="1"/>
    </xf>
    <xf numFmtId="0" fontId="19" fillId="0" borderId="38" xfId="0" applyFont="1" applyBorder="1" applyAlignment="1">
      <alignment vertical="center"/>
    </xf>
    <xf numFmtId="0" fontId="36" fillId="0" borderId="38" xfId="0" applyFont="1" applyFill="1" applyBorder="1" applyAlignment="1">
      <alignment horizontal="left" vertical="center" wrapText="1"/>
    </xf>
    <xf numFmtId="0" fontId="21" fillId="13" borderId="18" xfId="0" applyFont="1" applyFill="1" applyBorder="1" applyAlignment="1">
      <alignment vertical="center" wrapText="1"/>
    </xf>
    <xf numFmtId="0" fontId="7" fillId="3" borderId="58" xfId="0" applyFont="1" applyFill="1" applyBorder="1" applyAlignment="1">
      <alignment vertical="center" wrapText="1"/>
    </xf>
    <xf numFmtId="0" fontId="4" fillId="0" borderId="0" xfId="0" applyFont="1" applyBorder="1" applyAlignment="1">
      <alignment horizontal="center" vertical="center"/>
    </xf>
    <xf numFmtId="0" fontId="4" fillId="0" borderId="0" xfId="0" applyFont="1" applyAlignment="1">
      <alignment horizontal="center" vertical="center"/>
    </xf>
    <xf numFmtId="0" fontId="19" fillId="0" borderId="71" xfId="0" applyFont="1" applyFill="1" applyBorder="1" applyAlignment="1">
      <alignment vertical="center" wrapText="1"/>
    </xf>
    <xf numFmtId="0" fontId="36" fillId="0" borderId="71" xfId="0" applyFont="1" applyFill="1" applyBorder="1" applyAlignment="1">
      <alignment vertical="center" wrapText="1"/>
    </xf>
    <xf numFmtId="0" fontId="19" fillId="0" borderId="72" xfId="0" applyFont="1" applyFill="1" applyBorder="1" applyAlignment="1">
      <alignment vertical="center"/>
    </xf>
    <xf numFmtId="0" fontId="36" fillId="0" borderId="72" xfId="0" applyFont="1" applyFill="1" applyBorder="1" applyAlignment="1">
      <alignment vertical="center"/>
    </xf>
    <xf numFmtId="0" fontId="19" fillId="0" borderId="76" xfId="0" applyFont="1" applyFill="1" applyBorder="1" applyAlignment="1">
      <alignment vertical="center"/>
    </xf>
    <xf numFmtId="0" fontId="19" fillId="0" borderId="77" xfId="0" applyFont="1" applyFill="1" applyBorder="1" applyAlignment="1">
      <alignment vertical="center" wrapText="1"/>
    </xf>
    <xf numFmtId="0" fontId="28" fillId="12" borderId="78" xfId="0" applyFont="1" applyFill="1" applyBorder="1" applyAlignment="1">
      <alignment vertical="center" wrapText="1"/>
    </xf>
    <xf numFmtId="0" fontId="28" fillId="12" borderId="79" xfId="0" applyFont="1" applyFill="1" applyBorder="1" applyAlignment="1">
      <alignment vertical="center" wrapText="1"/>
    </xf>
    <xf numFmtId="0" fontId="28" fillId="12" borderId="80" xfId="0" applyFont="1" applyFill="1" applyBorder="1" applyAlignment="1">
      <alignment vertical="center" wrapText="1"/>
    </xf>
    <xf numFmtId="0" fontId="19" fillId="0" borderId="0" xfId="0" applyFont="1" applyAlignment="1">
      <alignment horizontal="left" vertical="center"/>
    </xf>
    <xf numFmtId="0" fontId="33" fillId="3" borderId="21" xfId="0" applyFont="1" applyFill="1" applyBorder="1" applyAlignment="1">
      <alignment horizontal="left" vertical="center"/>
    </xf>
    <xf numFmtId="0" fontId="33" fillId="3" borderId="17" xfId="0" applyFont="1" applyFill="1" applyBorder="1" applyAlignment="1">
      <alignment horizontal="left" vertical="center"/>
    </xf>
    <xf numFmtId="0" fontId="3" fillId="14" borderId="16" xfId="0" applyFont="1" applyFill="1" applyBorder="1" applyAlignment="1">
      <alignment horizontal="center" vertical="center" wrapText="1"/>
    </xf>
    <xf numFmtId="0" fontId="7" fillId="3" borderId="84" xfId="0" applyFont="1" applyFill="1" applyBorder="1" applyAlignment="1">
      <alignment horizontal="center" vertical="center" wrapText="1"/>
    </xf>
    <xf numFmtId="0" fontId="3" fillId="14" borderId="83" xfId="0" applyFont="1" applyFill="1" applyBorder="1" applyAlignment="1">
      <alignment horizontal="center" vertical="center" wrapText="1"/>
    </xf>
    <xf numFmtId="0" fontId="19" fillId="14" borderId="22" xfId="0" applyFont="1" applyFill="1" applyBorder="1" applyAlignment="1">
      <alignment vertical="center" wrapText="1"/>
    </xf>
    <xf numFmtId="0" fontId="3" fillId="14" borderId="86" xfId="0" applyFont="1" applyFill="1" applyBorder="1" applyAlignment="1">
      <alignment horizontal="center" vertical="center" wrapText="1"/>
    </xf>
    <xf numFmtId="0" fontId="3" fillId="14" borderId="84" xfId="0" applyFont="1" applyFill="1" applyBorder="1" applyAlignment="1">
      <alignment horizontal="center" vertical="center" wrapText="1"/>
    </xf>
    <xf numFmtId="0" fontId="34" fillId="13" borderId="16" xfId="0" applyFont="1" applyFill="1" applyBorder="1" applyAlignment="1">
      <alignment vertical="center" wrapText="1"/>
    </xf>
    <xf numFmtId="0" fontId="39" fillId="14" borderId="16" xfId="0" applyFont="1" applyFill="1" applyBorder="1" applyAlignment="1">
      <alignment horizontal="center" vertical="center" wrapText="1"/>
    </xf>
    <xf numFmtId="0" fontId="32" fillId="14" borderId="24" xfId="0" applyFont="1" applyFill="1" applyBorder="1" applyAlignment="1">
      <alignment horizontal="center" vertical="center" wrapText="1"/>
    </xf>
    <xf numFmtId="0" fontId="33" fillId="15" borderId="75" xfId="0" applyFont="1" applyFill="1" applyBorder="1" applyAlignment="1">
      <alignment vertical="center"/>
    </xf>
    <xf numFmtId="0" fontId="33" fillId="3" borderId="73" xfId="0" applyFont="1" applyFill="1" applyBorder="1" applyAlignment="1">
      <alignment vertical="center"/>
    </xf>
    <xf numFmtId="0" fontId="33" fillId="15" borderId="73" xfId="0" applyFont="1" applyFill="1" applyBorder="1" applyAlignment="1">
      <alignment vertical="center"/>
    </xf>
    <xf numFmtId="0" fontId="43" fillId="15" borderId="74" xfId="0" applyFont="1" applyFill="1" applyBorder="1" applyAlignment="1">
      <alignment vertical="center"/>
    </xf>
    <xf numFmtId="0" fontId="19" fillId="0" borderId="18" xfId="0" applyFont="1" applyBorder="1" applyAlignment="1">
      <alignment vertical="center" wrapText="1"/>
    </xf>
    <xf numFmtId="0" fontId="19" fillId="0" borderId="16" xfId="0" applyFont="1" applyBorder="1" applyAlignment="1">
      <alignment vertical="center" wrapText="1"/>
    </xf>
    <xf numFmtId="0" fontId="19" fillId="0" borderId="0" xfId="0" applyFont="1" applyBorder="1" applyAlignment="1">
      <alignment horizontal="left" vertical="center" wrapText="1"/>
    </xf>
    <xf numFmtId="0" fontId="33" fillId="0" borderId="0" xfId="0" applyFont="1" applyFill="1" applyBorder="1" applyAlignment="1">
      <alignment wrapText="1"/>
    </xf>
    <xf numFmtId="0" fontId="36" fillId="0" borderId="0" xfId="0" applyFont="1" applyFill="1" applyBorder="1" applyAlignment="1">
      <alignment horizontal="left" vertical="center" wrapText="1"/>
    </xf>
    <xf numFmtId="0" fontId="33" fillId="12" borderId="67" xfId="0" applyFont="1" applyFill="1" applyBorder="1" applyAlignment="1">
      <alignment wrapText="1"/>
    </xf>
    <xf numFmtId="0" fontId="33" fillId="12" borderId="40" xfId="0" applyFont="1" applyFill="1" applyBorder="1" applyAlignment="1">
      <alignment wrapText="1"/>
    </xf>
    <xf numFmtId="0" fontId="33" fillId="12" borderId="68" xfId="0" applyFont="1" applyFill="1" applyBorder="1" applyAlignment="1">
      <alignment wrapText="1"/>
    </xf>
    <xf numFmtId="0" fontId="33" fillId="12" borderId="69" xfId="0" applyFont="1" applyFill="1" applyBorder="1" applyAlignment="1">
      <alignment wrapText="1"/>
    </xf>
    <xf numFmtId="0" fontId="32" fillId="0" borderId="0" xfId="0" applyFont="1" applyFill="1" applyBorder="1" applyAlignment="1">
      <alignment wrapText="1"/>
    </xf>
    <xf numFmtId="0" fontId="34" fillId="0" borderId="0" xfId="0" applyFont="1" applyFill="1" applyBorder="1" applyAlignment="1">
      <alignment horizontal="left" vertical="center" wrapText="1"/>
    </xf>
    <xf numFmtId="0" fontId="34" fillId="16" borderId="38" xfId="0" applyFont="1" applyFill="1" applyBorder="1" applyAlignment="1">
      <alignment horizontal="left" vertical="center" wrapText="1"/>
    </xf>
    <xf numFmtId="0" fontId="34" fillId="0" borderId="38" xfId="0" applyFont="1" applyFill="1" applyBorder="1" applyAlignment="1">
      <alignment horizontal="left" vertical="center" wrapText="1"/>
    </xf>
    <xf numFmtId="0" fontId="19" fillId="0" borderId="38" xfId="0" applyFont="1" applyBorder="1" applyAlignment="1">
      <alignment horizontal="left" vertical="center" wrapText="1"/>
    </xf>
    <xf numFmtId="0" fontId="34" fillId="0" borderId="38" xfId="0" applyFont="1" applyBorder="1" applyAlignment="1">
      <alignment horizontal="left" vertical="center" wrapText="1"/>
    </xf>
    <xf numFmtId="0" fontId="36" fillId="0" borderId="38" xfId="0" applyFont="1" applyBorder="1" applyAlignment="1">
      <alignment horizontal="left" vertical="center" wrapText="1"/>
    </xf>
    <xf numFmtId="0" fontId="19" fillId="0" borderId="38" xfId="0" applyFont="1" applyFill="1" applyBorder="1" applyAlignment="1">
      <alignment horizontal="left" vertical="center" wrapText="1"/>
    </xf>
    <xf numFmtId="0" fontId="19" fillId="0" borderId="38" xfId="0" applyFont="1" applyBorder="1" applyAlignment="1">
      <alignment vertical="center" wrapText="1"/>
    </xf>
    <xf numFmtId="0" fontId="34" fillId="0" borderId="11" xfId="0" applyFont="1" applyFill="1" applyBorder="1" applyAlignment="1">
      <alignment horizontal="left" vertical="center" wrapText="1"/>
    </xf>
    <xf numFmtId="0" fontId="19" fillId="0" borderId="0" xfId="0" applyFont="1" applyAlignment="1">
      <alignment horizontal="left" vertical="center"/>
    </xf>
    <xf numFmtId="0" fontId="34" fillId="0" borderId="16" xfId="0" applyFont="1" applyBorder="1" applyAlignment="1">
      <alignment horizontal="left" vertical="center" wrapText="1"/>
    </xf>
    <xf numFmtId="0" fontId="3" fillId="13" borderId="38" xfId="0" applyFont="1" applyFill="1" applyBorder="1" applyAlignment="1">
      <alignment vertical="top" wrapText="1"/>
    </xf>
    <xf numFmtId="0" fontId="34" fillId="0" borderId="16" xfId="0" applyFont="1" applyFill="1" applyBorder="1" applyAlignment="1">
      <alignment horizontal="left" vertical="center" wrapText="1"/>
    </xf>
    <xf numFmtId="0" fontId="36" fillId="0" borderId="16" xfId="0" applyFont="1" applyBorder="1" applyAlignment="1">
      <alignment horizontal="left" vertical="center" wrapText="1"/>
    </xf>
    <xf numFmtId="0" fontId="19" fillId="0" borderId="0" xfId="0" applyFont="1" applyFill="1" applyBorder="1" applyAlignment="1">
      <alignment horizontal="left" vertical="center" wrapText="1"/>
    </xf>
    <xf numFmtId="0" fontId="19" fillId="0" borderId="0" xfId="0" applyFont="1" applyBorder="1" applyAlignment="1">
      <alignment vertical="center" wrapText="1"/>
    </xf>
    <xf numFmtId="0" fontId="36" fillId="0" borderId="0" xfId="0" applyFont="1" applyBorder="1" applyAlignment="1">
      <alignment horizontal="left" vertical="center" wrapText="1"/>
    </xf>
    <xf numFmtId="0" fontId="39" fillId="13" borderId="38" xfId="0" applyFont="1" applyFill="1" applyBorder="1" applyAlignment="1">
      <alignment horizontal="left" vertical="top" wrapText="1"/>
    </xf>
    <xf numFmtId="0" fontId="22" fillId="0" borderId="16" xfId="0" applyFont="1" applyFill="1" applyBorder="1" applyAlignment="1">
      <alignment horizontal="left" vertical="center" wrapText="1"/>
    </xf>
    <xf numFmtId="0" fontId="34" fillId="0" borderId="18" xfId="0" applyFont="1" applyFill="1" applyBorder="1" applyAlignment="1">
      <alignment horizontal="left" vertical="center" wrapText="1"/>
    </xf>
    <xf numFmtId="0" fontId="34" fillId="0" borderId="29" xfId="0" applyFont="1" applyFill="1" applyBorder="1" applyAlignment="1">
      <alignment horizontal="left" vertical="center" wrapText="1"/>
    </xf>
    <xf numFmtId="0" fontId="19" fillId="0" borderId="29" xfId="0" applyFont="1" applyBorder="1" applyAlignment="1">
      <alignment vertical="center" wrapText="1"/>
    </xf>
    <xf numFmtId="0" fontId="19" fillId="0" borderId="16" xfId="0" applyFont="1" applyFill="1" applyBorder="1" applyAlignment="1">
      <alignment horizontal="left" vertical="center" wrapText="1"/>
    </xf>
    <xf numFmtId="0" fontId="34" fillId="16" borderId="16" xfId="0" applyFont="1" applyFill="1" applyBorder="1" applyAlignment="1">
      <alignment horizontal="left" vertical="center" wrapText="1"/>
    </xf>
    <xf numFmtId="0" fontId="34" fillId="0" borderId="16" xfId="0" quotePrefix="1" applyFont="1" applyFill="1" applyBorder="1" applyAlignment="1">
      <alignment horizontal="left" vertical="center" wrapText="1"/>
    </xf>
    <xf numFmtId="0" fontId="19" fillId="0" borderId="16" xfId="0" quotePrefix="1" applyFont="1" applyFill="1" applyBorder="1" applyAlignment="1">
      <alignment horizontal="left" vertical="center" wrapText="1"/>
    </xf>
    <xf numFmtId="0" fontId="19" fillId="0" borderId="16" xfId="0" applyFont="1" applyBorder="1" applyAlignment="1">
      <alignment horizontal="left" vertical="center" wrapText="1"/>
    </xf>
    <xf numFmtId="0" fontId="34" fillId="0" borderId="0" xfId="0" applyFont="1" applyBorder="1" applyAlignment="1">
      <alignment horizontal="left" vertical="center" wrapText="1"/>
    </xf>
    <xf numFmtId="0" fontId="48" fillId="13" borderId="67" xfId="0" applyFont="1" applyFill="1" applyBorder="1" applyAlignment="1">
      <alignment horizontal="left" vertical="center" wrapText="1"/>
    </xf>
    <xf numFmtId="0" fontId="48" fillId="13" borderId="37" xfId="0" applyFont="1" applyFill="1" applyBorder="1" applyAlignment="1">
      <alignment horizontal="left" vertical="center" wrapText="1"/>
    </xf>
    <xf numFmtId="0" fontId="48" fillId="13" borderId="24" xfId="0" applyFont="1" applyFill="1" applyBorder="1" applyAlignment="1">
      <alignment horizontal="left" vertical="center" wrapText="1"/>
    </xf>
    <xf numFmtId="0" fontId="34" fillId="0" borderId="38" xfId="0" quotePrefix="1" applyFont="1" applyFill="1" applyBorder="1" applyAlignment="1">
      <alignment horizontal="left" vertical="center" wrapText="1"/>
    </xf>
    <xf numFmtId="0" fontId="19" fillId="0" borderId="38" xfId="0" quotePrefix="1" applyFont="1" applyFill="1" applyBorder="1" applyAlignment="1">
      <alignment horizontal="left" vertical="center" wrapText="1"/>
    </xf>
    <xf numFmtId="0" fontId="34" fillId="0" borderId="49" xfId="0" applyFont="1" applyBorder="1" applyAlignment="1">
      <alignment horizontal="left" vertical="center" wrapText="1"/>
    </xf>
    <xf numFmtId="0" fontId="34" fillId="0" borderId="22" xfId="0" applyFont="1" applyBorder="1" applyAlignment="1">
      <alignment horizontal="left" vertical="center" wrapText="1"/>
    </xf>
    <xf numFmtId="0" fontId="3" fillId="13" borderId="49" xfId="0" applyFont="1" applyFill="1" applyBorder="1" applyAlignment="1">
      <alignment horizontal="left" vertical="top" wrapText="1"/>
    </xf>
    <xf numFmtId="0" fontId="4" fillId="13" borderId="33" xfId="0" applyFont="1" applyFill="1" applyBorder="1" applyAlignment="1">
      <alignment horizontal="left" vertical="top" wrapText="1"/>
    </xf>
    <xf numFmtId="0" fontId="4" fillId="13" borderId="33" xfId="0" quotePrefix="1" applyFont="1" applyFill="1" applyBorder="1" applyAlignment="1">
      <alignment horizontal="left" vertical="top" wrapText="1"/>
    </xf>
    <xf numFmtId="0" fontId="4" fillId="13" borderId="34" xfId="0" applyFont="1" applyFill="1" applyBorder="1" applyAlignment="1">
      <alignment vertical="top" wrapText="1"/>
    </xf>
    <xf numFmtId="0" fontId="3" fillId="16" borderId="24" xfId="0" applyFont="1" applyFill="1" applyBorder="1" applyAlignment="1">
      <alignment horizontal="left" vertical="center" wrapText="1"/>
    </xf>
    <xf numFmtId="0" fontId="39" fillId="13" borderId="24" xfId="0" applyFont="1" applyFill="1" applyBorder="1" applyAlignment="1">
      <alignment horizontal="left" vertical="center" wrapText="1"/>
    </xf>
    <xf numFmtId="0" fontId="4" fillId="0" borderId="38" xfId="0" applyFont="1" applyBorder="1" applyAlignment="1">
      <alignment vertical="center" wrapText="1"/>
    </xf>
    <xf numFmtId="0" fontId="19" fillId="0" borderId="0" xfId="0" applyFont="1" applyFill="1" applyBorder="1" applyAlignment="1">
      <alignment vertical="center" wrapText="1"/>
    </xf>
    <xf numFmtId="0" fontId="4" fillId="0" borderId="16" xfId="0" applyFont="1" applyBorder="1" applyAlignment="1">
      <alignment vertical="center" wrapText="1"/>
    </xf>
    <xf numFmtId="0" fontId="37" fillId="0" borderId="0" xfId="0" applyFont="1" applyBorder="1" applyAlignment="1">
      <alignment wrapText="1"/>
    </xf>
    <xf numFmtId="0" fontId="36" fillId="0" borderId="0" xfId="0" applyFont="1" applyFill="1" applyBorder="1" applyAlignment="1">
      <alignment wrapText="1"/>
    </xf>
    <xf numFmtId="0" fontId="35" fillId="0" borderId="0" xfId="0" applyFont="1"/>
    <xf numFmtId="0" fontId="51" fillId="0" borderId="0" xfId="0" applyFont="1" applyAlignment="1">
      <alignment horizontal="left" vertical="center" indent="1"/>
    </xf>
    <xf numFmtId="0" fontId="51" fillId="8" borderId="0" xfId="0" applyFont="1" applyFill="1" applyAlignment="1">
      <alignment horizontal="left" vertical="center" indent="1"/>
    </xf>
    <xf numFmtId="0" fontId="2" fillId="3" borderId="5" xfId="0" applyFont="1" applyFill="1" applyBorder="1" applyAlignment="1">
      <alignment vertical="center"/>
    </xf>
    <xf numFmtId="0" fontId="7" fillId="3" borderId="4" xfId="0" applyFont="1" applyFill="1" applyBorder="1" applyAlignment="1">
      <alignment vertical="center"/>
    </xf>
    <xf numFmtId="0" fontId="4" fillId="3" borderId="4" xfId="0" applyFont="1" applyFill="1" applyBorder="1" applyAlignment="1">
      <alignment horizontal="center"/>
    </xf>
    <xf numFmtId="14" fontId="7" fillId="3" borderId="4" xfId="0" applyNumberFormat="1" applyFont="1" applyFill="1" applyBorder="1" applyAlignment="1">
      <alignment vertical="center"/>
    </xf>
    <xf numFmtId="0" fontId="7" fillId="3" borderId="5" xfId="0" applyFont="1" applyFill="1" applyBorder="1" applyAlignment="1">
      <alignment vertical="center"/>
    </xf>
    <xf numFmtId="0" fontId="3" fillId="4" borderId="4" xfId="0" applyFont="1" applyFill="1" applyBorder="1" applyAlignment="1">
      <alignment horizontal="left" vertical="center"/>
    </xf>
    <xf numFmtId="0" fontId="3" fillId="4" borderId="4" xfId="0" applyFont="1" applyFill="1" applyBorder="1" applyAlignment="1">
      <alignment horizontal="center"/>
    </xf>
    <xf numFmtId="14" fontId="3" fillId="4" borderId="4" xfId="0" applyNumberFormat="1" applyFont="1" applyFill="1" applyBorder="1" applyAlignment="1">
      <alignment vertical="center"/>
    </xf>
    <xf numFmtId="0" fontId="3" fillId="4" borderId="5" xfId="0" applyFont="1" applyFill="1" applyBorder="1" applyAlignment="1">
      <alignment vertical="center"/>
    </xf>
    <xf numFmtId="0" fontId="3" fillId="0" borderId="5" xfId="0" applyFont="1" applyBorder="1" applyAlignment="1">
      <alignment vertical="center"/>
    </xf>
    <xf numFmtId="0" fontId="3" fillId="14" borderId="16" xfId="0" applyFont="1" applyFill="1" applyBorder="1" applyAlignment="1">
      <alignment vertical="center" wrapText="1"/>
    </xf>
    <xf numFmtId="0" fontId="3" fillId="0" borderId="0" xfId="0" applyFont="1" applyFill="1" applyBorder="1" applyAlignment="1">
      <alignment horizontal="center" wrapText="1"/>
    </xf>
    <xf numFmtId="0" fontId="32" fillId="0" borderId="0" xfId="0" applyFont="1" applyAlignment="1">
      <alignment horizontal="center"/>
    </xf>
    <xf numFmtId="0" fontId="32" fillId="0" borderId="0" xfId="0" applyFont="1" applyAlignment="1">
      <alignment horizontal="center" vertical="center"/>
    </xf>
    <xf numFmtId="0" fontId="52" fillId="2" borderId="16" xfId="0" applyFont="1" applyFill="1" applyBorder="1" applyAlignment="1">
      <alignment horizontal="center" vertical="center" wrapText="1"/>
    </xf>
    <xf numFmtId="0" fontId="39" fillId="2" borderId="16" xfId="0" applyFont="1" applyFill="1" applyBorder="1" applyAlignment="1">
      <alignment horizontal="center" vertical="center" wrapText="1"/>
    </xf>
    <xf numFmtId="0" fontId="52" fillId="2" borderId="24" xfId="0" applyFont="1" applyFill="1" applyBorder="1" applyAlignment="1">
      <alignment horizontal="center" vertical="center" wrapText="1"/>
    </xf>
    <xf numFmtId="0" fontId="32" fillId="0" borderId="0" xfId="0" applyFont="1" applyBorder="1" applyAlignment="1">
      <alignment horizontal="center"/>
    </xf>
    <xf numFmtId="0" fontId="52" fillId="2" borderId="28" xfId="0" applyFont="1" applyFill="1" applyBorder="1" applyAlignment="1">
      <alignment horizontal="center" vertical="center" wrapText="1"/>
    </xf>
    <xf numFmtId="0" fontId="52" fillId="2" borderId="65" xfId="0" applyFont="1" applyFill="1" applyBorder="1" applyAlignment="1">
      <alignment horizontal="center" vertical="center" wrapText="1"/>
    </xf>
    <xf numFmtId="0" fontId="32" fillId="8" borderId="64" xfId="0" applyFont="1" applyFill="1" applyBorder="1" applyAlignment="1">
      <alignment horizontal="center" vertical="center" wrapText="1"/>
    </xf>
    <xf numFmtId="0" fontId="52" fillId="2" borderId="64" xfId="0" applyFont="1" applyFill="1" applyBorder="1" applyAlignment="1">
      <alignment horizontal="center" vertical="center" wrapText="1"/>
    </xf>
    <xf numFmtId="0" fontId="33" fillId="3" borderId="88" xfId="0" applyFont="1" applyFill="1" applyBorder="1" applyAlignment="1">
      <alignment horizontal="center" vertical="center" wrapText="1"/>
    </xf>
    <xf numFmtId="0" fontId="39" fillId="0" borderId="38" xfId="0" applyFont="1" applyFill="1" applyBorder="1" applyAlignment="1">
      <alignment horizontal="center" vertical="center" wrapText="1"/>
    </xf>
    <xf numFmtId="0" fontId="53" fillId="18" borderId="0" xfId="0" applyFont="1" applyFill="1"/>
    <xf numFmtId="0" fontId="54" fillId="0" borderId="0" xfId="31"/>
    <xf numFmtId="0" fontId="56" fillId="21" borderId="0" xfId="31" applyFont="1" applyFill="1" applyBorder="1" applyAlignment="1">
      <alignment wrapText="1"/>
    </xf>
    <xf numFmtId="0" fontId="54" fillId="0" borderId="0" xfId="31" applyAlignment="1">
      <alignment wrapText="1"/>
    </xf>
    <xf numFmtId="0" fontId="54" fillId="0" borderId="0" xfId="31" applyBorder="1"/>
    <xf numFmtId="0" fontId="0" fillId="0" borderId="0" xfId="0" applyAlignment="1">
      <alignment wrapText="1"/>
    </xf>
    <xf numFmtId="0" fontId="64" fillId="18" borderId="0" xfId="0" applyFont="1" applyFill="1"/>
    <xf numFmtId="0" fontId="0" fillId="0" borderId="0" xfId="0" applyFont="1"/>
    <xf numFmtId="49" fontId="0" fillId="0" borderId="0" xfId="0" applyNumberFormat="1"/>
    <xf numFmtId="0" fontId="0" fillId="0" borderId="0" xfId="0" applyAlignment="1">
      <alignment horizontal="center"/>
    </xf>
    <xf numFmtId="0" fontId="65" fillId="0" borderId="0" xfId="0" applyFont="1" applyFill="1" applyBorder="1"/>
    <xf numFmtId="0" fontId="65" fillId="0" borderId="15" xfId="0" applyFont="1" applyFill="1" applyBorder="1"/>
    <xf numFmtId="49" fontId="65" fillId="0" borderId="14" xfId="0" applyNumberFormat="1" applyFont="1" applyFill="1" applyBorder="1"/>
    <xf numFmtId="0" fontId="65" fillId="0" borderId="2" xfId="0" applyFont="1" applyFill="1" applyBorder="1"/>
    <xf numFmtId="49" fontId="65" fillId="0" borderId="1" xfId="0" applyNumberFormat="1" applyFont="1" applyFill="1" applyBorder="1"/>
    <xf numFmtId="0" fontId="65" fillId="0" borderId="0" xfId="0" applyFont="1" applyBorder="1"/>
    <xf numFmtId="0" fontId="65" fillId="0" borderId="2" xfId="0" applyFont="1" applyBorder="1"/>
    <xf numFmtId="49" fontId="65" fillId="0" borderId="1" xfId="0" applyNumberFormat="1" applyFont="1" applyBorder="1"/>
    <xf numFmtId="0" fontId="0" fillId="0" borderId="0" xfId="0" applyFont="1" applyAlignment="1">
      <alignment vertical="center"/>
    </xf>
    <xf numFmtId="0" fontId="61" fillId="0" borderId="0" xfId="0" applyFont="1" applyAlignment="1">
      <alignment vertical="center"/>
    </xf>
    <xf numFmtId="0" fontId="61" fillId="0" borderId="0" xfId="0" applyFont="1" applyAlignment="1">
      <alignment horizontal="right" vertical="center"/>
    </xf>
    <xf numFmtId="0" fontId="61" fillId="5" borderId="0" xfId="0" applyFont="1" applyFill="1" applyAlignment="1">
      <alignment horizontal="right" vertical="center"/>
    </xf>
    <xf numFmtId="0" fontId="0" fillId="0" borderId="0" xfId="0" applyFill="1"/>
    <xf numFmtId="49" fontId="0" fillId="0" borderId="0" xfId="0" applyNumberFormat="1" applyFill="1"/>
    <xf numFmtId="0" fontId="8" fillId="0" borderId="0" xfId="0" applyFont="1" applyAlignment="1">
      <alignment wrapText="1"/>
    </xf>
    <xf numFmtId="0" fontId="8" fillId="0" borderId="0" xfId="0" applyFont="1"/>
    <xf numFmtId="0" fontId="66" fillId="0" borderId="0" xfId="0" applyFont="1" applyFill="1" applyBorder="1" applyAlignment="1">
      <alignment vertical="center"/>
    </xf>
    <xf numFmtId="0" fontId="66" fillId="0" borderId="0" xfId="0" applyFont="1" applyFill="1" applyBorder="1" applyAlignment="1">
      <alignment horizontal="center" vertical="center"/>
    </xf>
    <xf numFmtId="0" fontId="67" fillId="0" borderId="0" xfId="0" applyFont="1" applyFill="1"/>
    <xf numFmtId="0" fontId="61" fillId="0" borderId="0" xfId="0" applyFont="1" applyBorder="1" applyAlignment="1">
      <alignment vertical="center"/>
    </xf>
    <xf numFmtId="0" fontId="65" fillId="0" borderId="15" xfId="0" applyFont="1" applyBorder="1"/>
    <xf numFmtId="0" fontId="65" fillId="0" borderId="14" xfId="0" applyFont="1" applyBorder="1"/>
    <xf numFmtId="0" fontId="65" fillId="0" borderId="1" xfId="0" applyFont="1" applyBorder="1"/>
    <xf numFmtId="0" fontId="0" fillId="30" borderId="0" xfId="0" applyFill="1"/>
    <xf numFmtId="0" fontId="0" fillId="30" borderId="0" xfId="0" applyFill="1" applyAlignment="1">
      <alignment wrapText="1"/>
    </xf>
    <xf numFmtId="0" fontId="65" fillId="8" borderId="2" xfId="0" applyFont="1" applyFill="1" applyBorder="1"/>
    <xf numFmtId="0" fontId="65" fillId="8" borderId="1" xfId="0" applyFont="1" applyFill="1" applyBorder="1"/>
    <xf numFmtId="0" fontId="0" fillId="30" borderId="0" xfId="0" applyFont="1" applyFill="1" applyBorder="1" applyAlignment="1">
      <alignment horizontal="left" vertical="top" wrapText="1"/>
    </xf>
    <xf numFmtId="0" fontId="0" fillId="0" borderId="0" xfId="0" quotePrefix="1"/>
    <xf numFmtId="49" fontId="65" fillId="0" borderId="89" xfId="0" applyNumberFormat="1" applyFont="1" applyBorder="1"/>
    <xf numFmtId="0" fontId="65" fillId="0" borderId="12" xfId="0" applyFont="1" applyBorder="1"/>
    <xf numFmtId="0" fontId="65" fillId="0" borderId="13" xfId="0" applyFont="1" applyBorder="1"/>
    <xf numFmtId="49" fontId="20" fillId="7" borderId="91" xfId="0" applyNumberFormat="1" applyFont="1" applyFill="1" applyBorder="1" applyAlignment="1">
      <alignment vertical="top" wrapText="1"/>
    </xf>
    <xf numFmtId="49" fontId="20" fillId="7" borderId="92" xfId="0" applyNumberFormat="1" applyFont="1" applyFill="1" applyBorder="1" applyAlignment="1">
      <alignment vertical="top" wrapText="1"/>
    </xf>
    <xf numFmtId="0" fontId="1" fillId="0" borderId="0" xfId="0" applyFont="1"/>
    <xf numFmtId="49" fontId="1" fillId="0" borderId="0" xfId="0" applyNumberFormat="1" applyFont="1"/>
    <xf numFmtId="0" fontId="11" fillId="30" borderId="0" xfId="0" applyFont="1" applyFill="1" applyAlignment="1">
      <alignment wrapText="1"/>
    </xf>
    <xf numFmtId="0" fontId="0" fillId="0" borderId="93" xfId="0" applyBorder="1" applyAlignment="1">
      <alignment horizontal="center"/>
    </xf>
    <xf numFmtId="0" fontId="12" fillId="0" borderId="0" xfId="0" applyFont="1"/>
    <xf numFmtId="0" fontId="19" fillId="19" borderId="38" xfId="0" applyFont="1" applyFill="1" applyBorder="1" applyAlignment="1">
      <alignment horizontal="left" vertical="center" wrapText="1"/>
    </xf>
    <xf numFmtId="0" fontId="65" fillId="0" borderId="96" xfId="0" applyFont="1" applyBorder="1"/>
    <xf numFmtId="0" fontId="3" fillId="32" borderId="16" xfId="0" applyFont="1" applyFill="1" applyBorder="1" applyAlignment="1">
      <alignment vertical="center" wrapText="1"/>
    </xf>
    <xf numFmtId="0" fontId="3" fillId="8" borderId="16" xfId="0" applyFont="1" applyFill="1" applyBorder="1" applyAlignment="1">
      <alignment vertical="center" wrapText="1"/>
    </xf>
    <xf numFmtId="0" fontId="69" fillId="14" borderId="16" xfId="0" applyFont="1" applyFill="1" applyBorder="1" applyAlignment="1">
      <alignment horizontal="center" vertical="center" wrapText="1"/>
    </xf>
    <xf numFmtId="0" fontId="69" fillId="0" borderId="16" xfId="0" applyFont="1" applyFill="1" applyBorder="1" applyAlignment="1">
      <alignment horizontal="center" vertical="center" textRotation="90" wrapText="1"/>
    </xf>
    <xf numFmtId="0" fontId="28" fillId="3" borderId="43" xfId="0" applyFont="1" applyFill="1" applyBorder="1" applyAlignment="1">
      <alignment horizontal="center" vertical="center" wrapText="1"/>
    </xf>
    <xf numFmtId="0" fontId="49" fillId="0" borderId="0" xfId="0" applyFont="1" applyFill="1" applyBorder="1" applyAlignment="1">
      <alignment horizontal="right" vertical="center" wrapText="1"/>
    </xf>
    <xf numFmtId="0" fontId="19" fillId="20" borderId="29" xfId="0" applyFont="1" applyFill="1" applyBorder="1" applyAlignment="1">
      <alignment vertical="center"/>
    </xf>
    <xf numFmtId="0" fontId="33" fillId="3" borderId="0" xfId="0" applyFont="1" applyFill="1" applyBorder="1" applyAlignment="1">
      <alignment horizontal="left" vertical="center"/>
    </xf>
    <xf numFmtId="0" fontId="74" fillId="0" borderId="0" xfId="0" applyFont="1"/>
    <xf numFmtId="0" fontId="75" fillId="0" borderId="0" xfId="0" applyFont="1"/>
    <xf numFmtId="0" fontId="0" fillId="0" borderId="0" xfId="0" applyFill="1" applyAlignment="1">
      <alignment horizontal="center"/>
    </xf>
    <xf numFmtId="0" fontId="0" fillId="0" borderId="0" xfId="0" applyFill="1" applyAlignment="1">
      <alignment horizontal="left"/>
    </xf>
    <xf numFmtId="0" fontId="76" fillId="6" borderId="97" xfId="0" applyFont="1" applyFill="1" applyBorder="1" applyAlignment="1">
      <alignment horizontal="center" vertical="center" wrapText="1"/>
    </xf>
    <xf numFmtId="0" fontId="77" fillId="0" borderId="0" xfId="0" applyFont="1" applyAlignment="1">
      <alignment vertical="center" wrapText="1"/>
    </xf>
    <xf numFmtId="0" fontId="70" fillId="0" borderId="98" xfId="0" applyFont="1" applyBorder="1" applyAlignment="1">
      <alignment vertical="center" wrapText="1"/>
    </xf>
    <xf numFmtId="0" fontId="13" fillId="0" borderId="100" xfId="0" applyFont="1" applyBorder="1" applyAlignment="1">
      <alignment vertical="center" wrapText="1"/>
    </xf>
    <xf numFmtId="0" fontId="13" fillId="0" borderId="100" xfId="0" applyFont="1" applyBorder="1" applyAlignment="1">
      <alignment vertical="center"/>
    </xf>
    <xf numFmtId="0" fontId="70" fillId="0" borderId="0" xfId="0" applyFont="1" applyAlignment="1">
      <alignment vertical="center" wrapText="1"/>
    </xf>
    <xf numFmtId="0" fontId="13" fillId="33" borderId="0" xfId="0" applyFont="1" applyFill="1" applyAlignment="1">
      <alignment vertical="center"/>
    </xf>
    <xf numFmtId="0" fontId="13" fillId="33" borderId="102" xfId="0" applyFont="1" applyFill="1" applyBorder="1" applyAlignment="1">
      <alignment horizontal="center" vertical="center"/>
    </xf>
    <xf numFmtId="0" fontId="70" fillId="33" borderId="95" xfId="0" applyFont="1" applyFill="1" applyBorder="1" applyAlignment="1">
      <alignment horizontal="center" vertical="center" wrapText="1"/>
    </xf>
    <xf numFmtId="0" fontId="13" fillId="0" borderId="95" xfId="0" applyFont="1" applyBorder="1" applyAlignment="1">
      <alignment vertical="center" wrapText="1"/>
    </xf>
    <xf numFmtId="0" fontId="77" fillId="0" borderId="0" xfId="0" applyFont="1"/>
    <xf numFmtId="0" fontId="13" fillId="0" borderId="102" xfId="0" applyFont="1" applyBorder="1" applyAlignment="1">
      <alignment vertical="center"/>
    </xf>
    <xf numFmtId="0" fontId="70" fillId="33" borderId="90" xfId="0" applyFont="1" applyFill="1" applyBorder="1" applyAlignment="1">
      <alignment vertical="center" wrapText="1"/>
    </xf>
    <xf numFmtId="0" fontId="13" fillId="33" borderId="95" xfId="0" applyFont="1" applyFill="1" applyBorder="1" applyAlignment="1">
      <alignment vertical="center" wrapText="1"/>
    </xf>
    <xf numFmtId="0" fontId="70" fillId="0" borderId="110" xfId="0" applyFont="1" applyBorder="1" applyAlignment="1">
      <alignment vertical="center" wrapText="1"/>
    </xf>
    <xf numFmtId="0" fontId="13" fillId="34" borderId="98" xfId="0" applyFont="1" applyFill="1" applyBorder="1" applyAlignment="1">
      <alignment horizontal="center" vertical="center" wrapText="1"/>
    </xf>
    <xf numFmtId="0" fontId="13" fillId="34" borderId="102" xfId="0" applyFont="1" applyFill="1" applyBorder="1" applyAlignment="1">
      <alignment vertical="center"/>
    </xf>
    <xf numFmtId="0" fontId="79" fillId="0" borderId="0" xfId="0" applyFont="1" applyAlignment="1">
      <alignment horizontal="left" vertical="center" wrapText="1" indent="6"/>
    </xf>
    <xf numFmtId="0" fontId="79" fillId="0" borderId="0" xfId="0" applyFont="1" applyAlignment="1">
      <alignment horizontal="left" vertical="center" indent="6"/>
    </xf>
    <xf numFmtId="0" fontId="23" fillId="12" borderId="0" xfId="0" applyFont="1" applyFill="1" applyBorder="1" applyAlignment="1">
      <alignment horizontal="left" vertical="center"/>
    </xf>
    <xf numFmtId="0" fontId="81" fillId="12" borderId="0" xfId="0" applyFont="1" applyFill="1" applyBorder="1" applyAlignment="1">
      <alignment horizontal="left" vertical="center"/>
    </xf>
    <xf numFmtId="0" fontId="33" fillId="3" borderId="19" xfId="0" applyFont="1" applyFill="1" applyBorder="1" applyAlignment="1">
      <alignment horizontal="left" vertical="center"/>
    </xf>
    <xf numFmtId="0" fontId="82" fillId="0" borderId="44" xfId="32" applyFont="1" applyBorder="1" applyAlignment="1">
      <alignment vertical="center"/>
    </xf>
    <xf numFmtId="0" fontId="19" fillId="0" borderId="47" xfId="0" applyFont="1" applyFill="1" applyBorder="1" applyAlignment="1">
      <alignment vertical="center"/>
    </xf>
    <xf numFmtId="0" fontId="34" fillId="13" borderId="22" xfId="0" applyFont="1" applyFill="1" applyBorder="1" applyAlignment="1">
      <alignment vertical="center" wrapText="1"/>
    </xf>
    <xf numFmtId="0" fontId="84" fillId="17" borderId="0" xfId="0" applyFont="1" applyFill="1" applyBorder="1" applyAlignment="1">
      <alignment horizontal="left" wrapText="1"/>
    </xf>
    <xf numFmtId="0" fontId="7" fillId="17" borderId="0" xfId="0" applyFont="1" applyFill="1" applyBorder="1" applyAlignment="1">
      <alignment horizontal="center" vertical="center" wrapText="1"/>
    </xf>
    <xf numFmtId="0" fontId="32" fillId="17" borderId="0" xfId="0" applyFont="1" applyFill="1" applyBorder="1" applyAlignment="1">
      <alignment horizontal="right" vertical="center"/>
    </xf>
    <xf numFmtId="0" fontId="32" fillId="17" borderId="0" xfId="0" applyFont="1" applyFill="1" applyBorder="1" applyAlignment="1">
      <alignment horizontal="center" vertical="center"/>
    </xf>
    <xf numFmtId="0" fontId="19" fillId="17" borderId="0" xfId="0" applyFont="1" applyFill="1" applyBorder="1" applyAlignment="1">
      <alignment vertical="center"/>
    </xf>
    <xf numFmtId="0" fontId="19" fillId="17" borderId="0" xfId="0" applyFont="1" applyFill="1" applyBorder="1"/>
    <xf numFmtId="0" fontId="72" fillId="21" borderId="16" xfId="0" applyFont="1" applyFill="1" applyBorder="1" applyAlignment="1">
      <alignment horizontal="center" vertical="center" wrapText="1"/>
    </xf>
    <xf numFmtId="0" fontId="3" fillId="31" borderId="83" xfId="0" applyFont="1" applyFill="1" applyBorder="1" applyAlignment="1">
      <alignment horizontal="center" vertical="center" wrapText="1"/>
    </xf>
    <xf numFmtId="0" fontId="33" fillId="3" borderId="43" xfId="0" applyFont="1" applyFill="1" applyBorder="1" applyAlignment="1">
      <alignment horizontal="right" vertical="center" wrapText="1"/>
    </xf>
    <xf numFmtId="0" fontId="33" fillId="3" borderId="17" xfId="0" applyFont="1" applyFill="1" applyBorder="1" applyAlignment="1">
      <alignment vertical="center" wrapText="1"/>
    </xf>
    <xf numFmtId="0" fontId="77" fillId="0" borderId="110" xfId="0" applyFont="1" applyBorder="1"/>
    <xf numFmtId="0" fontId="69" fillId="0" borderId="0" xfId="1" applyFont="1" applyFill="1" applyAlignment="1">
      <alignment wrapText="1"/>
    </xf>
    <xf numFmtId="0" fontId="13" fillId="35" borderId="0" xfId="1" applyFont="1" applyFill="1" applyAlignment="1">
      <alignment horizontal="center"/>
    </xf>
    <xf numFmtId="0" fontId="34" fillId="0" borderId="0" xfId="1" applyFont="1" applyFill="1"/>
    <xf numFmtId="0" fontId="34" fillId="0" borderId="0" xfId="1" applyFont="1" applyFill="1" applyAlignment="1"/>
    <xf numFmtId="0" fontId="34" fillId="0" borderId="0" xfId="1" applyFont="1" applyFill="1" applyAlignment="1">
      <alignment horizontal="center"/>
    </xf>
    <xf numFmtId="49" fontId="13" fillId="0" borderId="0" xfId="33" applyNumberFormat="1"/>
    <xf numFmtId="0" fontId="13" fillId="0" borderId="0" xfId="33"/>
    <xf numFmtId="0" fontId="70" fillId="0" borderId="0" xfId="33" applyFont="1" applyAlignment="1">
      <alignment wrapText="1"/>
    </xf>
    <xf numFmtId="0" fontId="13" fillId="0" borderId="0" xfId="33" applyFont="1" applyAlignment="1">
      <alignment wrapText="1"/>
    </xf>
    <xf numFmtId="49" fontId="13" fillId="36" borderId="0" xfId="33" applyNumberFormat="1" applyFill="1"/>
    <xf numFmtId="0" fontId="13" fillId="36" borderId="0" xfId="33" applyFill="1"/>
    <xf numFmtId="0" fontId="13" fillId="0" borderId="0" xfId="33" applyAlignment="1">
      <alignment wrapText="1"/>
    </xf>
    <xf numFmtId="0" fontId="13" fillId="0" borderId="0" xfId="33" applyFont="1"/>
    <xf numFmtId="49" fontId="13" fillId="8" borderId="0" xfId="33" applyNumberFormat="1" applyFill="1"/>
    <xf numFmtId="0" fontId="13" fillId="8" borderId="0" xfId="33" applyFill="1"/>
    <xf numFmtId="49" fontId="13" fillId="0" borderId="0" xfId="33" applyNumberFormat="1" applyAlignment="1">
      <alignment wrapText="1"/>
    </xf>
    <xf numFmtId="0" fontId="66" fillId="0" borderId="0" xfId="33" applyFont="1"/>
    <xf numFmtId="49" fontId="13" fillId="0" borderId="0" xfId="33" applyNumberFormat="1" applyFont="1" applyAlignment="1">
      <alignment wrapText="1"/>
    </xf>
    <xf numFmtId="0" fontId="0" fillId="8" borderId="0" xfId="0" applyFill="1"/>
    <xf numFmtId="0" fontId="90" fillId="8" borderId="0" xfId="0" applyFont="1" applyFill="1"/>
    <xf numFmtId="0" fontId="91" fillId="0" borderId="0" xfId="0" applyFont="1"/>
    <xf numFmtId="0" fontId="0" fillId="5" borderId="0" xfId="0" applyFill="1"/>
    <xf numFmtId="0" fontId="19" fillId="8" borderId="22" xfId="0" applyFont="1" applyFill="1" applyBorder="1" applyAlignment="1">
      <alignment horizontal="left" vertical="center" wrapText="1"/>
    </xf>
    <xf numFmtId="0" fontId="0" fillId="6" borderId="0" xfId="0" applyFill="1"/>
    <xf numFmtId="0" fontId="0" fillId="59" borderId="0" xfId="0" applyFill="1"/>
    <xf numFmtId="0" fontId="33" fillId="3" borderId="57" xfId="0" applyFont="1" applyFill="1" applyBorder="1" applyAlignment="1">
      <alignment horizontal="center" vertical="center" wrapText="1"/>
    </xf>
    <xf numFmtId="0" fontId="33" fillId="12" borderId="82" xfId="0" applyFont="1" applyFill="1" applyBorder="1" applyAlignment="1">
      <alignment horizontal="center" wrapText="1"/>
    </xf>
    <xf numFmtId="0" fontId="7" fillId="3" borderId="51" xfId="0" applyFont="1" applyFill="1" applyBorder="1" applyAlignment="1">
      <alignment horizontal="center" wrapText="1"/>
    </xf>
    <xf numFmtId="0" fontId="52" fillId="2" borderId="28" xfId="0" applyFont="1" applyFill="1" applyBorder="1" applyAlignment="1">
      <alignment horizontal="center" wrapText="1"/>
    </xf>
    <xf numFmtId="0" fontId="3" fillId="14" borderId="85" xfId="0" applyFont="1" applyFill="1" applyBorder="1" applyAlignment="1">
      <alignment horizontal="center" wrapText="1"/>
    </xf>
    <xf numFmtId="0" fontId="19" fillId="0" borderId="0" xfId="0" applyFont="1" applyAlignment="1">
      <alignment horizontal="center" wrapText="1"/>
    </xf>
    <xf numFmtId="0" fontId="0" fillId="0" borderId="0" xfId="0" applyAlignment="1">
      <alignment horizontal="right"/>
    </xf>
    <xf numFmtId="0" fontId="1" fillId="0" borderId="0" xfId="0" applyFont="1" applyAlignment="1">
      <alignment horizontal="center" vertical="center" wrapText="1"/>
    </xf>
    <xf numFmtId="0" fontId="53" fillId="63" borderId="0" xfId="0" applyFont="1" applyFill="1" applyAlignment="1">
      <alignment horizontal="center" vertical="center" wrapText="1"/>
    </xf>
    <xf numFmtId="0" fontId="1" fillId="64" borderId="0" xfId="0" applyFont="1" applyFill="1" applyAlignment="1">
      <alignment horizontal="center" vertical="center" wrapText="1"/>
    </xf>
    <xf numFmtId="0" fontId="1" fillId="65" borderId="0" xfId="0" applyFont="1" applyFill="1" applyAlignment="1">
      <alignment horizontal="center" vertical="center" wrapText="1"/>
    </xf>
    <xf numFmtId="49" fontId="1" fillId="65" borderId="0" xfId="0" applyNumberFormat="1" applyFont="1" applyFill="1" applyAlignment="1">
      <alignment horizontal="center" vertical="center" wrapText="1"/>
    </xf>
    <xf numFmtId="0" fontId="0" fillId="0" borderId="0" xfId="0" quotePrefix="1" applyAlignment="1">
      <alignment horizontal="right"/>
    </xf>
    <xf numFmtId="0" fontId="0" fillId="0" borderId="0" xfId="0" quotePrefix="1" applyFill="1" applyAlignment="1">
      <alignment horizontal="right"/>
    </xf>
    <xf numFmtId="0" fontId="0" fillId="6" borderId="0" xfId="0" applyFill="1" applyAlignment="1">
      <alignment wrapText="1"/>
    </xf>
    <xf numFmtId="0" fontId="0" fillId="31" borderId="0" xfId="0" applyFill="1"/>
    <xf numFmtId="0" fontId="0" fillId="31" borderId="0" xfId="0" applyFill="1" applyAlignment="1">
      <alignment wrapText="1"/>
    </xf>
    <xf numFmtId="49" fontId="0" fillId="31" borderId="0" xfId="0" applyNumberFormat="1" applyFill="1"/>
    <xf numFmtId="0" fontId="0" fillId="64" borderId="0" xfId="0" applyFill="1"/>
    <xf numFmtId="0" fontId="0" fillId="0" borderId="0" xfId="0" applyFill="1" applyAlignment="1">
      <alignment horizontal="right"/>
    </xf>
    <xf numFmtId="0" fontId="0" fillId="6" borderId="0" xfId="0" applyFill="1" applyAlignment="1">
      <alignment vertical="center"/>
    </xf>
    <xf numFmtId="0" fontId="0" fillId="6" borderId="0" xfId="0" applyFill="1" applyAlignment="1">
      <alignment vertical="center" wrapText="1"/>
    </xf>
    <xf numFmtId="49" fontId="0" fillId="0" borderId="0" xfId="0" applyNumberFormat="1" applyFill="1" applyAlignment="1">
      <alignment horizontal="right"/>
    </xf>
    <xf numFmtId="0" fontId="0" fillId="8" borderId="0" xfId="0" applyFill="1" applyAlignment="1">
      <alignment horizontal="right"/>
    </xf>
    <xf numFmtId="0" fontId="90" fillId="0" borderId="0" xfId="0" applyFont="1"/>
    <xf numFmtId="0" fontId="90" fillId="31" borderId="0" xfId="0" applyFont="1" applyFill="1"/>
    <xf numFmtId="0" fontId="90" fillId="31" borderId="0" xfId="0" applyFont="1" applyFill="1" applyAlignment="1">
      <alignment wrapText="1"/>
    </xf>
    <xf numFmtId="0" fontId="90" fillId="31" borderId="0" xfId="0" quotePrefix="1" applyFont="1" applyFill="1" applyAlignment="1">
      <alignment horizontal="right"/>
    </xf>
    <xf numFmtId="0" fontId="90" fillId="8" borderId="0" xfId="0" applyFont="1" applyFill="1" applyAlignment="1">
      <alignment horizontal="right"/>
    </xf>
    <xf numFmtId="0" fontId="0" fillId="0" borderId="0" xfId="0" applyAlignment="1">
      <alignment vertical="center"/>
    </xf>
    <xf numFmtId="0" fontId="0" fillId="0" borderId="0" xfId="0" applyAlignment="1">
      <alignment vertical="center" wrapText="1"/>
    </xf>
    <xf numFmtId="49" fontId="0" fillId="0" borderId="0" xfId="0" quotePrefix="1" applyNumberFormat="1"/>
    <xf numFmtId="0" fontId="0" fillId="8" borderId="0" xfId="0" applyFill="1" applyAlignment="1">
      <alignment wrapText="1"/>
    </xf>
    <xf numFmtId="0" fontId="55" fillId="0" borderId="0" xfId="31" applyFont="1"/>
    <xf numFmtId="0" fontId="0" fillId="65" borderId="0" xfId="0" applyFill="1"/>
    <xf numFmtId="14" fontId="54" fillId="0" borderId="0" xfId="31" applyNumberFormat="1"/>
    <xf numFmtId="14" fontId="55" fillId="20" borderId="10" xfId="31" applyNumberFormat="1" applyFont="1" applyFill="1" applyBorder="1" applyAlignment="1">
      <alignment wrapText="1"/>
    </xf>
    <xf numFmtId="0" fontId="0" fillId="0" borderId="0" xfId="0" applyBorder="1" applyAlignment="1"/>
    <xf numFmtId="0" fontId="0" fillId="0" borderId="0" xfId="0" applyFont="1" applyAlignment="1">
      <alignment horizontal="center"/>
    </xf>
    <xf numFmtId="0" fontId="13" fillId="0" borderId="0" xfId="0" applyFont="1" applyAlignment="1">
      <alignment horizontal="center"/>
    </xf>
    <xf numFmtId="0" fontId="0" fillId="0" borderId="0" xfId="0" applyAlignment="1">
      <alignment horizontal="left" indent="1"/>
    </xf>
    <xf numFmtId="0" fontId="19" fillId="0" borderId="49" xfId="0" applyFont="1" applyFill="1" applyBorder="1" applyAlignment="1">
      <alignment horizontal="left" vertical="center" wrapText="1"/>
    </xf>
    <xf numFmtId="0" fontId="112" fillId="3" borderId="43" xfId="0" applyFont="1" applyFill="1" applyBorder="1" applyAlignment="1">
      <alignment horizontal="center" vertical="center" wrapText="1"/>
    </xf>
    <xf numFmtId="0" fontId="112" fillId="3" borderId="59" xfId="0" applyFont="1" applyFill="1" applyBorder="1" applyAlignment="1">
      <alignment horizontal="center" vertical="center" wrapText="1"/>
    </xf>
    <xf numFmtId="0" fontId="113" fillId="0" borderId="0" xfId="0" applyFont="1"/>
    <xf numFmtId="0" fontId="112" fillId="3" borderId="43" xfId="0" applyNumberFormat="1" applyFont="1" applyFill="1" applyBorder="1" applyAlignment="1">
      <alignment horizontal="center" vertical="center" wrapText="1"/>
    </xf>
    <xf numFmtId="0" fontId="0" fillId="0" borderId="0" xfId="0" applyNumberFormat="1"/>
    <xf numFmtId="0" fontId="0" fillId="0" borderId="0" xfId="0" applyNumberFormat="1" applyAlignment="1">
      <alignment horizontal="center"/>
    </xf>
    <xf numFmtId="0" fontId="0" fillId="20" borderId="0" xfId="0" applyFill="1" applyAlignment="1">
      <alignment wrapText="1"/>
    </xf>
    <xf numFmtId="0" fontId="0" fillId="20" borderId="0" xfId="0" applyFill="1"/>
    <xf numFmtId="0" fontId="61" fillId="8" borderId="0" xfId="0" applyFont="1" applyFill="1" applyBorder="1" applyAlignment="1">
      <alignment vertical="center"/>
    </xf>
    <xf numFmtId="49" fontId="20" fillId="7" borderId="0" xfId="0" applyNumberFormat="1" applyFont="1" applyFill="1" applyBorder="1" applyAlignment="1">
      <alignment vertical="top" wrapText="1"/>
    </xf>
    <xf numFmtId="0" fontId="113" fillId="0" borderId="0" xfId="0" applyFont="1" applyAlignment="1">
      <alignment horizontal="center"/>
    </xf>
    <xf numFmtId="1" fontId="0" fillId="0" borderId="0" xfId="0" applyNumberFormat="1"/>
    <xf numFmtId="49" fontId="0" fillId="0" borderId="0" xfId="0" applyNumberFormat="1" applyAlignment="1">
      <alignment horizontal="right"/>
    </xf>
    <xf numFmtId="0" fontId="4" fillId="32" borderId="16" xfId="0" applyFont="1" applyFill="1" applyBorder="1" applyAlignment="1">
      <alignment horizontal="center" vertical="center" wrapText="1"/>
    </xf>
    <xf numFmtId="0" fontId="3" fillId="32" borderId="83" xfId="0" applyFont="1" applyFill="1" applyBorder="1" applyAlignment="1">
      <alignment horizontal="center" vertical="center" wrapText="1"/>
    </xf>
    <xf numFmtId="0" fontId="34" fillId="32" borderId="38" xfId="0" applyFont="1" applyFill="1" applyBorder="1" applyAlignment="1">
      <alignment horizontal="left" vertical="center" wrapText="1"/>
    </xf>
    <xf numFmtId="0" fontId="0" fillId="12" borderId="0" xfId="0" applyFill="1" applyAlignment="1"/>
    <xf numFmtId="0" fontId="33" fillId="12" borderId="0" xfId="0" applyFont="1" applyFill="1" applyBorder="1"/>
    <xf numFmtId="0" fontId="33" fillId="3" borderId="39" xfId="0" applyFont="1" applyFill="1" applyBorder="1" applyAlignment="1">
      <alignment horizontal="center" vertical="center" wrapText="1"/>
    </xf>
    <xf numFmtId="0" fontId="34" fillId="13" borderId="26" xfId="0" applyFont="1" applyFill="1" applyBorder="1" applyAlignment="1">
      <alignment horizontal="center" vertical="center" wrapText="1"/>
    </xf>
    <xf numFmtId="0" fontId="1" fillId="28" borderId="126" xfId="0" applyFont="1" applyFill="1" applyBorder="1"/>
    <xf numFmtId="0" fontId="0" fillId="28" borderId="90" xfId="0" applyFill="1" applyBorder="1"/>
    <xf numFmtId="0" fontId="1" fillId="28" borderId="90" xfId="0" applyFont="1" applyFill="1" applyBorder="1"/>
    <xf numFmtId="0" fontId="1" fillId="28" borderId="127" xfId="0" applyFont="1" applyFill="1" applyBorder="1"/>
    <xf numFmtId="0" fontId="0" fillId="20" borderId="94" xfId="0" applyFill="1" applyBorder="1"/>
    <xf numFmtId="0" fontId="0" fillId="20" borderId="0" xfId="0" applyFill="1" applyBorder="1"/>
    <xf numFmtId="0" fontId="0" fillId="20" borderId="95" xfId="0" quotePrefix="1" applyFill="1" applyBorder="1"/>
    <xf numFmtId="0" fontId="0" fillId="20" borderId="110" xfId="0" applyFill="1" applyBorder="1"/>
    <xf numFmtId="0" fontId="0" fillId="20" borderId="113" xfId="0" applyFill="1" applyBorder="1"/>
    <xf numFmtId="0" fontId="0" fillId="20" borderId="102" xfId="0" applyFill="1" applyBorder="1"/>
    <xf numFmtId="0" fontId="116" fillId="12" borderId="0" xfId="0" applyFont="1" applyFill="1" applyAlignment="1"/>
    <xf numFmtId="0" fontId="117" fillId="3" borderId="58" xfId="0" applyFont="1" applyFill="1" applyBorder="1" applyAlignment="1">
      <alignment horizontal="center" vertical="center" wrapText="1"/>
    </xf>
    <xf numFmtId="0" fontId="118" fillId="0" borderId="25" xfId="0" applyFont="1" applyFill="1" applyBorder="1" applyAlignment="1">
      <alignment horizontal="center" vertical="center" wrapText="1"/>
    </xf>
    <xf numFmtId="0" fontId="119" fillId="14" borderId="16" xfId="0" applyFont="1" applyFill="1" applyBorder="1" applyAlignment="1">
      <alignment horizontal="center" vertical="center" wrapText="1"/>
    </xf>
    <xf numFmtId="0" fontId="119" fillId="14" borderId="83" xfId="0" applyFont="1" applyFill="1" applyBorder="1" applyAlignment="1">
      <alignment horizontal="center" vertical="center" wrapText="1"/>
    </xf>
    <xf numFmtId="0" fontId="117" fillId="13" borderId="47" xfId="0" applyFont="1" applyFill="1" applyBorder="1" applyAlignment="1">
      <alignment horizontal="left" vertical="center" wrapText="1"/>
    </xf>
    <xf numFmtId="0" fontId="117" fillId="0" borderId="0" xfId="0" applyFont="1" applyBorder="1" applyAlignment="1">
      <alignment horizontal="center"/>
    </xf>
    <xf numFmtId="0" fontId="117" fillId="0" borderId="0" xfId="0" applyFont="1" applyAlignment="1">
      <alignment horizontal="center"/>
    </xf>
    <xf numFmtId="0" fontId="61" fillId="28" borderId="0" xfId="0" applyFont="1" applyFill="1" applyBorder="1" applyAlignment="1">
      <alignment vertical="center"/>
    </xf>
    <xf numFmtId="0" fontId="61" fillId="9" borderId="0" xfId="0" applyFont="1" applyFill="1" applyBorder="1" applyAlignment="1">
      <alignment vertical="center"/>
    </xf>
    <xf numFmtId="0" fontId="0" fillId="9" borderId="0" xfId="0" applyFill="1"/>
    <xf numFmtId="0" fontId="19" fillId="31" borderId="38" xfId="0" applyFont="1" applyFill="1" applyBorder="1" applyAlignment="1">
      <alignment vertical="center" wrapText="1"/>
    </xf>
    <xf numFmtId="0" fontId="19" fillId="9" borderId="0" xfId="0" applyFont="1" applyFill="1" applyBorder="1"/>
    <xf numFmtId="0" fontId="1" fillId="30" borderId="0" xfId="0" applyFont="1" applyFill="1" applyAlignment="1">
      <alignment wrapText="1"/>
    </xf>
    <xf numFmtId="0" fontId="0" fillId="0" borderId="0" xfId="0" applyFont="1" applyBorder="1" applyAlignment="1">
      <alignment horizontal="left" vertical="center"/>
    </xf>
    <xf numFmtId="0" fontId="0" fillId="30" borderId="0" xfId="0" applyFont="1" applyFill="1" applyBorder="1" applyAlignment="1">
      <alignment horizontal="left" vertical="center" wrapText="1"/>
    </xf>
    <xf numFmtId="0" fontId="0" fillId="0" borderId="0" xfId="0" applyFont="1" applyFill="1" applyBorder="1" applyAlignment="1">
      <alignment horizontal="left" vertical="center"/>
    </xf>
    <xf numFmtId="0" fontId="0" fillId="0" borderId="0" xfId="0" applyFont="1" applyFill="1" applyBorder="1" applyAlignment="1">
      <alignment horizontal="left" vertical="center" wrapText="1"/>
    </xf>
    <xf numFmtId="0" fontId="19" fillId="9" borderId="0" xfId="0" applyFont="1" applyFill="1" applyBorder="1" applyAlignment="1">
      <alignment horizontal="left" vertical="center"/>
    </xf>
    <xf numFmtId="0" fontId="7" fillId="3" borderId="43" xfId="0" applyFont="1" applyFill="1" applyBorder="1" applyAlignment="1">
      <alignment horizontal="right" vertical="center" wrapText="1"/>
    </xf>
    <xf numFmtId="0" fontId="0" fillId="31" borderId="0" xfId="0" quotePrefix="1" applyFont="1" applyFill="1" applyAlignment="1">
      <alignment horizontal="left" vertical="center"/>
    </xf>
    <xf numFmtId="0" fontId="0" fillId="31" borderId="0" xfId="0" applyFont="1" applyFill="1" applyAlignment="1">
      <alignment vertical="center"/>
    </xf>
    <xf numFmtId="0" fontId="23" fillId="12" borderId="0" xfId="0" applyFont="1" applyFill="1" applyBorder="1" applyAlignment="1">
      <alignment horizontal="left" vertical="center" wrapText="1"/>
    </xf>
    <xf numFmtId="0" fontId="40" fillId="12" borderId="0" xfId="0" applyFont="1" applyFill="1" applyBorder="1" applyAlignment="1">
      <alignment horizontal="left" wrapText="1"/>
    </xf>
    <xf numFmtId="0" fontId="33" fillId="12" borderId="0" xfId="0" applyFont="1" applyFill="1" applyBorder="1" applyAlignment="1">
      <alignment horizontal="center" vertical="center" wrapText="1"/>
    </xf>
    <xf numFmtId="0" fontId="33" fillId="12" borderId="114" xfId="0" applyFont="1" applyFill="1" applyBorder="1" applyAlignment="1">
      <alignment horizontal="center" vertical="center" wrapText="1"/>
    </xf>
    <xf numFmtId="0" fontId="19" fillId="12" borderId="36" xfId="0" applyFont="1" applyFill="1" applyBorder="1" applyAlignment="1">
      <alignment wrapText="1"/>
    </xf>
    <xf numFmtId="0" fontId="33" fillId="12" borderId="128" xfId="0" applyFont="1" applyFill="1" applyBorder="1" applyAlignment="1">
      <alignment horizontal="center" vertical="center" wrapText="1"/>
    </xf>
    <xf numFmtId="0" fontId="33" fillId="12" borderId="0" xfId="0" applyFont="1" applyFill="1" applyBorder="1" applyAlignment="1">
      <alignment horizontal="center" wrapText="1"/>
    </xf>
    <xf numFmtId="0" fontId="33" fillId="12" borderId="129" xfId="0" applyFont="1" applyFill="1" applyBorder="1" applyAlignment="1">
      <alignment horizontal="center" vertical="center" wrapText="1"/>
    </xf>
    <xf numFmtId="0" fontId="33" fillId="12" borderId="55" xfId="0" applyFont="1" applyFill="1" applyBorder="1" applyAlignment="1">
      <alignment horizontal="center" vertical="center" wrapText="1"/>
    </xf>
    <xf numFmtId="0" fontId="33" fillId="12" borderId="130" xfId="0" applyFont="1" applyFill="1" applyBorder="1" applyAlignment="1">
      <alignment horizontal="center" vertical="center" wrapText="1"/>
    </xf>
    <xf numFmtId="0" fontId="116" fillId="0" borderId="0" xfId="31" applyFont="1" applyAlignment="1">
      <alignment horizontal="left"/>
    </xf>
    <xf numFmtId="0" fontId="121" fillId="0" borderId="0" xfId="31" applyFont="1" applyAlignment="1">
      <alignment horizontal="left"/>
    </xf>
    <xf numFmtId="0" fontId="8" fillId="0" borderId="0" xfId="31" applyFont="1"/>
    <xf numFmtId="0" fontId="122" fillId="8" borderId="0" xfId="31" applyFont="1" applyFill="1"/>
    <xf numFmtId="0" fontId="19" fillId="8" borderId="131" xfId="0" applyFont="1" applyFill="1" applyBorder="1"/>
    <xf numFmtId="0" fontId="33" fillId="3" borderId="58" xfId="0" applyFont="1" applyFill="1" applyBorder="1" applyAlignment="1">
      <alignment horizontal="center" vertical="center" wrapText="1"/>
    </xf>
    <xf numFmtId="0" fontId="124" fillId="0" borderId="0" xfId="0" applyFont="1" applyAlignment="1">
      <alignment vertical="center"/>
    </xf>
    <xf numFmtId="0" fontId="124" fillId="0" borderId="0" xfId="0" applyFont="1" applyAlignment="1">
      <alignment horizontal="left" vertical="center" indent="4"/>
    </xf>
    <xf numFmtId="0" fontId="124" fillId="0" borderId="0" xfId="0" applyFont="1" applyAlignment="1">
      <alignment horizontal="left" vertical="center" indent="8"/>
    </xf>
    <xf numFmtId="0" fontId="1" fillId="0" borderId="0" xfId="0" applyFont="1" applyAlignment="1">
      <alignment horizontal="left"/>
    </xf>
    <xf numFmtId="0" fontId="11" fillId="0" borderId="0" xfId="0" applyFont="1" applyAlignment="1">
      <alignment wrapText="1"/>
    </xf>
    <xf numFmtId="0" fontId="11" fillId="59" borderId="0" xfId="0" applyFont="1" applyFill="1"/>
    <xf numFmtId="0" fontId="0" fillId="59" borderId="0" xfId="0" applyFill="1" applyAlignment="1">
      <alignment wrapText="1"/>
    </xf>
    <xf numFmtId="0" fontId="0" fillId="9" borderId="0" xfId="0" applyFill="1" applyAlignment="1">
      <alignment wrapText="1"/>
    </xf>
    <xf numFmtId="0" fontId="1" fillId="35" borderId="0" xfId="0" applyFont="1" applyFill="1" applyAlignment="1">
      <alignment horizontal="left"/>
    </xf>
    <xf numFmtId="0" fontId="1" fillId="35" borderId="0" xfId="0" quotePrefix="1" applyFont="1" applyFill="1" applyAlignment="1">
      <alignment horizontal="left"/>
    </xf>
    <xf numFmtId="0" fontId="126" fillId="35" borderId="0" xfId="0" applyFont="1" applyFill="1" applyAlignment="1">
      <alignment horizontal="left"/>
    </xf>
    <xf numFmtId="0" fontId="1" fillId="35" borderId="0" xfId="0" applyFont="1" applyFill="1" applyAlignment="1">
      <alignment horizontal="left" wrapText="1"/>
    </xf>
    <xf numFmtId="0" fontId="11" fillId="9" borderId="0" xfId="0" applyFont="1" applyFill="1" applyAlignment="1">
      <alignment wrapText="1"/>
    </xf>
    <xf numFmtId="0" fontId="0" fillId="0" borderId="0" xfId="0" applyFont="1" applyAlignment="1">
      <alignment wrapText="1"/>
    </xf>
    <xf numFmtId="0" fontId="11" fillId="59" borderId="0" xfId="0" applyFont="1" applyFill="1" applyAlignment="1">
      <alignment wrapText="1"/>
    </xf>
    <xf numFmtId="0" fontId="0" fillId="16" borderId="0" xfId="0" applyFill="1"/>
    <xf numFmtId="0" fontId="0" fillId="66" borderId="0" xfId="0" applyFont="1" applyFill="1" applyAlignment="1">
      <alignment wrapText="1"/>
    </xf>
    <xf numFmtId="0" fontId="0" fillId="66" borderId="0" xfId="0" applyFill="1"/>
    <xf numFmtId="0" fontId="128" fillId="59" borderId="0" xfId="0" applyFont="1" applyFill="1"/>
    <xf numFmtId="0" fontId="1" fillId="66" borderId="0" xfId="0" applyFont="1" applyFill="1"/>
    <xf numFmtId="0" fontId="128" fillId="59" borderId="0" xfId="0" applyFont="1" applyFill="1" applyAlignment="1">
      <alignment wrapText="1"/>
    </xf>
    <xf numFmtId="0" fontId="0" fillId="66" borderId="0" xfId="0" applyFill="1" applyAlignment="1">
      <alignment wrapText="1"/>
    </xf>
    <xf numFmtId="0" fontId="11" fillId="66" borderId="0" xfId="0" applyFont="1" applyFill="1" applyAlignment="1">
      <alignment wrapText="1"/>
    </xf>
    <xf numFmtId="0" fontId="128" fillId="66" borderId="0" xfId="0" applyFont="1" applyFill="1" applyAlignment="1">
      <alignment wrapText="1"/>
    </xf>
    <xf numFmtId="0" fontId="11" fillId="9" borderId="0" xfId="0" applyFont="1" applyFill="1" applyAlignment="1">
      <alignment horizontal="center" wrapText="1"/>
    </xf>
    <xf numFmtId="0" fontId="1" fillId="35" borderId="0" xfId="0" applyFont="1" applyFill="1" applyAlignment="1">
      <alignment horizontal="center"/>
    </xf>
    <xf numFmtId="0" fontId="11" fillId="0" borderId="0" xfId="0" applyFont="1" applyAlignment="1">
      <alignment horizontal="center"/>
    </xf>
    <xf numFmtId="0" fontId="1" fillId="66" borderId="0" xfId="0" applyFont="1" applyFill="1" applyAlignment="1">
      <alignment wrapText="1"/>
    </xf>
    <xf numFmtId="0" fontId="54" fillId="0" borderId="0" xfId="31" applyAlignment="1"/>
    <xf numFmtId="14" fontId="54" fillId="0" borderId="0" xfId="31" applyNumberFormat="1" applyAlignment="1"/>
    <xf numFmtId="0" fontId="113" fillId="0" borderId="0" xfId="0" applyFont="1" applyFill="1" applyBorder="1" applyAlignment="1">
      <alignment horizontal="center"/>
    </xf>
    <xf numFmtId="0" fontId="129" fillId="0" borderId="38" xfId="0" applyFont="1" applyFill="1" applyBorder="1" applyAlignment="1">
      <alignment horizontal="center" vertical="center" wrapText="1"/>
    </xf>
    <xf numFmtId="0" fontId="1" fillId="9" borderId="126" xfId="0" applyFont="1" applyFill="1" applyBorder="1"/>
    <xf numFmtId="0" fontId="0" fillId="9" borderId="127" xfId="0" applyFill="1" applyBorder="1"/>
    <xf numFmtId="0" fontId="0" fillId="9" borderId="94" xfId="0" quotePrefix="1" applyFill="1" applyBorder="1"/>
    <xf numFmtId="0" fontId="0" fillId="9" borderId="95" xfId="0" applyFill="1" applyBorder="1"/>
    <xf numFmtId="0" fontId="0" fillId="9" borderId="94" xfId="0" applyFill="1" applyBorder="1"/>
    <xf numFmtId="0" fontId="0" fillId="9" borderId="110" xfId="0" applyFill="1" applyBorder="1"/>
    <xf numFmtId="0" fontId="0" fillId="9" borderId="102" xfId="0" applyFill="1" applyBorder="1"/>
    <xf numFmtId="0" fontId="0" fillId="65" borderId="126" xfId="0" applyFill="1" applyBorder="1"/>
    <xf numFmtId="0" fontId="0" fillId="65" borderId="127" xfId="0" applyFill="1" applyBorder="1"/>
    <xf numFmtId="0" fontId="0" fillId="65" borderId="94" xfId="0" applyFill="1" applyBorder="1"/>
    <xf numFmtId="0" fontId="0" fillId="65" borderId="95" xfId="0" applyFill="1" applyBorder="1"/>
    <xf numFmtId="0" fontId="0" fillId="65" borderId="110" xfId="0" applyFill="1" applyBorder="1"/>
    <xf numFmtId="0" fontId="0" fillId="65" borderId="102" xfId="0" applyFill="1" applyBorder="1"/>
    <xf numFmtId="0" fontId="0" fillId="29" borderId="101" xfId="0" applyFill="1" applyBorder="1" applyAlignment="1">
      <alignment wrapText="1"/>
    </xf>
    <xf numFmtId="0" fontId="0" fillId="29" borderId="100" xfId="0" applyFill="1" applyBorder="1"/>
    <xf numFmtId="0" fontId="0" fillId="68" borderId="101" xfId="0" applyFill="1" applyBorder="1" applyAlignment="1">
      <alignment wrapText="1"/>
    </xf>
    <xf numFmtId="0" fontId="0" fillId="0" borderId="101" xfId="0" applyFill="1" applyBorder="1"/>
    <xf numFmtId="0" fontId="0" fillId="29" borderId="101" xfId="0" applyFill="1" applyBorder="1"/>
    <xf numFmtId="0" fontId="11" fillId="32" borderId="100" xfId="0" applyFont="1" applyFill="1" applyBorder="1"/>
    <xf numFmtId="0" fontId="0" fillId="25" borderId="110" xfId="0" applyFill="1" applyBorder="1"/>
    <xf numFmtId="0" fontId="0" fillId="25" borderId="127" xfId="0" applyFill="1" applyBorder="1" applyAlignment="1">
      <alignment wrapText="1"/>
    </xf>
    <xf numFmtId="0" fontId="0" fillId="25" borderId="102" xfId="0" applyFill="1" applyBorder="1" applyAlignment="1">
      <alignment wrapText="1"/>
    </xf>
    <xf numFmtId="0" fontId="0" fillId="68" borderId="100" xfId="0" applyFill="1" applyBorder="1" applyAlignment="1">
      <alignment wrapText="1"/>
    </xf>
    <xf numFmtId="0" fontId="0" fillId="65" borderId="126" xfId="0" applyFill="1" applyBorder="1" applyAlignment="1">
      <alignment wrapText="1"/>
    </xf>
    <xf numFmtId="0" fontId="0" fillId="65" borderId="127" xfId="0" applyFill="1" applyBorder="1" applyAlignment="1">
      <alignment wrapText="1"/>
    </xf>
    <xf numFmtId="0" fontId="0" fillId="25" borderId="126" xfId="0" applyFill="1" applyBorder="1" applyAlignment="1">
      <alignment wrapText="1"/>
    </xf>
    <xf numFmtId="0" fontId="0" fillId="17" borderId="101" xfId="0" applyFill="1" applyBorder="1"/>
    <xf numFmtId="0" fontId="0" fillId="17" borderId="100" xfId="0" applyFill="1" applyBorder="1"/>
    <xf numFmtId="0" fontId="126" fillId="35" borderId="0" xfId="0" applyFont="1" applyFill="1" applyAlignment="1">
      <alignment horizontal="left" wrapText="1"/>
    </xf>
    <xf numFmtId="49" fontId="65" fillId="8" borderId="1" xfId="0" applyNumberFormat="1" applyFont="1" applyFill="1" applyBorder="1"/>
    <xf numFmtId="0" fontId="133" fillId="0" borderId="0" xfId="0" applyFont="1" applyAlignment="1">
      <alignment horizontal="left" vertical="top"/>
    </xf>
    <xf numFmtId="0" fontId="132" fillId="69" borderId="59" xfId="0" applyFont="1" applyFill="1" applyBorder="1" applyAlignment="1">
      <alignment vertical="top" wrapText="1"/>
    </xf>
    <xf numFmtId="0" fontId="132" fillId="3" borderId="59" xfId="0" applyFont="1" applyFill="1" applyBorder="1" applyAlignment="1">
      <alignment vertical="top" wrapText="1"/>
    </xf>
    <xf numFmtId="0" fontId="133" fillId="0" borderId="0" xfId="0" applyFont="1" applyAlignment="1">
      <alignment vertical="top"/>
    </xf>
    <xf numFmtId="0" fontId="134" fillId="0" borderId="0" xfId="0" applyFont="1" applyFill="1" applyAlignment="1">
      <alignment vertical="top"/>
    </xf>
    <xf numFmtId="0" fontId="134" fillId="0" borderId="0" xfId="0" applyFont="1" applyFill="1" applyBorder="1" applyAlignment="1">
      <alignment vertical="top" wrapText="1"/>
    </xf>
    <xf numFmtId="0" fontId="60" fillId="0" borderId="0" xfId="0" applyFont="1" applyAlignment="1">
      <alignment vertical="top"/>
    </xf>
    <xf numFmtId="0" fontId="3" fillId="0" borderId="0" xfId="0" applyFont="1" applyAlignment="1">
      <alignment vertical="top" wrapText="1"/>
    </xf>
    <xf numFmtId="0" fontId="133" fillId="0" borderId="132" xfId="0" applyFont="1" applyBorder="1" applyAlignment="1">
      <alignment vertical="top"/>
    </xf>
    <xf numFmtId="0" fontId="133" fillId="0" borderId="132" xfId="0" applyFont="1" applyFill="1" applyBorder="1" applyAlignment="1">
      <alignment vertical="top"/>
    </xf>
    <xf numFmtId="0" fontId="133" fillId="0" borderId="132" xfId="0" applyFont="1" applyBorder="1" applyAlignment="1">
      <alignment horizontal="left" vertical="top" wrapText="1"/>
    </xf>
    <xf numFmtId="0" fontId="133" fillId="0" borderId="132" xfId="0" applyFont="1" applyBorder="1" applyAlignment="1">
      <alignment horizontal="left" vertical="top"/>
    </xf>
    <xf numFmtId="0" fontId="135" fillId="0" borderId="0" xfId="0" applyFont="1" applyAlignment="1">
      <alignment vertical="top"/>
    </xf>
    <xf numFmtId="0" fontId="136" fillId="0" borderId="68" xfId="0" applyFont="1" applyFill="1" applyBorder="1" applyAlignment="1">
      <alignment vertical="top" wrapText="1"/>
    </xf>
    <xf numFmtId="0" fontId="136" fillId="0" borderId="0" xfId="0" applyFont="1" applyFill="1" applyAlignment="1">
      <alignment vertical="top"/>
    </xf>
    <xf numFmtId="0" fontId="136" fillId="0" borderId="0" xfId="0" applyFont="1" applyFill="1" applyAlignment="1">
      <alignment horizontal="left" vertical="top"/>
    </xf>
    <xf numFmtId="0" fontId="136" fillId="0" borderId="0" xfId="0" applyFont="1" applyAlignment="1">
      <alignment vertical="top"/>
    </xf>
    <xf numFmtId="0" fontId="135" fillId="0" borderId="21" xfId="0" applyFont="1" applyFill="1" applyBorder="1" applyAlignment="1">
      <alignment horizontal="center" vertical="center" wrapText="1"/>
    </xf>
    <xf numFmtId="0" fontId="135" fillId="0" borderId="68" xfId="0" applyFont="1" applyFill="1" applyBorder="1" applyAlignment="1">
      <alignment horizontal="left" vertical="center"/>
    </xf>
    <xf numFmtId="0" fontId="133" fillId="0" borderId="132" xfId="0" applyFont="1" applyBorder="1" applyAlignment="1">
      <alignment vertical="top" wrapText="1"/>
    </xf>
    <xf numFmtId="0" fontId="133" fillId="0" borderId="132" xfId="0" applyFont="1" applyFill="1" applyBorder="1" applyAlignment="1">
      <alignment horizontal="left" vertical="top"/>
    </xf>
    <xf numFmtId="0" fontId="135" fillId="0" borderId="0" xfId="0" applyFont="1" applyFill="1" applyAlignment="1">
      <alignment horizontal="left" vertical="center"/>
    </xf>
    <xf numFmtId="0" fontId="19" fillId="20" borderId="48" xfId="0" applyFont="1" applyFill="1" applyBorder="1" applyAlignment="1">
      <alignment horizontal="left" vertical="top" wrapText="1"/>
    </xf>
    <xf numFmtId="0" fontId="19" fillId="20" borderId="133" xfId="0" applyFont="1" applyFill="1" applyBorder="1" applyAlignment="1">
      <alignment horizontal="left" vertical="top" wrapText="1"/>
    </xf>
    <xf numFmtId="0" fontId="137" fillId="62" borderId="0" xfId="0" applyFont="1" applyFill="1"/>
    <xf numFmtId="0" fontId="138" fillId="70" borderId="0" xfId="0" applyFont="1" applyFill="1" applyBorder="1"/>
    <xf numFmtId="0" fontId="124" fillId="0" borderId="0" xfId="0" applyFont="1" applyFill="1" applyBorder="1"/>
    <xf numFmtId="0" fontId="124" fillId="0" borderId="0" xfId="0" applyFont="1" applyFill="1" applyBorder="1" applyAlignment="1">
      <alignment horizontal="left"/>
    </xf>
    <xf numFmtId="49" fontId="3" fillId="0" borderId="7" xfId="0" applyNumberFormat="1" applyFont="1" applyFill="1" applyBorder="1" applyAlignment="1">
      <alignment horizontal="left" vertical="center" wrapText="1"/>
    </xf>
    <xf numFmtId="0" fontId="0" fillId="0" borderId="0" xfId="0" applyAlignment="1">
      <alignment wrapText="1"/>
    </xf>
    <xf numFmtId="0" fontId="0" fillId="0" borderId="0" xfId="0" applyAlignment="1">
      <alignment horizontal="center"/>
    </xf>
    <xf numFmtId="0" fontId="0" fillId="8" borderId="100" xfId="0" applyFill="1" applyBorder="1" applyAlignment="1">
      <alignment wrapText="1"/>
    </xf>
    <xf numFmtId="0" fontId="0" fillId="0" borderId="0" xfId="0" applyFont="1" applyAlignment="1">
      <alignment horizontal="left" indent="1"/>
    </xf>
    <xf numFmtId="0" fontId="8" fillId="0" borderId="0" xfId="0" applyFont="1" applyBorder="1" applyAlignment="1">
      <alignment vertical="center"/>
    </xf>
    <xf numFmtId="0" fontId="54" fillId="0" borderId="0" xfId="0" applyFont="1" applyBorder="1" applyAlignment="1">
      <alignment vertical="center"/>
    </xf>
    <xf numFmtId="0" fontId="5" fillId="76" borderId="0" xfId="0" applyFont="1" applyFill="1" applyAlignment="1">
      <alignment horizontal="left" vertical="center"/>
    </xf>
    <xf numFmtId="0" fontId="7" fillId="76" borderId="0" xfId="0" applyFont="1" applyFill="1" applyAlignment="1">
      <alignment horizontal="left" vertical="center"/>
    </xf>
    <xf numFmtId="0" fontId="5" fillId="76" borderId="0" xfId="0" applyNumberFormat="1" applyFont="1" applyFill="1" applyAlignment="1">
      <alignment horizontal="left" vertical="center"/>
    </xf>
    <xf numFmtId="0" fontId="4" fillId="0" borderId="0" xfId="0" applyFont="1" applyAlignment="1">
      <alignment horizontal="left" vertical="center"/>
    </xf>
    <xf numFmtId="0" fontId="140" fillId="0" borderId="71" xfId="0" applyFont="1" applyFill="1" applyBorder="1" applyAlignment="1">
      <alignment vertical="top" wrapText="1"/>
    </xf>
    <xf numFmtId="0" fontId="140" fillId="0" borderId="0" xfId="0" applyFont="1" applyFill="1" applyAlignment="1">
      <alignment horizontal="left" vertical="top"/>
    </xf>
    <xf numFmtId="0" fontId="4" fillId="0" borderId="0" xfId="0" applyFont="1" applyFill="1" applyAlignment="1">
      <alignment horizontal="left" vertical="center"/>
    </xf>
    <xf numFmtId="0" fontId="4" fillId="0" borderId="0" xfId="0" applyFont="1" applyFill="1" applyBorder="1" applyAlignment="1">
      <alignment horizontal="left" vertical="center"/>
    </xf>
    <xf numFmtId="0" fontId="4" fillId="0" borderId="0" xfId="0" applyFont="1" applyFill="1" applyBorder="1" applyAlignment="1">
      <alignment horizontal="left" vertical="center" wrapText="1"/>
    </xf>
    <xf numFmtId="171"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4" fillId="0" borderId="0" xfId="0" applyNumberFormat="1" applyFont="1" applyAlignment="1">
      <alignment horizontal="left" vertical="center"/>
    </xf>
    <xf numFmtId="0" fontId="12" fillId="0" borderId="134" xfId="0" applyFont="1" applyBorder="1" applyAlignment="1">
      <alignment horizontal="left"/>
    </xf>
    <xf numFmtId="0" fontId="12" fillId="0" borderId="135" xfId="0" applyFont="1" applyBorder="1" applyAlignment="1">
      <alignment horizontal="left"/>
    </xf>
    <xf numFmtId="0" fontId="141" fillId="0" borderId="135" xfId="0" applyFont="1" applyBorder="1" applyAlignment="1">
      <alignment horizontal="left"/>
    </xf>
    <xf numFmtId="0" fontId="0" fillId="8" borderId="135" xfId="0" applyFill="1" applyBorder="1" applyAlignment="1">
      <alignment horizontal="left"/>
    </xf>
    <xf numFmtId="0" fontId="0" fillId="8" borderId="98" xfId="0" applyFill="1" applyBorder="1" applyAlignment="1">
      <alignment horizontal="left"/>
    </xf>
    <xf numFmtId="0" fontId="1" fillId="32" borderId="98" xfId="0" applyFont="1" applyFill="1" applyBorder="1"/>
    <xf numFmtId="0" fontId="1" fillId="32" borderId="135" xfId="0" applyFont="1" applyFill="1" applyBorder="1" applyAlignment="1"/>
    <xf numFmtId="0" fontId="1" fillId="32" borderId="135" xfId="0" applyFont="1" applyFill="1" applyBorder="1"/>
    <xf numFmtId="0" fontId="137" fillId="19" borderId="99" xfId="0" applyFont="1" applyFill="1" applyBorder="1"/>
    <xf numFmtId="0" fontId="137" fillId="19" borderId="99" xfId="0" applyFont="1" applyFill="1" applyBorder="1" applyAlignment="1">
      <alignment horizontal="right"/>
    </xf>
    <xf numFmtId="0" fontId="137" fillId="19" borderId="100" xfId="0" applyFont="1" applyFill="1" applyBorder="1" applyAlignment="1"/>
    <xf numFmtId="0" fontId="137" fillId="19" borderId="0" xfId="0" applyFont="1" applyFill="1" applyBorder="1" applyAlignment="1"/>
    <xf numFmtId="0" fontId="124" fillId="0" borderId="0" xfId="0" applyFont="1"/>
    <xf numFmtId="0" fontId="142" fillId="8" borderId="0" xfId="0" applyFont="1" applyFill="1" applyBorder="1" applyAlignment="1">
      <alignment horizontal="left"/>
    </xf>
    <xf numFmtId="0" fontId="124" fillId="19" borderId="126" xfId="0" applyFont="1" applyFill="1" applyBorder="1"/>
    <xf numFmtId="0" fontId="124" fillId="19" borderId="90" xfId="0" applyFont="1" applyFill="1" applyBorder="1"/>
    <xf numFmtId="0" fontId="124" fillId="19" borderId="90" xfId="0" applyFont="1" applyFill="1" applyBorder="1" applyAlignment="1">
      <alignment horizontal="right"/>
    </xf>
    <xf numFmtId="0" fontId="124" fillId="19" borderId="127" xfId="0" applyFont="1" applyFill="1" applyBorder="1" applyAlignment="1"/>
    <xf numFmtId="0" fontId="137" fillId="0" borderId="0" xfId="0" applyFont="1" applyFill="1" applyAlignment="1">
      <alignment horizontal="left"/>
    </xf>
    <xf numFmtId="0" fontId="124" fillId="19" borderId="94" xfId="0" applyFont="1" applyFill="1" applyBorder="1"/>
    <xf numFmtId="0" fontId="124" fillId="19" borderId="0" xfId="0" applyFont="1" applyFill="1" applyBorder="1"/>
    <xf numFmtId="0" fontId="124" fillId="19" borderId="0" xfId="0" applyFont="1" applyFill="1" applyBorder="1" applyAlignment="1">
      <alignment horizontal="right"/>
    </xf>
    <xf numFmtId="0" fontId="124" fillId="19" borderId="95" xfId="0" applyFont="1" applyFill="1" applyBorder="1" applyAlignment="1"/>
    <xf numFmtId="0" fontId="124" fillId="19" borderId="0" xfId="0" applyFont="1" applyFill="1" applyBorder="1" applyAlignment="1">
      <alignment wrapText="1"/>
    </xf>
    <xf numFmtId="0" fontId="124" fillId="19" borderId="110" xfId="0" applyFont="1" applyFill="1" applyBorder="1"/>
    <xf numFmtId="0" fontId="124" fillId="19" borderId="113" xfId="0" applyFont="1" applyFill="1" applyBorder="1"/>
    <xf numFmtId="0" fontId="124" fillId="19" borderId="113" xfId="0" applyFont="1" applyFill="1" applyBorder="1" applyAlignment="1">
      <alignment horizontal="right"/>
    </xf>
    <xf numFmtId="0" fontId="124" fillId="19" borderId="102" xfId="0" applyFont="1" applyFill="1" applyBorder="1" applyAlignment="1"/>
    <xf numFmtId="0" fontId="124" fillId="0" borderId="0" xfId="0" applyFont="1" applyBorder="1"/>
    <xf numFmtId="0" fontId="124" fillId="0" borderId="0" xfId="0" applyFont="1" applyAlignment="1">
      <alignment horizontal="right"/>
    </xf>
    <xf numFmtId="0" fontId="124" fillId="0" borderId="0" xfId="0" applyFont="1" applyBorder="1" applyAlignment="1"/>
    <xf numFmtId="0" fontId="137" fillId="8" borderId="126" xfId="0" applyFont="1" applyFill="1" applyBorder="1" applyAlignment="1">
      <alignment vertical="center"/>
    </xf>
    <xf numFmtId="0" fontId="143" fillId="8" borderId="134" xfId="0" applyFont="1" applyFill="1" applyBorder="1" applyAlignment="1">
      <alignment horizontal="left"/>
    </xf>
    <xf numFmtId="0" fontId="124" fillId="0" borderId="0" xfId="0" applyFont="1" applyAlignment="1"/>
    <xf numFmtId="0" fontId="124" fillId="8" borderId="110" xfId="0" applyFont="1" applyFill="1" applyBorder="1" applyAlignment="1">
      <alignment vertical="center" wrapText="1"/>
    </xf>
    <xf numFmtId="0" fontId="66" fillId="8" borderId="98" xfId="0" applyFont="1" applyFill="1" applyBorder="1" applyAlignment="1"/>
    <xf numFmtId="0" fontId="124" fillId="0" borderId="134" xfId="0" applyFont="1" applyBorder="1" applyAlignment="1">
      <alignment vertical="center"/>
    </xf>
    <xf numFmtId="0" fontId="66" fillId="0" borderId="127" xfId="0" applyFont="1" applyFill="1" applyBorder="1" applyAlignment="1">
      <alignment horizontal="left"/>
    </xf>
    <xf numFmtId="0" fontId="124" fillId="0" borderId="135" xfId="0" applyFont="1" applyBorder="1" applyAlignment="1">
      <alignment vertical="center"/>
    </xf>
    <xf numFmtId="0" fontId="66" fillId="0" borderId="95" xfId="0" applyFont="1" applyFill="1" applyBorder="1" applyAlignment="1">
      <alignment horizontal="left"/>
    </xf>
    <xf numFmtId="0" fontId="66" fillId="0" borderId="95" xfId="0" applyFont="1" applyFill="1" applyBorder="1" applyAlignment="1">
      <alignment horizontal="left" wrapText="1"/>
    </xf>
    <xf numFmtId="0" fontId="66" fillId="0" borderId="95" xfId="0" applyFont="1" applyFill="1" applyBorder="1" applyAlignment="1"/>
    <xf numFmtId="0" fontId="124" fillId="0" borderId="98" xfId="0" applyFont="1" applyBorder="1" applyAlignment="1">
      <alignment vertical="center"/>
    </xf>
    <xf numFmtId="0" fontId="66" fillId="0" borderId="102" xfId="0" applyFont="1" applyFill="1" applyBorder="1" applyAlignment="1"/>
    <xf numFmtId="0" fontId="144" fillId="0" borderId="0" xfId="0" applyFont="1"/>
    <xf numFmtId="0" fontId="144" fillId="0" borderId="0" xfId="0" applyFont="1" applyFill="1"/>
    <xf numFmtId="0" fontId="1" fillId="28" borderId="0" xfId="0" applyFont="1" applyFill="1" applyBorder="1"/>
    <xf numFmtId="0" fontId="0" fillId="20" borderId="0" xfId="0" quotePrefix="1" applyFill="1" applyBorder="1"/>
    <xf numFmtId="0" fontId="33" fillId="3" borderId="51" xfId="0" applyFont="1" applyFill="1" applyBorder="1" applyAlignment="1">
      <alignment horizontal="center" vertical="center" wrapText="1"/>
    </xf>
    <xf numFmtId="0" fontId="0" fillId="0" borderId="22" xfId="0" applyBorder="1" applyAlignment="1">
      <alignment horizontal="center" vertical="center" wrapText="1"/>
    </xf>
    <xf numFmtId="0" fontId="71" fillId="63" borderId="0" xfId="0" applyFont="1" applyFill="1" applyBorder="1" applyAlignment="1">
      <alignment horizontal="left" vertical="center" wrapText="1"/>
    </xf>
    <xf numFmtId="0" fontId="34" fillId="13" borderId="62" xfId="0" applyFont="1" applyFill="1" applyBorder="1" applyAlignment="1">
      <alignment horizontal="left" vertical="center" wrapText="1"/>
    </xf>
    <xf numFmtId="0" fontId="34" fillId="0" borderId="70" xfId="0" applyFont="1" applyFill="1" applyBorder="1" applyAlignment="1">
      <alignment horizontal="left" vertical="center" wrapText="1"/>
    </xf>
    <xf numFmtId="0" fontId="34" fillId="0" borderId="33" xfId="0" applyFont="1" applyFill="1" applyBorder="1" applyAlignment="1">
      <alignment horizontal="left" vertical="center" wrapText="1"/>
    </xf>
    <xf numFmtId="0" fontId="19" fillId="0" borderId="49" xfId="0" applyFont="1" applyBorder="1" applyAlignment="1">
      <alignment horizontal="left" vertical="center" wrapText="1"/>
    </xf>
    <xf numFmtId="0" fontId="19" fillId="63" borderId="38" xfId="0" applyFont="1" applyFill="1" applyBorder="1" applyAlignment="1">
      <alignment horizontal="left" vertical="center" wrapText="1"/>
    </xf>
    <xf numFmtId="0" fontId="19" fillId="0" borderId="22" xfId="0" applyFont="1" applyBorder="1" applyAlignment="1">
      <alignment horizontal="left" vertical="center" wrapText="1"/>
    </xf>
    <xf numFmtId="0" fontId="34" fillId="21" borderId="38" xfId="0" applyFont="1" applyFill="1" applyBorder="1" applyAlignment="1">
      <alignment horizontal="left" vertical="center" wrapText="1"/>
    </xf>
    <xf numFmtId="0" fontId="34" fillId="13" borderId="70" xfId="0" applyFont="1" applyFill="1" applyBorder="1" applyAlignment="1">
      <alignment horizontal="left" vertical="center" wrapText="1"/>
    </xf>
    <xf numFmtId="0" fontId="36" fillId="19" borderId="34" xfId="0" applyFont="1" applyFill="1" applyBorder="1" applyAlignment="1">
      <alignment horizontal="left" vertical="center" wrapText="1"/>
    </xf>
    <xf numFmtId="0" fontId="7" fillId="3" borderId="59" xfId="0" applyFont="1" applyFill="1" applyBorder="1" applyAlignment="1">
      <alignment horizontal="center" vertical="center" wrapText="1"/>
    </xf>
    <xf numFmtId="0" fontId="124" fillId="0" borderId="0" xfId="0" applyFont="1" applyFill="1" applyBorder="1" applyAlignment="1">
      <alignment horizontal="left" vertical="center" wrapText="1"/>
    </xf>
    <xf numFmtId="0" fontId="124" fillId="0" borderId="0" xfId="0" applyFont="1" applyFill="1" applyBorder="1" applyAlignment="1">
      <alignment horizontal="left" vertical="center"/>
    </xf>
    <xf numFmtId="0" fontId="124" fillId="0" borderId="0" xfId="0" applyNumberFormat="1" applyFont="1"/>
    <xf numFmtId="0" fontId="36" fillId="0" borderId="47" xfId="0" applyFont="1" applyFill="1" applyBorder="1" applyAlignment="1">
      <alignment horizontal="center" vertical="center"/>
    </xf>
    <xf numFmtId="0" fontId="19" fillId="0" borderId="49" xfId="0" applyFont="1" applyBorder="1" applyAlignment="1">
      <alignment vertical="center"/>
    </xf>
    <xf numFmtId="0" fontId="34" fillId="13" borderId="136" xfId="0" applyFont="1" applyFill="1" applyBorder="1" applyAlignment="1">
      <alignment horizontal="left" vertical="center" wrapText="1"/>
    </xf>
    <xf numFmtId="0" fontId="55" fillId="0" borderId="0" xfId="31" applyFont="1" applyAlignment="1"/>
    <xf numFmtId="0" fontId="55" fillId="0" borderId="0" xfId="31" applyFont="1" applyAlignment="1" applyProtection="1">
      <protection locked="0"/>
    </xf>
    <xf numFmtId="14" fontId="55" fillId="0" borderId="0" xfId="31" applyNumberFormat="1" applyFont="1" applyAlignment="1"/>
    <xf numFmtId="0" fontId="55" fillId="0" borderId="0" xfId="31" applyFont="1" applyAlignment="1">
      <alignment wrapText="1"/>
    </xf>
    <xf numFmtId="0" fontId="55" fillId="0" borderId="0" xfId="31" applyFont="1" applyProtection="1">
      <protection locked="0"/>
    </xf>
    <xf numFmtId="14" fontId="55" fillId="0" borderId="0" xfId="31" applyNumberFormat="1" applyFont="1"/>
    <xf numFmtId="0" fontId="55" fillId="0" borderId="0" xfId="31" applyFont="1" applyBorder="1"/>
    <xf numFmtId="14" fontId="55" fillId="20" borderId="91" xfId="31" applyNumberFormat="1" applyFont="1" applyFill="1" applyBorder="1" applyAlignment="1">
      <alignment wrapText="1"/>
    </xf>
    <xf numFmtId="0" fontId="19" fillId="0" borderId="38" xfId="0" quotePrefix="1" applyFont="1" applyFill="1" applyBorder="1" applyAlignment="1">
      <alignment vertical="center"/>
    </xf>
    <xf numFmtId="0" fontId="19" fillId="0" borderId="38" xfId="0" applyFont="1" applyBorder="1" applyAlignment="1">
      <alignment horizontal="left" vertical="center"/>
    </xf>
    <xf numFmtId="0" fontId="19" fillId="0" borderId="24" xfId="0" applyFont="1" applyBorder="1" applyAlignment="1">
      <alignment vertical="center"/>
    </xf>
    <xf numFmtId="0" fontId="34" fillId="0" borderId="47" xfId="0" applyFont="1" applyFill="1" applyBorder="1" applyAlignment="1">
      <alignment horizontal="left" vertical="center" wrapText="1"/>
    </xf>
    <xf numFmtId="0" fontId="19" fillId="0" borderId="16" xfId="0" applyFont="1" applyFill="1" applyBorder="1" applyAlignment="1">
      <alignment vertical="center"/>
    </xf>
    <xf numFmtId="0" fontId="19" fillId="19" borderId="61" xfId="0" applyFont="1" applyFill="1" applyBorder="1" applyAlignment="1">
      <alignment horizontal="left" vertical="center" wrapText="1"/>
    </xf>
    <xf numFmtId="0" fontId="19" fillId="8" borderId="22" xfId="0" applyFont="1" applyFill="1" applyBorder="1" applyAlignment="1">
      <alignment vertical="center" wrapText="1"/>
    </xf>
    <xf numFmtId="0" fontId="19" fillId="8" borderId="49" xfId="0" applyFont="1" applyFill="1" applyBorder="1" applyAlignment="1">
      <alignment horizontal="left" vertical="center" wrapText="1"/>
    </xf>
    <xf numFmtId="0" fontId="34" fillId="19" borderId="61" xfId="0" applyFont="1" applyFill="1" applyBorder="1" applyAlignment="1">
      <alignment horizontal="left" vertical="center" wrapText="1"/>
    </xf>
    <xf numFmtId="0" fontId="19" fillId="6" borderId="16" xfId="0" applyFont="1" applyFill="1" applyBorder="1" applyAlignment="1">
      <alignment vertical="center"/>
    </xf>
    <xf numFmtId="0" fontId="147" fillId="0" borderId="38" xfId="0" applyFont="1" applyFill="1" applyBorder="1" applyAlignment="1">
      <alignment vertical="center"/>
    </xf>
    <xf numFmtId="0" fontId="148" fillId="14" borderId="38" xfId="0" applyFont="1" applyFill="1" applyBorder="1" applyAlignment="1">
      <alignment vertical="center"/>
    </xf>
    <xf numFmtId="0" fontId="147" fillId="0" borderId="47" xfId="0" applyFont="1" applyFill="1" applyBorder="1" applyAlignment="1">
      <alignment vertical="center"/>
    </xf>
    <xf numFmtId="0" fontId="147" fillId="17" borderId="0" xfId="0" applyFont="1" applyFill="1" applyBorder="1" applyAlignment="1">
      <alignment vertical="center"/>
    </xf>
    <xf numFmtId="0" fontId="149" fillId="13" borderId="22" xfId="0" applyFont="1" applyFill="1" applyBorder="1" applyAlignment="1">
      <alignment vertical="center" wrapText="1"/>
    </xf>
    <xf numFmtId="0" fontId="148" fillId="0" borderId="47" xfId="0" applyFont="1" applyFill="1" applyBorder="1" applyAlignment="1">
      <alignment horizontal="center" vertical="center"/>
    </xf>
    <xf numFmtId="0" fontId="147" fillId="8" borderId="16" xfId="0" applyFont="1" applyFill="1" applyBorder="1" applyAlignment="1">
      <alignment vertical="center"/>
    </xf>
    <xf numFmtId="0" fontId="147" fillId="0" borderId="38" xfId="0" quotePrefix="1" applyFont="1" applyFill="1" applyBorder="1" applyAlignment="1">
      <alignment vertical="center"/>
    </xf>
    <xf numFmtId="0" fontId="149" fillId="13" borderId="16" xfId="0" applyFont="1" applyFill="1" applyBorder="1" applyAlignment="1">
      <alignment vertical="center" wrapText="1"/>
    </xf>
    <xf numFmtId="0" fontId="147" fillId="14" borderId="22" xfId="0" applyFont="1" applyFill="1" applyBorder="1" applyAlignment="1">
      <alignment vertical="center" wrapText="1"/>
    </xf>
    <xf numFmtId="0" fontId="147" fillId="12" borderId="55" xfId="0" applyFont="1" applyFill="1" applyBorder="1" applyAlignment="1">
      <alignment wrapText="1"/>
    </xf>
    <xf numFmtId="0" fontId="147" fillId="13" borderId="38" xfId="0" applyFont="1" applyFill="1" applyBorder="1" applyAlignment="1">
      <alignment vertical="center" wrapText="1"/>
    </xf>
    <xf numFmtId="0" fontId="147" fillId="31" borderId="38" xfId="0" applyFont="1" applyFill="1" applyBorder="1" applyAlignment="1">
      <alignment vertical="center" wrapText="1"/>
    </xf>
    <xf numFmtId="0" fontId="147" fillId="0" borderId="0" xfId="0" applyFont="1" applyAlignment="1">
      <alignment vertical="center"/>
    </xf>
    <xf numFmtId="0" fontId="36" fillId="8" borderId="49" xfId="0" applyFont="1" applyFill="1" applyBorder="1" applyAlignment="1">
      <alignment horizontal="left" vertical="center" wrapText="1"/>
    </xf>
    <xf numFmtId="0" fontId="150" fillId="63" borderId="0" xfId="0" applyFont="1" applyFill="1" applyBorder="1" applyAlignment="1">
      <alignment horizontal="left" vertical="center" wrapText="1"/>
    </xf>
    <xf numFmtId="0" fontId="149" fillId="13" borderId="47" xfId="0" applyFont="1" applyFill="1" applyBorder="1" applyAlignment="1">
      <alignment horizontal="left" vertical="center" wrapText="1"/>
    </xf>
    <xf numFmtId="0" fontId="151" fillId="13" borderId="47" xfId="0" applyFont="1" applyFill="1" applyBorder="1" applyAlignment="1">
      <alignment horizontal="left" vertical="center" wrapText="1"/>
    </xf>
    <xf numFmtId="0" fontId="149" fillId="13" borderId="62" xfId="0" applyFont="1" applyFill="1" applyBorder="1" applyAlignment="1">
      <alignment horizontal="left" vertical="center" wrapText="1"/>
    </xf>
    <xf numFmtId="0" fontId="149" fillId="13" borderId="136" xfId="0" applyFont="1" applyFill="1" applyBorder="1" applyAlignment="1">
      <alignment horizontal="left" vertical="center" wrapText="1"/>
    </xf>
    <xf numFmtId="0" fontId="149" fillId="0" borderId="70" xfId="0" applyFont="1" applyFill="1" applyBorder="1" applyAlignment="1">
      <alignment horizontal="left" vertical="center" wrapText="1"/>
    </xf>
    <xf numFmtId="0" fontId="147" fillId="0" borderId="49" xfId="0" applyFont="1" applyBorder="1" applyAlignment="1">
      <alignment horizontal="left" vertical="center" wrapText="1"/>
    </xf>
    <xf numFmtId="0" fontId="147" fillId="0" borderId="38" xfId="0" applyFont="1" applyBorder="1" applyAlignment="1">
      <alignment horizontal="left" vertical="center"/>
    </xf>
    <xf numFmtId="0" fontId="147" fillId="0" borderId="38" xfId="0" applyFont="1" applyBorder="1" applyAlignment="1">
      <alignment horizontal="left" vertical="center" wrapText="1"/>
    </xf>
    <xf numFmtId="0" fontId="149" fillId="13" borderId="49" xfId="0" applyFont="1" applyFill="1" applyBorder="1" applyAlignment="1">
      <alignment horizontal="left" vertical="center" wrapText="1"/>
    </xf>
    <xf numFmtId="0" fontId="147" fillId="0" borderId="22" xfId="0" applyFont="1" applyBorder="1" applyAlignment="1">
      <alignment horizontal="left" vertical="center" wrapText="1"/>
    </xf>
    <xf numFmtId="0" fontId="149" fillId="21" borderId="38" xfId="0" applyFont="1" applyFill="1" applyBorder="1" applyAlignment="1">
      <alignment horizontal="left" vertical="center" wrapText="1"/>
    </xf>
    <xf numFmtId="0" fontId="147" fillId="0" borderId="38" xfId="0" applyFont="1" applyBorder="1" applyAlignment="1">
      <alignment vertical="center" wrapText="1"/>
    </xf>
    <xf numFmtId="0" fontId="147" fillId="0" borderId="38" xfId="0" applyFont="1" applyBorder="1" applyAlignment="1">
      <alignment vertical="center"/>
    </xf>
    <xf numFmtId="0" fontId="147" fillId="0" borderId="49" xfId="0" applyFont="1" applyFill="1" applyBorder="1" applyAlignment="1">
      <alignment horizontal="left" vertical="center" wrapText="1"/>
    </xf>
    <xf numFmtId="0" fontId="149" fillId="32" borderId="38" xfId="0" applyFont="1" applyFill="1" applyBorder="1" applyAlignment="1">
      <alignment horizontal="left" vertical="center" wrapText="1"/>
    </xf>
    <xf numFmtId="0" fontId="147" fillId="0" borderId="49" xfId="0" applyFont="1" applyBorder="1" applyAlignment="1">
      <alignment vertical="center"/>
    </xf>
    <xf numFmtId="0" fontId="149" fillId="0" borderId="38" xfId="0" applyFont="1" applyFill="1" applyBorder="1" applyAlignment="1">
      <alignment horizontal="left" vertical="center" wrapText="1"/>
    </xf>
    <xf numFmtId="0" fontId="147" fillId="19" borderId="38" xfId="0" applyFont="1" applyFill="1" applyBorder="1" applyAlignment="1">
      <alignment horizontal="left" vertical="center" wrapText="1"/>
    </xf>
    <xf numFmtId="0" fontId="149" fillId="13" borderId="70" xfId="0" applyFont="1" applyFill="1" applyBorder="1" applyAlignment="1">
      <alignment horizontal="left" vertical="center" wrapText="1"/>
    </xf>
    <xf numFmtId="0" fontId="148" fillId="19" borderId="34" xfId="0" applyFont="1" applyFill="1" applyBorder="1" applyAlignment="1">
      <alignment horizontal="left" vertical="center" wrapText="1"/>
    </xf>
    <xf numFmtId="0" fontId="19" fillId="77" borderId="16" xfId="0" applyFont="1" applyFill="1" applyBorder="1" applyAlignment="1">
      <alignment vertical="center"/>
    </xf>
    <xf numFmtId="0" fontId="19" fillId="77" borderId="22" xfId="0" applyFont="1" applyFill="1" applyBorder="1" applyAlignment="1">
      <alignment vertical="center" wrapText="1"/>
    </xf>
    <xf numFmtId="0" fontId="19" fillId="3" borderId="49" xfId="0" applyFont="1" applyFill="1" applyBorder="1" applyAlignment="1">
      <alignment horizontal="left" vertical="center" wrapText="1"/>
    </xf>
    <xf numFmtId="0" fontId="149" fillId="0" borderId="47" xfId="0" applyFont="1" applyFill="1" applyBorder="1" applyAlignment="1">
      <alignment horizontal="left" vertical="center" wrapText="1"/>
    </xf>
    <xf numFmtId="0" fontId="149" fillId="0" borderId="33" xfId="0" applyFont="1" applyFill="1" applyBorder="1" applyAlignment="1">
      <alignment horizontal="left" vertical="center" wrapText="1"/>
    </xf>
    <xf numFmtId="0" fontId="147" fillId="63" borderId="38" xfId="0" applyFont="1" applyFill="1" applyBorder="1" applyAlignment="1">
      <alignment horizontal="left" vertical="center" wrapText="1"/>
    </xf>
    <xf numFmtId="0" fontId="147" fillId="19" borderId="61" xfId="0" applyFont="1" applyFill="1" applyBorder="1" applyAlignment="1">
      <alignment horizontal="left" vertical="center" wrapText="1"/>
    </xf>
    <xf numFmtId="0" fontId="148" fillId="0" borderId="0" xfId="0" applyFont="1" applyFill="1" applyBorder="1" applyAlignment="1">
      <alignment horizontal="left" vertical="center" wrapText="1"/>
    </xf>
    <xf numFmtId="0" fontId="19" fillId="65" borderId="16" xfId="0" applyFont="1" applyFill="1" applyBorder="1" applyAlignment="1">
      <alignment vertical="center"/>
    </xf>
    <xf numFmtId="0" fontId="19" fillId="65" borderId="22" xfId="0" applyFont="1" applyFill="1" applyBorder="1" applyAlignment="1">
      <alignment vertical="center" wrapText="1"/>
    </xf>
    <xf numFmtId="0" fontId="19" fillId="12" borderId="114" xfId="0" applyFont="1" applyFill="1" applyBorder="1" applyAlignment="1">
      <alignment wrapText="1"/>
    </xf>
    <xf numFmtId="0" fontId="19" fillId="65" borderId="24" xfId="0" applyFont="1" applyFill="1" applyBorder="1" applyAlignment="1">
      <alignment vertical="center"/>
    </xf>
    <xf numFmtId="0" fontId="36" fillId="14" borderId="25" xfId="0" applyFont="1" applyFill="1" applyBorder="1" applyAlignment="1">
      <alignment vertical="center"/>
    </xf>
    <xf numFmtId="0" fontId="19" fillId="65" borderId="36" xfId="0" applyFont="1" applyFill="1" applyBorder="1" applyAlignment="1">
      <alignment vertical="center" wrapText="1"/>
    </xf>
    <xf numFmtId="0" fontId="19" fillId="0" borderId="22" xfId="0" quotePrefix="1" applyFont="1" applyFill="1" applyBorder="1" applyAlignment="1">
      <alignment vertical="center"/>
    </xf>
    <xf numFmtId="0" fontId="19" fillId="0" borderId="24" xfId="0" applyFont="1" applyFill="1" applyBorder="1" applyAlignment="1">
      <alignment vertical="center"/>
    </xf>
    <xf numFmtId="0" fontId="19" fillId="0" borderId="25" xfId="0" applyFont="1" applyFill="1" applyBorder="1" applyAlignment="1">
      <alignment vertical="center"/>
    </xf>
    <xf numFmtId="0" fontId="34" fillId="5" borderId="47" xfId="0" applyFont="1" applyFill="1" applyBorder="1" applyAlignment="1">
      <alignment horizontal="left" vertical="center" wrapText="1"/>
    </xf>
    <xf numFmtId="0" fontId="19" fillId="5" borderId="16" xfId="0" applyFont="1" applyFill="1" applyBorder="1" applyAlignment="1">
      <alignment vertical="center"/>
    </xf>
    <xf numFmtId="0" fontId="19" fillId="5" borderId="49" xfId="0" applyFont="1" applyFill="1" applyBorder="1" applyAlignment="1">
      <alignment vertical="center" wrapText="1"/>
    </xf>
    <xf numFmtId="0" fontId="34" fillId="5" borderId="38" xfId="0" applyFont="1" applyFill="1" applyBorder="1" applyAlignment="1">
      <alignment horizontal="left" vertical="center" wrapText="1"/>
    </xf>
    <xf numFmtId="0" fontId="19" fillId="3" borderId="22" xfId="0" applyFont="1" applyFill="1" applyBorder="1" applyAlignment="1">
      <alignment vertical="center" wrapText="1"/>
    </xf>
    <xf numFmtId="0" fontId="19" fillId="0" borderId="137" xfId="0" applyFont="1" applyBorder="1"/>
    <xf numFmtId="0" fontId="19" fillId="0" borderId="137" xfId="0" applyFont="1" applyBorder="1" applyAlignment="1">
      <alignment wrapText="1"/>
    </xf>
    <xf numFmtId="0" fontId="36" fillId="14" borderId="137" xfId="0" applyFont="1" applyFill="1" applyBorder="1" applyAlignment="1">
      <alignment vertical="center"/>
    </xf>
    <xf numFmtId="0" fontId="13" fillId="0" borderId="137" xfId="1" applyFont="1" applyBorder="1"/>
    <xf numFmtId="0" fontId="34" fillId="0" borderId="137" xfId="1" applyFont="1" applyFill="1" applyBorder="1" applyAlignment="1"/>
    <xf numFmtId="0" fontId="34" fillId="0" borderId="137" xfId="1" applyFont="1" applyFill="1" applyBorder="1" applyAlignment="1">
      <alignment horizontal="center"/>
    </xf>
    <xf numFmtId="0" fontId="34" fillId="0" borderId="137" xfId="1" applyFont="1" applyFill="1" applyBorder="1"/>
    <xf numFmtId="0" fontId="34" fillId="0" borderId="137" xfId="12" applyFont="1" applyFill="1" applyBorder="1" applyAlignment="1">
      <alignment horizontal="center"/>
    </xf>
    <xf numFmtId="0" fontId="34" fillId="0" borderId="137" xfId="1" applyFont="1" applyFill="1" applyBorder="1" applyAlignment="1">
      <alignment wrapText="1"/>
    </xf>
    <xf numFmtId="0" fontId="137" fillId="8" borderId="137" xfId="0" applyFont="1" applyFill="1" applyBorder="1"/>
    <xf numFmtId="0" fontId="19" fillId="9" borderId="137" xfId="0" applyFont="1" applyFill="1" applyBorder="1" applyAlignment="1">
      <alignment horizontal="left"/>
    </xf>
    <xf numFmtId="0" fontId="19" fillId="9" borderId="137" xfId="0" applyFont="1" applyFill="1" applyBorder="1" applyAlignment="1">
      <alignment horizontal="center"/>
    </xf>
    <xf numFmtId="0" fontId="19" fillId="9" borderId="137" xfId="0" applyFont="1" applyFill="1" applyBorder="1"/>
    <xf numFmtId="0" fontId="61" fillId="0" borderId="137" xfId="0" applyFont="1" applyBorder="1" applyAlignment="1">
      <alignment vertical="center"/>
    </xf>
    <xf numFmtId="0" fontId="61" fillId="0" borderId="137" xfId="0" applyFont="1" applyBorder="1" applyAlignment="1">
      <alignment horizontal="right" vertical="center"/>
    </xf>
    <xf numFmtId="0" fontId="19" fillId="8" borderId="137" xfId="0" applyFont="1" applyFill="1" applyBorder="1" applyAlignment="1">
      <alignment horizontal="left"/>
    </xf>
    <xf numFmtId="0" fontId="19" fillId="8" borderId="137" xfId="0" applyFont="1" applyFill="1" applyBorder="1" applyAlignment="1">
      <alignment horizontal="center"/>
    </xf>
    <xf numFmtId="0" fontId="19" fillId="5" borderId="137" xfId="0" applyFont="1" applyFill="1" applyBorder="1" applyAlignment="1">
      <alignment horizontal="left"/>
    </xf>
    <xf numFmtId="0" fontId="19" fillId="5" borderId="137" xfId="0" applyFont="1" applyFill="1" applyBorder="1" applyAlignment="1">
      <alignment horizontal="center"/>
    </xf>
    <xf numFmtId="0" fontId="19" fillId="5" borderId="137" xfId="0" applyFont="1" applyFill="1" applyBorder="1"/>
    <xf numFmtId="0" fontId="55" fillId="19" borderId="137" xfId="31" applyFont="1" applyFill="1" applyBorder="1" applyAlignment="1">
      <alignment wrapText="1"/>
    </xf>
    <xf numFmtId="0" fontId="56" fillId="0" borderId="137" xfId="31" applyFont="1" applyFill="1" applyBorder="1" applyAlignment="1">
      <alignment wrapText="1"/>
    </xf>
    <xf numFmtId="0" fontId="56" fillId="20" borderId="137" xfId="31" applyFont="1" applyFill="1" applyBorder="1" applyAlignment="1">
      <alignment wrapText="1"/>
    </xf>
    <xf numFmtId="0" fontId="55" fillId="21" borderId="137" xfId="31" applyFont="1" applyFill="1" applyBorder="1" applyAlignment="1">
      <alignment wrapText="1"/>
    </xf>
    <xf numFmtId="0" fontId="55" fillId="20" borderId="137" xfId="31" applyFont="1" applyFill="1" applyBorder="1" applyAlignment="1">
      <alignment wrapText="1"/>
    </xf>
    <xf numFmtId="0" fontId="139" fillId="71" borderId="137" xfId="31" applyFont="1" applyFill="1" applyBorder="1" applyAlignment="1">
      <alignment horizontal="left" wrapText="1"/>
    </xf>
    <xf numFmtId="0" fontId="56" fillId="21" borderId="137" xfId="31" applyFont="1" applyFill="1" applyBorder="1" applyAlignment="1">
      <alignment wrapText="1"/>
    </xf>
    <xf numFmtId="0" fontId="55" fillId="4" borderId="137" xfId="31" applyFont="1" applyFill="1" applyBorder="1" applyAlignment="1">
      <alignment wrapText="1"/>
    </xf>
    <xf numFmtId="0" fontId="55" fillId="21" borderId="139" xfId="31" applyFont="1" applyFill="1" applyBorder="1" applyAlignment="1">
      <alignment wrapText="1"/>
    </xf>
    <xf numFmtId="0" fontId="58" fillId="21" borderId="137" xfId="31" applyFont="1" applyFill="1" applyBorder="1" applyAlignment="1">
      <alignment wrapText="1"/>
    </xf>
    <xf numFmtId="0" fontId="59" fillId="20" borderId="137" xfId="31" applyFont="1" applyFill="1" applyBorder="1" applyAlignment="1">
      <alignment wrapText="1"/>
    </xf>
    <xf numFmtId="0" fontId="57" fillId="20" borderId="137" xfId="31" applyFont="1" applyFill="1" applyBorder="1" applyAlignment="1">
      <alignment wrapText="1"/>
    </xf>
    <xf numFmtId="0" fontId="55" fillId="0" borderId="137" xfId="31" applyFont="1" applyFill="1" applyBorder="1" applyAlignment="1">
      <alignment wrapText="1"/>
    </xf>
    <xf numFmtId="0" fontId="56" fillId="19" borderId="137" xfId="31" applyFont="1" applyFill="1" applyBorder="1" applyAlignment="1">
      <alignment wrapText="1"/>
    </xf>
    <xf numFmtId="0" fontId="139" fillId="72" borderId="137" xfId="31" applyFont="1" applyFill="1" applyBorder="1" applyAlignment="1">
      <alignment wrapText="1"/>
    </xf>
    <xf numFmtId="0" fontId="0" fillId="0" borderId="138" xfId="0" applyBorder="1" applyAlignment="1">
      <alignment horizontal="center" wrapText="1"/>
    </xf>
    <xf numFmtId="0" fontId="0" fillId="0" borderId="139" xfId="0" applyBorder="1" applyAlignment="1">
      <alignment horizontal="center" wrapText="1"/>
    </xf>
    <xf numFmtId="0" fontId="55" fillId="8" borderId="137" xfId="31" applyFont="1" applyFill="1" applyBorder="1"/>
    <xf numFmtId="0" fontId="55" fillId="22" borderId="137" xfId="31" applyFont="1" applyFill="1" applyBorder="1"/>
    <xf numFmtId="0" fontId="139" fillId="74" borderId="137" xfId="31" applyFont="1" applyFill="1" applyBorder="1" applyAlignment="1">
      <alignment horizontal="left"/>
    </xf>
    <xf numFmtId="0" fontId="55" fillId="8" borderId="137" xfId="31" applyFont="1" applyFill="1" applyBorder="1" applyAlignment="1">
      <alignment wrapText="1"/>
    </xf>
    <xf numFmtId="0" fontId="139" fillId="74" borderId="137" xfId="31" applyFont="1" applyFill="1" applyBorder="1"/>
    <xf numFmtId="0" fontId="54" fillId="0" borderId="137" xfId="31" applyBorder="1" applyAlignment="1"/>
    <xf numFmtId="0" fontId="55" fillId="23" borderId="137" xfId="31" applyFont="1" applyFill="1" applyBorder="1" applyAlignment="1">
      <alignment wrapText="1"/>
    </xf>
    <xf numFmtId="0" fontId="55" fillId="0" borderId="137" xfId="31" applyFont="1" applyBorder="1"/>
    <xf numFmtId="0" fontId="55" fillId="23" borderId="137" xfId="31" applyFont="1" applyFill="1" applyBorder="1"/>
    <xf numFmtId="0" fontId="139" fillId="73" borderId="137" xfId="31" applyFont="1" applyFill="1" applyBorder="1" applyAlignment="1">
      <alignment horizontal="left"/>
    </xf>
    <xf numFmtId="0" fontId="55" fillId="24" borderId="137" xfId="31" applyFont="1" applyFill="1" applyBorder="1"/>
    <xf numFmtId="0" fontId="55" fillId="25" borderId="137" xfId="31" applyFont="1" applyFill="1" applyBorder="1"/>
    <xf numFmtId="0" fontId="55" fillId="10" borderId="137" xfId="31" applyFont="1" applyFill="1" applyBorder="1"/>
    <xf numFmtId="0" fontId="55" fillId="9" borderId="137" xfId="31" applyFont="1" applyFill="1" applyBorder="1"/>
    <xf numFmtId="0" fontId="55" fillId="26" borderId="137" xfId="31" applyFont="1" applyFill="1" applyBorder="1"/>
    <xf numFmtId="0" fontId="139" fillId="73" borderId="137" xfId="31" applyFont="1" applyFill="1" applyBorder="1"/>
    <xf numFmtId="0" fontId="55" fillId="67" borderId="137" xfId="31" applyFont="1" applyFill="1" applyBorder="1" applyAlignment="1">
      <alignment wrapText="1"/>
    </xf>
    <xf numFmtId="0" fontId="121" fillId="23" borderId="137" xfId="31" applyFont="1" applyFill="1" applyBorder="1" applyAlignment="1">
      <alignment horizontal="left" vertical="center" textRotation="90" wrapText="1"/>
    </xf>
    <xf numFmtId="0" fontId="55" fillId="5" borderId="143" xfId="31" applyFont="1" applyFill="1" applyBorder="1" applyAlignment="1">
      <alignment wrapText="1"/>
    </xf>
    <xf numFmtId="0" fontId="55" fillId="23" borderId="143" xfId="31" applyFont="1" applyFill="1" applyBorder="1" applyAlignment="1">
      <alignment wrapText="1"/>
    </xf>
    <xf numFmtId="0" fontId="55" fillId="27" borderId="143" xfId="31" applyFont="1" applyFill="1" applyBorder="1" applyAlignment="1">
      <alignment wrapText="1"/>
    </xf>
    <xf numFmtId="0" fontId="139" fillId="75" borderId="143" xfId="31" applyFont="1" applyFill="1" applyBorder="1" applyAlignment="1">
      <alignment horizontal="left" wrapText="1"/>
    </xf>
    <xf numFmtId="0" fontId="55" fillId="10" borderId="143" xfId="31" applyFont="1" applyFill="1" applyBorder="1" applyAlignment="1">
      <alignment wrapText="1"/>
    </xf>
    <xf numFmtId="0" fontId="55" fillId="28" borderId="143" xfId="31" applyFont="1" applyFill="1" applyBorder="1" applyAlignment="1">
      <alignment wrapText="1"/>
    </xf>
    <xf numFmtId="0" fontId="55" fillId="24" borderId="143" xfId="31" applyFont="1" applyFill="1" applyBorder="1" applyAlignment="1">
      <alignment wrapText="1"/>
    </xf>
    <xf numFmtId="0" fontId="55" fillId="25" borderId="143" xfId="31" applyFont="1" applyFill="1" applyBorder="1" applyAlignment="1">
      <alignment wrapText="1"/>
    </xf>
    <xf numFmtId="0" fontId="55" fillId="9" borderId="143" xfId="31" applyFont="1" applyFill="1" applyBorder="1"/>
    <xf numFmtId="0" fontId="55" fillId="29" borderId="143" xfId="31" applyFont="1" applyFill="1" applyBorder="1" applyAlignment="1">
      <alignment wrapText="1"/>
    </xf>
    <xf numFmtId="0" fontId="55" fillId="9" borderId="143" xfId="31" applyFont="1" applyFill="1" applyBorder="1" applyAlignment="1">
      <alignment wrapText="1"/>
    </xf>
    <xf numFmtId="0" fontId="55" fillId="26" borderId="143" xfId="31" applyFont="1" applyFill="1" applyBorder="1" applyAlignment="1">
      <alignment wrapText="1"/>
    </xf>
    <xf numFmtId="0" fontId="55" fillId="30" borderId="143" xfId="31" applyFont="1" applyFill="1" applyBorder="1" applyAlignment="1">
      <alignment wrapText="1"/>
    </xf>
    <xf numFmtId="0" fontId="139" fillId="73" borderId="143" xfId="31" applyFont="1" applyFill="1" applyBorder="1" applyAlignment="1">
      <alignment wrapText="1"/>
    </xf>
    <xf numFmtId="0" fontId="122" fillId="23" borderId="137" xfId="31" applyFont="1" applyFill="1" applyBorder="1" applyAlignment="1">
      <alignment wrapText="1"/>
    </xf>
    <xf numFmtId="0" fontId="55" fillId="6" borderId="137" xfId="31" applyFont="1" applyFill="1" applyBorder="1"/>
    <xf numFmtId="0" fontId="124" fillId="0" borderId="137" xfId="0" applyFont="1" applyFill="1" applyBorder="1" applyAlignment="1">
      <alignment horizontal="left"/>
    </xf>
    <xf numFmtId="0" fontId="55" fillId="32" borderId="137" xfId="31" applyFont="1" applyFill="1" applyBorder="1"/>
    <xf numFmtId="0" fontId="55" fillId="31" borderId="137" xfId="31" applyFont="1" applyFill="1" applyBorder="1"/>
    <xf numFmtId="0" fontId="55" fillId="0" borderId="137" xfId="31" applyFont="1" applyFill="1" applyBorder="1"/>
    <xf numFmtId="0" fontId="60" fillId="0" borderId="137" xfId="0" applyFont="1" applyBorder="1"/>
    <xf numFmtId="0" fontId="55" fillId="18" borderId="137" xfId="31" applyFont="1" applyFill="1" applyBorder="1"/>
    <xf numFmtId="49" fontId="60" fillId="32" borderId="137" xfId="31" quotePrefix="1" applyNumberFormat="1" applyFont="1" applyFill="1" applyBorder="1"/>
    <xf numFmtId="49" fontId="55" fillId="32" borderId="137" xfId="31" quotePrefix="1" applyNumberFormat="1" applyFont="1" applyFill="1" applyBorder="1"/>
    <xf numFmtId="0" fontId="55" fillId="6" borderId="137" xfId="31" applyFont="1" applyFill="1" applyBorder="1" applyAlignment="1">
      <alignment wrapText="1"/>
    </xf>
    <xf numFmtId="0" fontId="60" fillId="6" borderId="137" xfId="31" applyFont="1" applyFill="1" applyBorder="1"/>
    <xf numFmtId="0" fontId="55" fillId="32" borderId="137" xfId="31" quotePrefix="1" applyFont="1" applyFill="1" applyBorder="1"/>
    <xf numFmtId="49" fontId="55" fillId="32" borderId="137" xfId="31" applyNumberFormat="1" applyFont="1" applyFill="1" applyBorder="1" applyAlignment="1">
      <alignment horizontal="left" vertical="center"/>
    </xf>
    <xf numFmtId="0" fontId="124" fillId="0" borderId="137" xfId="0" applyFont="1" applyFill="1" applyBorder="1"/>
    <xf numFmtId="0" fontId="60" fillId="0" borderId="138" xfId="0" applyFont="1" applyBorder="1" applyAlignment="1">
      <alignment horizontal="center" wrapText="1"/>
    </xf>
    <xf numFmtId="0" fontId="60" fillId="0" borderId="139" xfId="0" applyFont="1" applyBorder="1" applyAlignment="1">
      <alignment horizontal="center" wrapText="1"/>
    </xf>
    <xf numFmtId="0" fontId="55" fillId="0" borderId="137" xfId="31" applyFont="1" applyBorder="1" applyAlignment="1"/>
    <xf numFmtId="0" fontId="55" fillId="67" borderId="143" xfId="31" applyFont="1" applyFill="1" applyBorder="1" applyAlignment="1">
      <alignment wrapText="1"/>
    </xf>
    <xf numFmtId="0" fontId="55" fillId="23" borderId="143" xfId="31" applyFont="1" applyFill="1" applyBorder="1" applyAlignment="1" applyProtection="1">
      <alignment wrapText="1"/>
      <protection locked="0"/>
    </xf>
    <xf numFmtId="0" fontId="55" fillId="23" borderId="140" xfId="31" applyFont="1" applyFill="1" applyBorder="1" applyAlignment="1">
      <alignment wrapText="1"/>
    </xf>
    <xf numFmtId="0" fontId="122" fillId="8" borderId="140" xfId="31" applyFont="1" applyFill="1" applyBorder="1" applyAlignment="1">
      <alignment wrapText="1"/>
    </xf>
    <xf numFmtId="0" fontId="121" fillId="23" borderId="143" xfId="31" applyFont="1" applyFill="1" applyBorder="1" applyAlignment="1">
      <alignment horizontal="left" vertical="center" textRotation="90" wrapText="1"/>
    </xf>
    <xf numFmtId="0" fontId="55" fillId="0" borderId="137" xfId="31" applyFont="1" applyBorder="1" applyAlignment="1">
      <alignment wrapText="1"/>
    </xf>
    <xf numFmtId="0" fontId="55" fillId="0" borderId="137" xfId="31" applyFont="1" applyBorder="1" applyAlignment="1">
      <alignment horizontal="center"/>
    </xf>
    <xf numFmtId="0" fontId="121" fillId="0" borderId="137" xfId="31" applyFont="1" applyBorder="1" applyAlignment="1">
      <alignment horizontal="left"/>
    </xf>
    <xf numFmtId="0" fontId="140" fillId="0" borderId="137" xfId="0" applyFont="1" applyFill="1" applyBorder="1" applyAlignment="1">
      <alignment horizontal="left" vertical="top" wrapText="1"/>
    </xf>
    <xf numFmtId="0" fontId="140" fillId="0" borderId="137" xfId="0" applyNumberFormat="1" applyFont="1" applyFill="1" applyBorder="1" applyAlignment="1">
      <alignment horizontal="left" vertical="top" wrapText="1"/>
    </xf>
    <xf numFmtId="0" fontId="4" fillId="0" borderId="137" xfId="0" applyFont="1" applyFill="1" applyBorder="1" applyAlignment="1">
      <alignment horizontal="left" vertical="center"/>
    </xf>
    <xf numFmtId="0" fontId="0" fillId="0" borderId="137" xfId="0" applyBorder="1"/>
    <xf numFmtId="171" fontId="4" fillId="0" borderId="137" xfId="0" applyNumberFormat="1" applyFont="1" applyFill="1" applyBorder="1" applyAlignment="1">
      <alignment horizontal="left" vertical="center"/>
    </xf>
    <xf numFmtId="0" fontId="4" fillId="0" borderId="137" xfId="0" applyNumberFormat="1" applyFont="1" applyFill="1" applyBorder="1" applyAlignment="1">
      <alignment horizontal="left" vertical="center"/>
    </xf>
    <xf numFmtId="0" fontId="1" fillId="35" borderId="137" xfId="0" applyFont="1" applyFill="1" applyBorder="1" applyAlignment="1">
      <alignment horizontal="left" wrapText="1"/>
    </xf>
    <xf numFmtId="0" fontId="0" fillId="0" borderId="137" xfId="0" quotePrefix="1" applyBorder="1"/>
    <xf numFmtId="0" fontId="0" fillId="0" borderId="137" xfId="0" applyBorder="1" applyAlignment="1">
      <alignment wrapText="1"/>
    </xf>
    <xf numFmtId="0" fontId="19" fillId="5" borderId="22" xfId="0" applyFont="1" applyFill="1" applyBorder="1" applyAlignment="1">
      <alignment vertical="center" wrapText="1"/>
    </xf>
    <xf numFmtId="0" fontId="65" fillId="0" borderId="144" xfId="0" applyFont="1" applyBorder="1"/>
    <xf numFmtId="0" fontId="3" fillId="0" borderId="3" xfId="0" applyFont="1" applyFill="1" applyBorder="1" applyAlignment="1">
      <alignment horizontal="left" vertical="center"/>
    </xf>
    <xf numFmtId="0" fontId="3" fillId="0" borderId="4" xfId="0" applyFont="1" applyFill="1" applyBorder="1" applyAlignment="1">
      <alignment horizontal="left" vertical="center"/>
    </xf>
    <xf numFmtId="0" fontId="34" fillId="13" borderId="26" xfId="0" applyFont="1" applyFill="1" applyBorder="1" applyAlignment="1">
      <alignment horizontal="center" vertical="center"/>
    </xf>
    <xf numFmtId="0" fontId="33" fillId="12" borderId="60" xfId="0" applyFont="1" applyFill="1" applyBorder="1" applyAlignment="1">
      <alignment horizontal="center" vertical="center" wrapText="1"/>
    </xf>
    <xf numFmtId="0" fontId="7" fillId="3" borderId="57" xfId="0" applyFont="1" applyFill="1" applyBorder="1" applyAlignment="1">
      <alignment horizontal="center" vertical="center" wrapText="1"/>
    </xf>
    <xf numFmtId="0" fontId="7" fillId="3" borderId="58" xfId="0" applyFont="1" applyFill="1" applyBorder="1" applyAlignment="1">
      <alignment horizontal="center" vertical="center" wrapText="1"/>
    </xf>
    <xf numFmtId="0" fontId="4" fillId="14" borderId="24" xfId="0" applyFont="1" applyFill="1" applyBorder="1" applyAlignment="1">
      <alignment horizontal="center" vertical="center" wrapText="1"/>
    </xf>
    <xf numFmtId="0" fontId="4" fillId="14" borderId="16" xfId="0" applyFont="1" applyFill="1" applyBorder="1" applyAlignment="1">
      <alignment horizontal="center" vertical="center" wrapText="1"/>
    </xf>
    <xf numFmtId="0" fontId="3" fillId="14" borderId="85" xfId="0" applyFont="1" applyFill="1" applyBorder="1" applyAlignment="1">
      <alignment horizontal="center" vertical="center" wrapText="1"/>
    </xf>
    <xf numFmtId="0" fontId="48" fillId="13" borderId="87" xfId="0" applyFont="1" applyFill="1" applyBorder="1" applyAlignment="1">
      <alignment horizontal="left" vertical="center" wrapText="1"/>
    </xf>
    <xf numFmtId="0" fontId="3" fillId="14" borderId="24" xfId="0" applyFont="1" applyFill="1" applyBorder="1" applyAlignment="1">
      <alignment horizontal="center" vertical="center" wrapText="1"/>
    </xf>
    <xf numFmtId="0" fontId="4" fillId="14" borderId="83" xfId="0" applyFont="1" applyFill="1" applyBorder="1" applyAlignment="1">
      <alignment horizontal="center" vertical="center" wrapText="1"/>
    </xf>
    <xf numFmtId="0" fontId="70" fillId="33" borderId="94" xfId="0" applyFont="1" applyFill="1" applyBorder="1" applyAlignment="1">
      <alignment vertical="center" wrapText="1"/>
    </xf>
    <xf numFmtId="0" fontId="77" fillId="0" borderId="0" xfId="0" applyFont="1" applyAlignment="1">
      <alignment wrapText="1"/>
    </xf>
    <xf numFmtId="0" fontId="70" fillId="33" borderId="0" xfId="0" applyFont="1" applyFill="1" applyAlignment="1">
      <alignment horizontal="center" vertical="center" wrapText="1"/>
    </xf>
    <xf numFmtId="0" fontId="70" fillId="0" borderId="99" xfId="0" applyFont="1" applyBorder="1" applyAlignment="1">
      <alignment vertical="center" wrapText="1"/>
    </xf>
    <xf numFmtId="0" fontId="0" fillId="0" borderId="0" xfId="0" applyAlignment="1">
      <alignment horizontal="left" vertical="center"/>
    </xf>
    <xf numFmtId="0" fontId="1" fillId="0" borderId="0" xfId="0" applyFont="1" applyAlignment="1">
      <alignment wrapText="1"/>
    </xf>
    <xf numFmtId="0" fontId="0" fillId="0" borderId="0" xfId="0" applyAlignment="1">
      <alignment wrapText="1"/>
    </xf>
    <xf numFmtId="49" fontId="20" fillId="7" borderId="137" xfId="0" applyNumberFormat="1" applyFont="1" applyFill="1" applyBorder="1" applyAlignment="1">
      <alignment vertical="top" wrapText="1"/>
    </xf>
    <xf numFmtId="0" fontId="1" fillId="0" borderId="93" xfId="0" applyFont="1" applyBorder="1" applyAlignment="1"/>
    <xf numFmtId="0" fontId="53" fillId="18" borderId="0" xfId="0" applyFont="1" applyFill="1" applyAlignment="1">
      <alignment wrapText="1"/>
    </xf>
    <xf numFmtId="0" fontId="0" fillId="0" borderId="0" xfId="0" applyAlignment="1">
      <alignment horizontal="center"/>
    </xf>
    <xf numFmtId="0" fontId="1" fillId="62" borderId="0" xfId="0" applyFont="1" applyFill="1" applyAlignment="1">
      <alignment horizontal="center"/>
    </xf>
    <xf numFmtId="0" fontId="57" fillId="0" borderId="144" xfId="31" applyFont="1" applyFill="1" applyBorder="1" applyAlignment="1">
      <alignment wrapText="1"/>
    </xf>
    <xf numFmtId="0" fontId="55" fillId="23" borderId="144" xfId="31" applyFont="1" applyFill="1" applyBorder="1" applyAlignment="1">
      <alignment horizontal="center" wrapText="1"/>
    </xf>
    <xf numFmtId="0" fontId="55" fillId="23" borderId="144" xfId="31" applyFont="1" applyFill="1" applyBorder="1" applyAlignment="1">
      <alignment wrapText="1"/>
    </xf>
    <xf numFmtId="0" fontId="122" fillId="8" borderId="144" xfId="31" applyFont="1" applyFill="1" applyBorder="1" applyAlignment="1">
      <alignment wrapText="1"/>
    </xf>
    <xf numFmtId="0" fontId="34" fillId="0" borderId="35" xfId="0" applyFont="1" applyFill="1" applyBorder="1" applyAlignment="1">
      <alignment horizontal="left" vertical="center" wrapText="1"/>
    </xf>
    <xf numFmtId="0" fontId="19" fillId="5" borderId="38" xfId="0" applyFont="1" applyFill="1" applyBorder="1" applyAlignment="1">
      <alignment vertical="center"/>
    </xf>
    <xf numFmtId="0" fontId="19" fillId="5" borderId="0" xfId="0" applyFont="1" applyFill="1"/>
    <xf numFmtId="0" fontId="19" fillId="5" borderId="38" xfId="0" quotePrefix="1" applyFont="1" applyFill="1" applyBorder="1" applyAlignment="1">
      <alignment vertical="center"/>
    </xf>
    <xf numFmtId="0" fontId="19" fillId="9" borderId="0" xfId="0" applyFont="1" applyFill="1"/>
    <xf numFmtId="0" fontId="19" fillId="9" borderId="0" xfId="0" applyFont="1" applyFill="1" applyAlignment="1">
      <alignment horizontal="center" wrapText="1"/>
    </xf>
    <xf numFmtId="0" fontId="19" fillId="9" borderId="47" xfId="0" applyFont="1" applyFill="1" applyBorder="1" applyAlignment="1">
      <alignment vertical="center"/>
    </xf>
    <xf numFmtId="0" fontId="34" fillId="9" borderId="22" xfId="0" applyFont="1" applyFill="1" applyBorder="1" applyAlignment="1">
      <alignment vertical="center" wrapText="1"/>
    </xf>
    <xf numFmtId="0" fontId="19" fillId="9" borderId="38" xfId="0" applyFont="1" applyFill="1" applyBorder="1" applyAlignment="1">
      <alignment vertical="center"/>
    </xf>
    <xf numFmtId="0" fontId="19" fillId="9" borderId="16" xfId="0" applyFont="1" applyFill="1" applyBorder="1" applyAlignment="1">
      <alignment vertical="center"/>
    </xf>
    <xf numFmtId="0" fontId="19" fillId="9" borderId="38" xfId="0" quotePrefix="1" applyFont="1" applyFill="1" applyBorder="1" applyAlignment="1">
      <alignment vertical="center"/>
    </xf>
    <xf numFmtId="0" fontId="34" fillId="9" borderId="16" xfId="0" applyFont="1" applyFill="1" applyBorder="1" applyAlignment="1">
      <alignment vertical="center" wrapText="1"/>
    </xf>
    <xf numFmtId="0" fontId="36" fillId="9" borderId="38" xfId="0" applyFont="1" applyFill="1" applyBorder="1" applyAlignment="1">
      <alignment vertical="center"/>
    </xf>
    <xf numFmtId="0" fontId="19" fillId="9" borderId="137" xfId="0" applyFont="1" applyFill="1" applyBorder="1" applyAlignment="1">
      <alignment wrapText="1"/>
    </xf>
    <xf numFmtId="0" fontId="19" fillId="9" borderId="55" xfId="0" applyFont="1" applyFill="1" applyBorder="1" applyAlignment="1">
      <alignment wrapText="1"/>
    </xf>
    <xf numFmtId="0" fontId="19" fillId="9" borderId="0" xfId="0" applyFont="1" applyFill="1" applyAlignment="1">
      <alignment wrapText="1"/>
    </xf>
    <xf numFmtId="0" fontId="19" fillId="9" borderId="38" xfId="0" applyFont="1" applyFill="1" applyBorder="1" applyAlignment="1">
      <alignment vertical="center" wrapText="1"/>
    </xf>
    <xf numFmtId="0" fontId="14" fillId="0" borderId="145" xfId="151" applyBorder="1"/>
    <xf numFmtId="0" fontId="14" fillId="0" borderId="1" xfId="151" applyBorder="1" applyAlignment="1">
      <alignment horizontal="center"/>
    </xf>
    <xf numFmtId="0" fontId="14" fillId="0" borderId="137" xfId="151" applyBorder="1" applyAlignment="1">
      <alignment horizontal="center"/>
    </xf>
    <xf numFmtId="0" fontId="14" fillId="0" borderId="145" xfId="151" applyFont="1" applyBorder="1"/>
    <xf numFmtId="0" fontId="14" fillId="8" borderId="1" xfId="151" applyFill="1" applyBorder="1" applyAlignment="1">
      <alignment horizontal="center"/>
    </xf>
    <xf numFmtId="0" fontId="14" fillId="8" borderId="145" xfId="151" applyFill="1" applyBorder="1"/>
    <xf numFmtId="0" fontId="14" fillId="0" borderId="1" xfId="151" applyFill="1" applyBorder="1" applyAlignment="1">
      <alignment horizontal="center"/>
    </xf>
    <xf numFmtId="0" fontId="14" fillId="0" borderId="145" xfId="151" applyFill="1" applyBorder="1"/>
    <xf numFmtId="0" fontId="14" fillId="0" borderId="137" xfId="151" applyBorder="1"/>
    <xf numFmtId="0" fontId="3" fillId="0" borderId="3" xfId="0" applyFont="1" applyFill="1" applyBorder="1" applyAlignment="1">
      <alignment horizontal="left" vertical="center"/>
    </xf>
    <xf numFmtId="0" fontId="3" fillId="0" borderId="4" xfId="0" applyFont="1" applyFill="1" applyBorder="1" applyAlignment="1">
      <alignment horizontal="left" vertical="center"/>
    </xf>
    <xf numFmtId="0" fontId="3" fillId="0" borderId="5" xfId="0" applyFont="1" applyFill="1" applyBorder="1" applyAlignment="1">
      <alignment horizontal="left" vertical="center"/>
    </xf>
    <xf numFmtId="0" fontId="22" fillId="0" borderId="3" xfId="0" applyFont="1" applyFill="1" applyBorder="1" applyAlignment="1">
      <alignment horizontal="left" vertical="center"/>
    </xf>
    <xf numFmtId="0" fontId="22" fillId="0" borderId="4" xfId="0" applyFont="1" applyFill="1" applyBorder="1" applyAlignment="1">
      <alignment horizontal="left" vertical="center"/>
    </xf>
    <xf numFmtId="0" fontId="22" fillId="0" borderId="5" xfId="0" applyFont="1" applyFill="1" applyBorder="1" applyAlignment="1">
      <alignment horizontal="left" vertical="center"/>
    </xf>
    <xf numFmtId="0" fontId="23" fillId="12" borderId="20" xfId="0" applyFont="1" applyFill="1" applyBorder="1" applyAlignment="1">
      <alignment horizontal="center" vertical="center"/>
    </xf>
    <xf numFmtId="0" fontId="23" fillId="12" borderId="23" xfId="0" applyFont="1" applyFill="1" applyBorder="1" applyAlignment="1">
      <alignment horizontal="center" vertical="center"/>
    </xf>
    <xf numFmtId="0" fontId="19" fillId="20" borderId="22" xfId="0" applyFont="1" applyFill="1" applyBorder="1" applyAlignment="1">
      <alignment horizontal="center" vertical="center"/>
    </xf>
    <xf numFmtId="0" fontId="19" fillId="20" borderId="47" xfId="0" applyFont="1" applyFill="1" applyBorder="1" applyAlignment="1">
      <alignment horizontal="center" vertical="center"/>
    </xf>
    <xf numFmtId="0" fontId="23" fillId="12" borderId="24" xfId="0" applyFont="1" applyFill="1" applyBorder="1" applyAlignment="1">
      <alignment horizontal="left" vertical="center"/>
    </xf>
    <xf numFmtId="0" fontId="23" fillId="12" borderId="25" xfId="0" applyFont="1" applyFill="1" applyBorder="1" applyAlignment="1">
      <alignment horizontal="left" vertical="center"/>
    </xf>
    <xf numFmtId="0" fontId="19" fillId="20" borderId="31" xfId="0" applyFont="1" applyFill="1" applyBorder="1" applyAlignment="1">
      <alignment horizontal="center" vertical="center"/>
    </xf>
    <xf numFmtId="0" fontId="19" fillId="20" borderId="50" xfId="0" applyFont="1" applyFill="1" applyBorder="1" applyAlignment="1">
      <alignment horizontal="center" vertical="center"/>
    </xf>
    <xf numFmtId="0" fontId="30" fillId="12" borderId="27" xfId="0" applyFont="1" applyFill="1" applyBorder="1" applyAlignment="1">
      <alignment horizontal="left" vertical="center"/>
    </xf>
    <xf numFmtId="0" fontId="19" fillId="0" borderId="22" xfId="0" applyFont="1" applyBorder="1" applyAlignment="1">
      <alignment horizontal="center" vertical="center"/>
    </xf>
    <xf numFmtId="0" fontId="19" fillId="0" borderId="38" xfId="0" applyFont="1" applyBorder="1" applyAlignment="1">
      <alignment horizontal="center" vertical="center"/>
    </xf>
    <xf numFmtId="0" fontId="19" fillId="20" borderId="18" xfId="0" applyFont="1" applyFill="1" applyBorder="1" applyAlignment="1">
      <alignment horizontal="center" vertical="center"/>
    </xf>
    <xf numFmtId="0" fontId="19" fillId="20" borderId="16" xfId="0" applyFont="1" applyFill="1" applyBorder="1" applyAlignment="1">
      <alignment horizontal="center" vertical="center"/>
    </xf>
    <xf numFmtId="0" fontId="19" fillId="20" borderId="40" xfId="0" applyFont="1" applyFill="1" applyBorder="1" applyAlignment="1">
      <alignment horizontal="center" vertical="center"/>
    </xf>
    <xf numFmtId="0" fontId="19" fillId="20" borderId="24" xfId="0" applyFont="1" applyFill="1" applyBorder="1" applyAlignment="1">
      <alignment horizontal="center" vertical="center"/>
    </xf>
    <xf numFmtId="0" fontId="19" fillId="0" borderId="28" xfId="0" applyFont="1" applyBorder="1" applyAlignment="1">
      <alignment vertical="center"/>
    </xf>
    <xf numFmtId="0" fontId="35" fillId="0" borderId="29" xfId="0" applyFont="1" applyBorder="1" applyAlignment="1">
      <alignment vertical="center"/>
    </xf>
    <xf numFmtId="0" fontId="35" fillId="0" borderId="18" xfId="0" applyFont="1" applyBorder="1" applyAlignment="1">
      <alignment vertical="center"/>
    </xf>
    <xf numFmtId="0" fontId="34" fillId="0" borderId="16" xfId="0" applyFont="1" applyBorder="1" applyAlignment="1">
      <alignment vertical="center" wrapText="1"/>
    </xf>
    <xf numFmtId="0" fontId="19" fillId="20" borderId="18" xfId="0" applyFont="1" applyFill="1" applyBorder="1" applyAlignment="1">
      <alignment vertical="center" wrapText="1"/>
    </xf>
    <xf numFmtId="0" fontId="19" fillId="20" borderId="16" xfId="0" applyFont="1" applyFill="1" applyBorder="1" applyAlignment="1">
      <alignment vertical="center" wrapText="1"/>
    </xf>
    <xf numFmtId="0" fontId="19" fillId="20" borderId="23" xfId="0" applyFont="1" applyFill="1" applyBorder="1" applyAlignment="1">
      <alignment horizontal="left" vertical="center"/>
    </xf>
    <xf numFmtId="0" fontId="19" fillId="20" borderId="45" xfId="0" applyFont="1" applyFill="1" applyBorder="1" applyAlignment="1">
      <alignment horizontal="left" vertical="center"/>
    </xf>
    <xf numFmtId="0" fontId="19" fillId="20" borderId="29" xfId="0" applyFont="1" applyFill="1" applyBorder="1" applyAlignment="1">
      <alignment vertical="center" wrapText="1"/>
    </xf>
    <xf numFmtId="0" fontId="0" fillId="0" borderId="18" xfId="0" applyBorder="1" applyAlignment="1">
      <alignment vertical="center" wrapText="1"/>
    </xf>
    <xf numFmtId="0" fontId="34" fillId="0" borderId="28" xfId="0" applyFont="1" applyBorder="1" applyAlignment="1">
      <alignment vertical="center" wrapText="1"/>
    </xf>
    <xf numFmtId="0" fontId="0" fillId="0" borderId="29" xfId="0" applyBorder="1" applyAlignment="1">
      <alignment vertical="center" wrapText="1"/>
    </xf>
    <xf numFmtId="0" fontId="69" fillId="0" borderId="26" xfId="0" applyFont="1" applyBorder="1" applyAlignment="1">
      <alignment vertical="center" wrapText="1"/>
    </xf>
    <xf numFmtId="0" fontId="34" fillId="0" borderId="26" xfId="0" applyFont="1" applyBorder="1" applyAlignment="1">
      <alignment vertical="center" wrapText="1"/>
    </xf>
    <xf numFmtId="0" fontId="19" fillId="0" borderId="18" xfId="0" applyFont="1" applyBorder="1" applyAlignment="1">
      <alignment horizontal="center" vertical="center"/>
    </xf>
    <xf numFmtId="0" fontId="19" fillId="0" borderId="28" xfId="0" applyFont="1" applyBorder="1" applyAlignment="1">
      <alignment horizontal="center" vertical="center"/>
    </xf>
    <xf numFmtId="0" fontId="19" fillId="0" borderId="16" xfId="0" applyFont="1" applyBorder="1" applyAlignment="1">
      <alignment horizontal="center" vertical="center"/>
    </xf>
    <xf numFmtId="0" fontId="114" fillId="12" borderId="17" xfId="0" applyFont="1" applyFill="1" applyBorder="1" applyAlignment="1">
      <alignment horizontal="center" vertical="center"/>
    </xf>
    <xf numFmtId="0" fontId="114" fillId="12" borderId="30" xfId="0" applyFont="1" applyFill="1" applyBorder="1" applyAlignment="1">
      <alignment horizontal="center" vertical="center"/>
    </xf>
    <xf numFmtId="0" fontId="114" fillId="12" borderId="31" xfId="0" applyFont="1" applyFill="1" applyBorder="1" applyAlignment="1">
      <alignment horizontal="center" vertical="center"/>
    </xf>
    <xf numFmtId="0" fontId="29" fillId="8" borderId="51" xfId="0" applyFont="1" applyFill="1" applyBorder="1" applyAlignment="1">
      <alignment horizontal="left" vertical="top" wrapText="1"/>
    </xf>
    <xf numFmtId="0" fontId="19" fillId="8" borderId="51" xfId="0" applyFont="1" applyFill="1" applyBorder="1" applyAlignment="1">
      <alignment horizontal="left" vertical="top" wrapText="1"/>
    </xf>
    <xf numFmtId="0" fontId="19" fillId="8" borderId="39" xfId="0" applyFont="1" applyFill="1" applyBorder="1" applyAlignment="1">
      <alignment horizontal="left" vertical="top" wrapText="1"/>
    </xf>
    <xf numFmtId="0" fontId="29" fillId="8" borderId="82" xfId="0" applyFont="1" applyFill="1" applyBorder="1" applyAlignment="1">
      <alignment horizontal="left" vertical="top" wrapText="1"/>
    </xf>
    <xf numFmtId="0" fontId="19" fillId="8" borderId="82" xfId="0" applyFont="1" applyFill="1" applyBorder="1" applyAlignment="1">
      <alignment horizontal="left" vertical="top" wrapText="1"/>
    </xf>
    <xf numFmtId="0" fontId="19" fillId="8" borderId="23" xfId="0" applyFont="1" applyFill="1" applyBorder="1" applyAlignment="1">
      <alignment horizontal="left" vertical="top" wrapText="1"/>
    </xf>
    <xf numFmtId="0" fontId="19" fillId="20" borderId="39" xfId="0" applyFont="1" applyFill="1" applyBorder="1" applyAlignment="1">
      <alignment vertical="center"/>
    </xf>
    <xf numFmtId="0" fontId="19" fillId="20" borderId="26" xfId="0" applyFont="1" applyFill="1" applyBorder="1" applyAlignment="1">
      <alignment vertical="center"/>
    </xf>
    <xf numFmtId="0" fontId="19" fillId="20" borderId="38" xfId="0" applyFont="1" applyFill="1" applyBorder="1" applyAlignment="1">
      <alignment horizontal="center" vertical="center"/>
    </xf>
    <xf numFmtId="0" fontId="19" fillId="20" borderId="39" xfId="0" applyFont="1" applyFill="1" applyBorder="1" applyAlignment="1">
      <alignment horizontal="left" vertical="center"/>
    </xf>
    <xf numFmtId="0" fontId="19" fillId="20" borderId="43" xfId="0" applyFont="1" applyFill="1" applyBorder="1" applyAlignment="1">
      <alignment horizontal="left" vertical="center"/>
    </xf>
    <xf numFmtId="0" fontId="29" fillId="20" borderId="30" xfId="0" applyFont="1" applyFill="1" applyBorder="1" applyAlignment="1">
      <alignment horizontal="left" vertical="center" wrapText="1"/>
    </xf>
    <xf numFmtId="0" fontId="0" fillId="0" borderId="30" xfId="0" applyBorder="1" applyAlignment="1">
      <alignment horizontal="left" vertical="center" wrapText="1"/>
    </xf>
    <xf numFmtId="0" fontId="19" fillId="0" borderId="24" xfId="0" applyFont="1" applyBorder="1" applyAlignment="1">
      <alignment vertical="center" wrapText="1"/>
    </xf>
    <xf numFmtId="0" fontId="0" fillId="0" borderId="31" xfId="0" applyBorder="1" applyAlignment="1">
      <alignment horizontal="left" vertical="center" wrapText="1"/>
    </xf>
    <xf numFmtId="0" fontId="33" fillId="3" borderId="35" xfId="0" applyFont="1" applyFill="1" applyBorder="1" applyAlignment="1">
      <alignment vertical="top"/>
    </xf>
    <xf numFmtId="0" fontId="19" fillId="3" borderId="35" xfId="0" applyFont="1" applyFill="1" applyBorder="1" applyAlignment="1">
      <alignment vertical="top"/>
    </xf>
    <xf numFmtId="0" fontId="19" fillId="3" borderId="47" xfId="0" applyFont="1" applyFill="1" applyBorder="1" applyAlignment="1">
      <alignment vertical="top"/>
    </xf>
    <xf numFmtId="0" fontId="39" fillId="13" borderId="19" xfId="0" applyFont="1" applyFill="1" applyBorder="1" applyAlignment="1">
      <alignment vertical="center"/>
    </xf>
    <xf numFmtId="0" fontId="39" fillId="13" borderId="51" xfId="0" applyFont="1" applyFill="1" applyBorder="1" applyAlignment="1">
      <alignment vertical="center"/>
    </xf>
    <xf numFmtId="0" fontId="39" fillId="13" borderId="39" xfId="0" applyFont="1" applyFill="1" applyBorder="1" applyAlignment="1">
      <alignment vertical="center"/>
    </xf>
    <xf numFmtId="0" fontId="30" fillId="12" borderId="17" xfId="0" applyFont="1" applyFill="1" applyBorder="1" applyAlignment="1">
      <alignment horizontal="left" vertical="center"/>
    </xf>
    <xf numFmtId="0" fontId="30" fillId="12" borderId="30" xfId="0" applyFont="1" applyFill="1" applyBorder="1" applyAlignment="1">
      <alignment horizontal="left" vertical="center"/>
    </xf>
    <xf numFmtId="0" fontId="30" fillId="12" borderId="31" xfId="0" applyFont="1" applyFill="1" applyBorder="1" applyAlignment="1">
      <alignment horizontal="left" vertical="center"/>
    </xf>
    <xf numFmtId="0" fontId="33" fillId="3" borderId="32" xfId="0" applyFont="1" applyFill="1" applyBorder="1" applyAlignment="1">
      <alignment horizontal="right" vertical="center" wrapText="1"/>
    </xf>
    <xf numFmtId="0" fontId="33" fillId="3" borderId="21" xfId="0" applyFont="1" applyFill="1" applyBorder="1" applyAlignment="1">
      <alignment horizontal="right" vertical="center" wrapText="1"/>
    </xf>
    <xf numFmtId="0" fontId="19" fillId="20" borderId="29" xfId="0" applyFont="1" applyFill="1" applyBorder="1" applyAlignment="1">
      <alignment horizontal="left" vertical="top" wrapText="1"/>
    </xf>
    <xf numFmtId="0" fontId="19" fillId="20" borderId="18" xfId="0" applyFont="1" applyFill="1" applyBorder="1" applyAlignment="1">
      <alignment horizontal="left" vertical="top" wrapText="1"/>
    </xf>
    <xf numFmtId="0" fontId="21" fillId="0" borderId="38" xfId="0" applyFont="1" applyBorder="1" applyAlignment="1">
      <alignment horizontal="left" vertical="top" wrapText="1"/>
    </xf>
    <xf numFmtId="0" fontId="34" fillId="13" borderId="26" xfId="0" applyFont="1" applyFill="1" applyBorder="1" applyAlignment="1">
      <alignment horizontal="center" vertical="center"/>
    </xf>
    <xf numFmtId="0" fontId="19" fillId="0" borderId="17" xfId="0" applyFont="1" applyBorder="1" applyAlignment="1">
      <alignment horizontal="center" vertical="center" wrapText="1"/>
    </xf>
    <xf numFmtId="0" fontId="19" fillId="0" borderId="30" xfId="0" applyFont="1" applyBorder="1" applyAlignment="1">
      <alignment horizontal="center" vertical="center" wrapText="1"/>
    </xf>
    <xf numFmtId="0" fontId="19" fillId="0" borderId="31" xfId="0" applyFont="1" applyBorder="1" applyAlignment="1">
      <alignment horizontal="center" vertical="center" wrapText="1"/>
    </xf>
    <xf numFmtId="0" fontId="29" fillId="20" borderId="31" xfId="0" applyFont="1" applyFill="1" applyBorder="1" applyAlignment="1">
      <alignment horizontal="left" vertical="center" wrapText="1"/>
    </xf>
    <xf numFmtId="0" fontId="33" fillId="3" borderId="0" xfId="0" applyFont="1" applyFill="1" applyBorder="1" applyAlignment="1">
      <alignment vertical="top"/>
    </xf>
    <xf numFmtId="0" fontId="19" fillId="3" borderId="0" xfId="0" applyFont="1" applyFill="1" applyBorder="1" applyAlignment="1">
      <alignment vertical="top"/>
    </xf>
    <xf numFmtId="0" fontId="19" fillId="3" borderId="49" xfId="0" applyFont="1" applyFill="1" applyBorder="1" applyAlignment="1">
      <alignment vertical="top"/>
    </xf>
    <xf numFmtId="0" fontId="23" fillId="12" borderId="82" xfId="0" applyFont="1" applyFill="1" applyBorder="1" applyAlignment="1">
      <alignment horizontal="left" vertical="center" wrapText="1"/>
    </xf>
    <xf numFmtId="0" fontId="40" fillId="12" borderId="23" xfId="0" applyFont="1" applyFill="1" applyBorder="1" applyAlignment="1">
      <alignment horizontal="left" wrapText="1"/>
    </xf>
    <xf numFmtId="0" fontId="33" fillId="12" borderId="20" xfId="0" applyFont="1" applyFill="1" applyBorder="1" applyAlignment="1">
      <alignment horizontal="center" vertical="center" wrapText="1"/>
    </xf>
    <xf numFmtId="0" fontId="33" fillId="12" borderId="82" xfId="0" applyFont="1" applyFill="1" applyBorder="1" applyAlignment="1">
      <alignment horizontal="center" vertical="center" wrapText="1"/>
    </xf>
    <xf numFmtId="0" fontId="33" fillId="12" borderId="60" xfId="0" applyFont="1" applyFill="1" applyBorder="1" applyAlignment="1">
      <alignment horizontal="center" vertical="center" wrapText="1"/>
    </xf>
    <xf numFmtId="0" fontId="33" fillId="12" borderId="23" xfId="0" applyFont="1" applyFill="1" applyBorder="1" applyAlignment="1">
      <alignment horizontal="center" vertical="center" wrapText="1"/>
    </xf>
    <xf numFmtId="0" fontId="19" fillId="12" borderId="52" xfId="0" applyFont="1" applyFill="1" applyBorder="1" applyAlignment="1">
      <alignment wrapText="1"/>
    </xf>
    <xf numFmtId="0" fontId="7" fillId="3" borderId="57" xfId="0" applyFont="1" applyFill="1" applyBorder="1" applyAlignment="1">
      <alignment horizontal="center" vertical="center" wrapText="1"/>
    </xf>
    <xf numFmtId="0" fontId="7" fillId="3" borderId="58" xfId="0" applyFont="1" applyFill="1" applyBorder="1" applyAlignment="1">
      <alignment horizontal="center" vertical="center" wrapText="1"/>
    </xf>
    <xf numFmtId="0" fontId="87" fillId="12" borderId="114" xfId="0" applyFont="1" applyFill="1" applyBorder="1" applyAlignment="1">
      <alignment horizontal="center" vertical="center" textRotation="90" wrapText="1"/>
    </xf>
    <xf numFmtId="0" fontId="88" fillId="12" borderId="114" xfId="0" applyFont="1" applyFill="1" applyBorder="1" applyAlignment="1">
      <alignment horizontal="center" vertical="center" textRotation="90" wrapText="1"/>
    </xf>
    <xf numFmtId="0" fontId="89" fillId="0" borderId="114" xfId="0" applyFont="1" applyBorder="1" applyAlignment="1">
      <alignment vertical="center" wrapText="1"/>
    </xf>
    <xf numFmtId="0" fontId="4" fillId="14" borderId="24" xfId="0" applyFont="1" applyFill="1" applyBorder="1" applyAlignment="1">
      <alignment horizontal="center" vertical="center" wrapText="1"/>
    </xf>
    <xf numFmtId="0" fontId="4" fillId="14" borderId="16" xfId="0" applyFont="1" applyFill="1" applyBorder="1" applyAlignment="1">
      <alignment horizontal="center" vertical="center" wrapText="1"/>
    </xf>
    <xf numFmtId="0" fontId="23" fillId="12" borderId="21" xfId="0" applyFont="1" applyFill="1" applyBorder="1" applyAlignment="1">
      <alignment horizontal="left" vertical="center"/>
    </xf>
    <xf numFmtId="0" fontId="0" fillId="12" borderId="68" xfId="0" applyFill="1" applyBorder="1" applyAlignment="1"/>
    <xf numFmtId="0" fontId="32" fillId="0" borderId="28" xfId="0" applyFont="1" applyFill="1" applyBorder="1" applyAlignment="1">
      <alignment horizontal="center" vertical="center" wrapText="1"/>
    </xf>
    <xf numFmtId="0" fontId="0" fillId="0" borderId="29" xfId="0" applyBorder="1" applyAlignment="1">
      <alignment horizontal="center" vertical="center" wrapText="1"/>
    </xf>
    <xf numFmtId="0" fontId="0" fillId="0" borderId="18" xfId="0" applyBorder="1" applyAlignment="1">
      <alignment horizontal="center" vertical="center" wrapText="1"/>
    </xf>
    <xf numFmtId="0" fontId="3" fillId="14" borderId="85" xfId="0" applyFont="1" applyFill="1" applyBorder="1" applyAlignment="1">
      <alignment horizontal="center" vertical="center" wrapText="1"/>
    </xf>
    <xf numFmtId="0" fontId="0" fillId="0" borderId="124" xfId="0" applyBorder="1" applyAlignment="1">
      <alignment horizontal="center" vertical="center" wrapText="1"/>
    </xf>
    <xf numFmtId="0" fontId="0" fillId="0" borderId="125" xfId="0" applyBorder="1" applyAlignment="1">
      <alignment horizontal="center" vertical="center" wrapText="1"/>
    </xf>
    <xf numFmtId="0" fontId="48" fillId="13" borderId="87" xfId="0" applyFont="1" applyFill="1" applyBorder="1" applyAlignment="1">
      <alignment horizontal="left" vertical="center" wrapText="1"/>
    </xf>
    <xf numFmtId="0" fontId="49" fillId="13" borderId="67" xfId="0" applyFont="1" applyFill="1" applyBorder="1" applyAlignment="1">
      <alignment horizontal="left" vertical="center" wrapText="1"/>
    </xf>
    <xf numFmtId="0" fontId="49" fillId="13" borderId="42" xfId="0" applyFont="1" applyFill="1" applyBorder="1" applyAlignment="1">
      <alignment horizontal="left" vertical="center" wrapText="1"/>
    </xf>
    <xf numFmtId="0" fontId="4" fillId="13" borderId="70" xfId="0" applyFont="1" applyFill="1" applyBorder="1" applyAlignment="1">
      <alignment horizontal="left" vertical="top" wrapText="1"/>
    </xf>
    <xf numFmtId="0" fontId="4" fillId="13" borderId="49" xfId="0" applyFont="1" applyFill="1" applyBorder="1" applyAlignment="1">
      <alignment horizontal="left" vertical="top" wrapText="1"/>
    </xf>
    <xf numFmtId="0" fontId="4" fillId="13" borderId="41" xfId="0" applyFont="1" applyFill="1" applyBorder="1" applyAlignment="1">
      <alignment horizontal="left" vertical="top" wrapText="1"/>
    </xf>
    <xf numFmtId="0" fontId="3" fillId="14" borderId="24" xfId="0" applyFont="1" applyFill="1" applyBorder="1" applyAlignment="1">
      <alignment horizontal="center" vertical="center" wrapText="1"/>
    </xf>
    <xf numFmtId="0" fontId="3" fillId="13" borderId="47" xfId="0" applyFont="1" applyFill="1" applyBorder="1" applyAlignment="1">
      <alignment horizontal="left" vertical="top" wrapText="1"/>
    </xf>
    <xf numFmtId="0" fontId="4" fillId="13" borderId="22" xfId="0" applyFont="1" applyFill="1" applyBorder="1" applyAlignment="1">
      <alignment horizontal="left" vertical="top" wrapText="1"/>
    </xf>
    <xf numFmtId="0" fontId="48" fillId="13" borderId="66" xfId="0" applyFont="1" applyFill="1" applyBorder="1" applyAlignment="1">
      <alignment horizontal="left" vertical="center" wrapText="1"/>
    </xf>
    <xf numFmtId="0" fontId="49" fillId="13" borderId="40" xfId="0" applyFont="1" applyFill="1" applyBorder="1" applyAlignment="1">
      <alignment horizontal="left" vertical="center" wrapText="1"/>
    </xf>
    <xf numFmtId="0" fontId="23" fillId="12" borderId="66" xfId="0" applyFont="1" applyFill="1" applyBorder="1" applyAlignment="1">
      <alignment horizontal="left" vertical="center"/>
    </xf>
    <xf numFmtId="0" fontId="23" fillId="12" borderId="67" xfId="0" applyFont="1" applyFill="1" applyBorder="1" applyAlignment="1">
      <alignment horizontal="left" vertical="center"/>
    </xf>
    <xf numFmtId="0" fontId="23" fillId="12" borderId="68" xfId="0" applyFont="1" applyFill="1" applyBorder="1" applyAlignment="1">
      <alignment horizontal="left" vertical="center"/>
    </xf>
    <xf numFmtId="0" fontId="41" fillId="12" borderId="67" xfId="0" applyFont="1" applyFill="1" applyBorder="1" applyAlignment="1">
      <alignment horizontal="center" vertical="center" wrapText="1"/>
    </xf>
    <xf numFmtId="0" fontId="41" fillId="12" borderId="68" xfId="0" applyFont="1" applyFill="1" applyBorder="1" applyAlignment="1">
      <alignment horizontal="center" vertical="center" wrapText="1"/>
    </xf>
    <xf numFmtId="0" fontId="4" fillId="14" borderId="83" xfId="0" applyFont="1" applyFill="1" applyBorder="1" applyAlignment="1">
      <alignment horizontal="center" vertical="center" wrapText="1"/>
    </xf>
    <xf numFmtId="0" fontId="78" fillId="34" borderId="94" xfId="0" applyFont="1" applyFill="1" applyBorder="1" applyAlignment="1">
      <alignment horizontal="center" vertical="center" wrapText="1"/>
    </xf>
    <xf numFmtId="0" fontId="78" fillId="34" borderId="0" xfId="0" applyFont="1" applyFill="1" applyBorder="1" applyAlignment="1">
      <alignment horizontal="center" vertical="center" wrapText="1"/>
    </xf>
    <xf numFmtId="0" fontId="78" fillId="34" borderId="103" xfId="0" applyFont="1" applyFill="1" applyBorder="1" applyAlignment="1">
      <alignment horizontal="center" vertical="center" wrapText="1"/>
    </xf>
    <xf numFmtId="0" fontId="78" fillId="34" borderId="104" xfId="0" applyFont="1" applyFill="1" applyBorder="1" applyAlignment="1">
      <alignment horizontal="center" vertical="center" wrapText="1"/>
    </xf>
    <xf numFmtId="0" fontId="78" fillId="34" borderId="105" xfId="0" applyFont="1" applyFill="1" applyBorder="1" applyAlignment="1">
      <alignment horizontal="center" vertical="center" wrapText="1"/>
    </xf>
    <xf numFmtId="0" fontId="78" fillId="34" borderId="106" xfId="0" applyFont="1" applyFill="1" applyBorder="1" applyAlignment="1">
      <alignment horizontal="center" vertical="center" wrapText="1"/>
    </xf>
    <xf numFmtId="0" fontId="13" fillId="0" borderId="111" xfId="0" applyFont="1" applyBorder="1" applyAlignment="1">
      <alignment vertical="center" wrapText="1"/>
    </xf>
    <xf numFmtId="0" fontId="13" fillId="0" borderId="112" xfId="0" applyFont="1" applyBorder="1" applyAlignment="1">
      <alignment vertical="center" wrapText="1"/>
    </xf>
    <xf numFmtId="0" fontId="77" fillId="0" borderId="113" xfId="0" applyFont="1" applyBorder="1" applyAlignment="1"/>
    <xf numFmtId="0" fontId="70" fillId="33" borderId="94" xfId="0" applyFont="1" applyFill="1" applyBorder="1" applyAlignment="1">
      <alignment vertical="center" wrapText="1"/>
    </xf>
    <xf numFmtId="0" fontId="70" fillId="33" borderId="0" xfId="0" applyFont="1" applyFill="1" applyBorder="1" applyAlignment="1">
      <alignment vertical="center" wrapText="1"/>
    </xf>
    <xf numFmtId="0" fontId="77" fillId="0" borderId="0" xfId="0" applyFont="1" applyAlignment="1">
      <alignment wrapText="1"/>
    </xf>
    <xf numFmtId="0" fontId="70" fillId="34" borderId="94" xfId="0" applyFont="1" applyFill="1" applyBorder="1" applyAlignment="1">
      <alignment horizontal="center" vertical="center" wrapText="1"/>
    </xf>
    <xf numFmtId="0" fontId="70" fillId="34" borderId="0" xfId="0" applyFont="1" applyFill="1" applyBorder="1" applyAlignment="1">
      <alignment horizontal="center" vertical="center" wrapText="1"/>
    </xf>
    <xf numFmtId="0" fontId="70" fillId="34" borderId="103" xfId="0" applyFont="1" applyFill="1" applyBorder="1" applyAlignment="1">
      <alignment horizontal="center" vertical="center" wrapText="1"/>
    </xf>
    <xf numFmtId="0" fontId="70" fillId="34" borderId="104" xfId="0" applyFont="1" applyFill="1" applyBorder="1" applyAlignment="1">
      <alignment horizontal="center" vertical="center" wrapText="1"/>
    </xf>
    <xf numFmtId="0" fontId="70" fillId="34" borderId="105" xfId="0" applyFont="1" applyFill="1" applyBorder="1" applyAlignment="1">
      <alignment horizontal="center" vertical="center" wrapText="1"/>
    </xf>
    <xf numFmtId="0" fontId="70" fillId="34" borderId="106" xfId="0" applyFont="1" applyFill="1" applyBorder="1" applyAlignment="1">
      <alignment horizontal="center" vertical="center" wrapText="1"/>
    </xf>
    <xf numFmtId="0" fontId="70" fillId="33" borderId="108" xfId="0" applyFont="1" applyFill="1" applyBorder="1" applyAlignment="1">
      <alignment horizontal="center" vertical="center" wrapText="1"/>
    </xf>
    <xf numFmtId="0" fontId="70" fillId="33" borderId="0" xfId="0" applyFont="1" applyFill="1" applyAlignment="1">
      <alignment horizontal="center" vertical="center" wrapText="1"/>
    </xf>
    <xf numFmtId="0" fontId="70" fillId="0" borderId="101" xfId="0" applyFont="1" applyBorder="1" applyAlignment="1">
      <alignment vertical="center" wrapText="1"/>
    </xf>
    <xf numFmtId="0" fontId="70" fillId="0" borderId="99" xfId="0" applyFont="1" applyBorder="1" applyAlignment="1">
      <alignment vertical="center" wrapText="1"/>
    </xf>
    <xf numFmtId="0" fontId="0" fillId="0" borderId="0" xfId="0" applyBorder="1" applyAlignment="1">
      <alignment horizontal="center" vertical="center" wrapText="1"/>
    </xf>
    <xf numFmtId="0" fontId="0" fillId="0" borderId="95" xfId="0" applyBorder="1" applyAlignment="1">
      <alignment horizontal="center" vertical="center" wrapText="1"/>
    </xf>
    <xf numFmtId="0" fontId="0" fillId="0" borderId="94" xfId="0" applyBorder="1" applyAlignment="1">
      <alignment horizontal="center" vertical="center" wrapText="1"/>
    </xf>
    <xf numFmtId="0" fontId="0" fillId="0" borderId="110" xfId="0" applyBorder="1" applyAlignment="1">
      <alignment horizontal="center" vertical="center" wrapText="1"/>
    </xf>
    <xf numFmtId="0" fontId="0" fillId="0" borderId="113" xfId="0" applyBorder="1" applyAlignment="1">
      <alignment horizontal="center" vertical="center" wrapText="1"/>
    </xf>
    <xf numFmtId="0" fontId="0" fillId="0" borderId="102" xfId="0" applyBorder="1" applyAlignment="1">
      <alignment horizontal="center" vertical="center" wrapText="1"/>
    </xf>
    <xf numFmtId="0" fontId="70" fillId="0" borderId="94" xfId="0" applyFont="1" applyBorder="1" applyAlignment="1">
      <alignment vertical="center" wrapText="1"/>
    </xf>
    <xf numFmtId="0" fontId="70" fillId="0" borderId="0" xfId="0" applyFont="1" applyBorder="1" applyAlignment="1">
      <alignment vertical="center" wrapText="1"/>
    </xf>
    <xf numFmtId="0" fontId="70" fillId="0" borderId="103" xfId="0" applyFont="1" applyBorder="1" applyAlignment="1">
      <alignment vertical="center" wrapText="1"/>
    </xf>
    <xf numFmtId="0" fontId="70" fillId="0" borderId="107" xfId="0" applyFont="1" applyBorder="1" applyAlignment="1">
      <alignment vertical="center" wrapText="1"/>
    </xf>
    <xf numFmtId="0" fontId="70" fillId="0" borderId="108" xfId="0" applyFont="1" applyBorder="1" applyAlignment="1">
      <alignment vertical="center" wrapText="1"/>
    </xf>
    <xf numFmtId="0" fontId="70" fillId="0" borderId="109" xfId="0" applyFont="1" applyBorder="1" applyAlignment="1">
      <alignment vertical="center" wrapText="1"/>
    </xf>
    <xf numFmtId="0" fontId="83" fillId="12" borderId="82" xfId="0" applyFont="1" applyFill="1" applyBorder="1" applyAlignment="1">
      <alignment horizontal="left" vertical="center" wrapText="1"/>
    </xf>
    <xf numFmtId="0" fontId="84" fillId="12" borderId="23" xfId="0" applyFont="1" applyFill="1" applyBorder="1" applyAlignment="1">
      <alignment horizontal="left" wrapText="1"/>
    </xf>
    <xf numFmtId="0" fontId="40" fillId="12" borderId="82" xfId="0" applyFont="1" applyFill="1" applyBorder="1" applyAlignment="1">
      <alignment horizontal="left" wrapText="1"/>
    </xf>
    <xf numFmtId="0" fontId="0" fillId="0" borderId="82" xfId="0" applyBorder="1" applyAlignment="1">
      <alignment horizontal="left" wrapText="1"/>
    </xf>
    <xf numFmtId="0" fontId="0" fillId="0" borderId="23" xfId="0" applyBorder="1" applyAlignment="1">
      <alignment horizontal="left" wrapText="1"/>
    </xf>
    <xf numFmtId="0" fontId="19" fillId="0" borderId="0" xfId="0" applyFont="1" applyAlignment="1">
      <alignment vertical="center" wrapText="1"/>
    </xf>
    <xf numFmtId="0" fontId="23" fillId="12" borderId="0" xfId="0" applyFont="1" applyFill="1" applyAlignment="1">
      <alignment horizontal="left" vertical="center" wrapText="1"/>
    </xf>
    <xf numFmtId="0" fontId="29" fillId="0" borderId="0" xfId="0" applyFont="1" applyAlignment="1">
      <alignment horizontal="left" vertical="center"/>
    </xf>
    <xf numFmtId="0" fontId="19" fillId="0" borderId="0" xfId="0" applyFont="1" applyAlignment="1">
      <alignment horizontal="left" vertical="center"/>
    </xf>
    <xf numFmtId="0" fontId="0" fillId="0" borderId="0" xfId="0" applyAlignment="1">
      <alignment horizontal="left" vertical="center"/>
    </xf>
    <xf numFmtId="0" fontId="19" fillId="0" borderId="81" xfId="0" applyFont="1" applyBorder="1" applyAlignment="1">
      <alignment horizontal="left" vertical="center"/>
    </xf>
    <xf numFmtId="0" fontId="0" fillId="0" borderId="81" xfId="0" applyBorder="1" applyAlignment="1">
      <alignment horizontal="left" vertical="center"/>
    </xf>
    <xf numFmtId="0" fontId="19" fillId="0" borderId="0" xfId="0" quotePrefix="1" applyFont="1" applyAlignment="1">
      <alignment horizontal="left" vertical="center"/>
    </xf>
    <xf numFmtId="49" fontId="110" fillId="7" borderId="144" xfId="0" applyNumberFormat="1" applyFont="1" applyFill="1" applyBorder="1" applyAlignment="1">
      <alignment horizontal="center" vertical="top" wrapText="1"/>
    </xf>
    <xf numFmtId="0" fontId="111" fillId="0" borderId="138" xfId="0" applyFont="1" applyBorder="1" applyAlignment="1">
      <alignment horizontal="center" vertical="top" wrapText="1"/>
    </xf>
    <xf numFmtId="0" fontId="1" fillId="0" borderId="0" xfId="0" applyFont="1" applyAlignment="1">
      <alignment wrapText="1"/>
    </xf>
    <xf numFmtId="0" fontId="0" fillId="0" borderId="0" xfId="0" applyAlignment="1">
      <alignment wrapText="1"/>
    </xf>
    <xf numFmtId="0" fontId="1" fillId="0" borderId="0" xfId="0" applyFont="1" applyAlignment="1"/>
    <xf numFmtId="0" fontId="0" fillId="0" borderId="0" xfId="0" applyAlignment="1"/>
    <xf numFmtId="49" fontId="20" fillId="7" borderId="137" xfId="0" applyNumberFormat="1" applyFont="1" applyFill="1" applyBorder="1" applyAlignment="1">
      <alignment vertical="top" wrapText="1"/>
    </xf>
    <xf numFmtId="0" fontId="0" fillId="0" borderId="137" xfId="0" applyBorder="1" applyAlignment="1">
      <alignment vertical="top" wrapText="1"/>
    </xf>
    <xf numFmtId="0" fontId="1" fillId="0" borderId="93" xfId="0" applyFont="1" applyBorder="1" applyAlignment="1"/>
    <xf numFmtId="0" fontId="0" fillId="0" borderId="93" xfId="0" applyBorder="1" applyAlignment="1"/>
    <xf numFmtId="0" fontId="53" fillId="18" borderId="0" xfId="0" applyFont="1" applyFill="1" applyAlignment="1">
      <alignment wrapText="1"/>
    </xf>
    <xf numFmtId="0" fontId="130" fillId="0" borderId="140" xfId="31" applyFont="1" applyBorder="1" applyAlignment="1">
      <alignment horizontal="center" wrapText="1"/>
    </xf>
    <xf numFmtId="0" fontId="131" fillId="0" borderId="141" xfId="0" applyFont="1" applyBorder="1" applyAlignment="1">
      <alignment horizontal="center" wrapText="1"/>
    </xf>
    <xf numFmtId="0" fontId="131" fillId="0" borderId="142" xfId="0" applyFont="1" applyBorder="1" applyAlignment="1">
      <alignment horizontal="center" wrapText="1"/>
    </xf>
    <xf numFmtId="0" fontId="55" fillId="65" borderId="144" xfId="31" applyFont="1" applyFill="1" applyBorder="1" applyAlignment="1">
      <alignment horizontal="left" wrapText="1"/>
    </xf>
    <xf numFmtId="0" fontId="0" fillId="0" borderId="138" xfId="0" applyBorder="1" applyAlignment="1">
      <alignment horizontal="left" wrapText="1"/>
    </xf>
    <xf numFmtId="0" fontId="0" fillId="0" borderId="139" xfId="0" applyBorder="1" applyAlignment="1">
      <alignment horizontal="left" wrapText="1"/>
    </xf>
    <xf numFmtId="0" fontId="145" fillId="0" borderId="140" xfId="31" applyFont="1" applyBorder="1" applyAlignment="1">
      <alignment horizontal="center" wrapText="1"/>
    </xf>
    <xf numFmtId="0" fontId="146" fillId="0" borderId="141" xfId="0" applyFont="1" applyBorder="1" applyAlignment="1">
      <alignment horizontal="center" wrapText="1"/>
    </xf>
    <xf numFmtId="0" fontId="146" fillId="0" borderId="142" xfId="0" applyFont="1" applyBorder="1" applyAlignment="1">
      <alignment horizontal="center" wrapText="1"/>
    </xf>
    <xf numFmtId="0" fontId="60" fillId="0" borderId="138" xfId="0" applyFont="1" applyBorder="1" applyAlignment="1">
      <alignment horizontal="left" wrapText="1"/>
    </xf>
    <xf numFmtId="0" fontId="60" fillId="0" borderId="139" xfId="0" applyFont="1" applyBorder="1" applyAlignment="1">
      <alignment horizontal="left" wrapText="1"/>
    </xf>
    <xf numFmtId="0" fontId="80" fillId="12" borderId="35" xfId="0" applyFont="1" applyFill="1" applyBorder="1" applyAlignment="1">
      <alignment horizontal="center" vertical="center"/>
    </xf>
    <xf numFmtId="0" fontId="0" fillId="0" borderId="0" xfId="0" applyAlignment="1">
      <alignment horizontal="center"/>
    </xf>
    <xf numFmtId="0" fontId="1" fillId="9" borderId="137" xfId="0" applyFont="1" applyFill="1" applyBorder="1" applyAlignment="1">
      <alignment wrapText="1"/>
    </xf>
    <xf numFmtId="0" fontId="1" fillId="0" borderId="137" xfId="0" applyFont="1" applyBorder="1" applyAlignment="1">
      <alignment wrapText="1"/>
    </xf>
    <xf numFmtId="0" fontId="53" fillId="60" borderId="0" xfId="0" applyFont="1" applyFill="1" applyAlignment="1">
      <alignment horizontal="center"/>
    </xf>
    <xf numFmtId="0" fontId="1" fillId="61" borderId="0" xfId="0" applyFont="1" applyFill="1" applyAlignment="1">
      <alignment horizontal="center"/>
    </xf>
    <xf numFmtId="0" fontId="1" fillId="62" borderId="0" xfId="0" applyFont="1" applyFill="1" applyAlignment="1">
      <alignment horizontal="center"/>
    </xf>
  </cellXfs>
  <cellStyles count="152">
    <cellStyle name="%" xfId="46" xr:uid="{00000000-0005-0000-0000-000000000000}"/>
    <cellStyle name="% 2" xfId="2" xr:uid="{00000000-0005-0000-0000-000001000000}"/>
    <cellStyle name="% 2 2" xfId="47" xr:uid="{00000000-0005-0000-0000-000002000000}"/>
    <cellStyle name="% 2 3" xfId="48" xr:uid="{00000000-0005-0000-0000-000003000000}"/>
    <cellStyle name="% 3" xfId="49" xr:uid="{00000000-0005-0000-0000-000004000000}"/>
    <cellStyle name="%_GF Tab" xfId="50" xr:uid="{00000000-0005-0000-0000-000005000000}"/>
    <cellStyle name="%_GF Tab (2)" xfId="51" xr:uid="{00000000-0005-0000-0000-000006000000}"/>
    <cellStyle name="%_GF Tab (2) 2" xfId="52" xr:uid="{00000000-0005-0000-0000-000007000000}"/>
    <cellStyle name="%_GF Tab 2" xfId="53" xr:uid="{00000000-0005-0000-0000-000008000000}"/>
    <cellStyle name="%_GF Tab 3" xfId="54" xr:uid="{00000000-0005-0000-0000-000009000000}"/>
    <cellStyle name="%_GF Tab 4" xfId="55" xr:uid="{00000000-0005-0000-0000-00000A000000}"/>
    <cellStyle name="%_GF Tab 5" xfId="56" xr:uid="{00000000-0005-0000-0000-00000B000000}"/>
    <cellStyle name="%_GF Tab 6" xfId="57" xr:uid="{00000000-0005-0000-0000-00000C000000}"/>
    <cellStyle name="%_GF Tab 7" xfId="58" xr:uid="{00000000-0005-0000-0000-00000D000000}"/>
    <cellStyle name="%_Suitability &amp; Availability" xfId="59" xr:uid="{00000000-0005-0000-0000-00000E000000}"/>
    <cellStyle name="%_Suitability &amp; Availability 2" xfId="60" xr:uid="{00000000-0005-0000-0000-00000F000000}"/>
    <cellStyle name="20% - Accent1 2" xfId="61" xr:uid="{00000000-0005-0000-0000-000010000000}"/>
    <cellStyle name="20% - Accent1 3" xfId="62" xr:uid="{00000000-0005-0000-0000-000011000000}"/>
    <cellStyle name="20% - Accent2 2" xfId="63" xr:uid="{00000000-0005-0000-0000-000012000000}"/>
    <cellStyle name="20% - Accent2 3" xfId="64" xr:uid="{00000000-0005-0000-0000-000013000000}"/>
    <cellStyle name="20% - Accent3 2" xfId="65" xr:uid="{00000000-0005-0000-0000-000014000000}"/>
    <cellStyle name="20% - Accent3 3" xfId="66" xr:uid="{00000000-0005-0000-0000-000015000000}"/>
    <cellStyle name="20% - Accent4 2" xfId="67" xr:uid="{00000000-0005-0000-0000-000016000000}"/>
    <cellStyle name="20% - Accent4 3" xfId="68" xr:uid="{00000000-0005-0000-0000-000017000000}"/>
    <cellStyle name="20% - Accent5 2" xfId="69" xr:uid="{00000000-0005-0000-0000-000018000000}"/>
    <cellStyle name="20% - Accent5 3" xfId="70" xr:uid="{00000000-0005-0000-0000-000019000000}"/>
    <cellStyle name="20% - Accent6 2" xfId="71" xr:uid="{00000000-0005-0000-0000-00001A000000}"/>
    <cellStyle name="20% - Accent6 3" xfId="72" xr:uid="{00000000-0005-0000-0000-00001B000000}"/>
    <cellStyle name="40% - Accent1 2" xfId="73" xr:uid="{00000000-0005-0000-0000-00001C000000}"/>
    <cellStyle name="40% - Accent1 3" xfId="74" xr:uid="{00000000-0005-0000-0000-00001D000000}"/>
    <cellStyle name="40% - Accent2 2" xfId="75" xr:uid="{00000000-0005-0000-0000-00001E000000}"/>
    <cellStyle name="40% - Accent2 3" xfId="76" xr:uid="{00000000-0005-0000-0000-00001F000000}"/>
    <cellStyle name="40% - Accent3 2" xfId="77" xr:uid="{00000000-0005-0000-0000-000020000000}"/>
    <cellStyle name="40% - Accent3 3" xfId="78" xr:uid="{00000000-0005-0000-0000-000021000000}"/>
    <cellStyle name="40% - Accent4 2" xfId="79" xr:uid="{00000000-0005-0000-0000-000022000000}"/>
    <cellStyle name="40% - Accent4 3" xfId="80" xr:uid="{00000000-0005-0000-0000-000023000000}"/>
    <cellStyle name="40% - Accent5 2" xfId="81" xr:uid="{00000000-0005-0000-0000-000024000000}"/>
    <cellStyle name="40% - Accent5 3" xfId="82" xr:uid="{00000000-0005-0000-0000-000025000000}"/>
    <cellStyle name="40% - Accent6 2" xfId="83" xr:uid="{00000000-0005-0000-0000-000026000000}"/>
    <cellStyle name="40% - Accent6 3" xfId="84" xr:uid="{00000000-0005-0000-0000-000027000000}"/>
    <cellStyle name="60% - Accent1 2" xfId="85" xr:uid="{00000000-0005-0000-0000-000028000000}"/>
    <cellStyle name="60% - Accent1 3" xfId="86" xr:uid="{00000000-0005-0000-0000-000029000000}"/>
    <cellStyle name="60% - Accent2 2" xfId="87" xr:uid="{00000000-0005-0000-0000-00002A000000}"/>
    <cellStyle name="60% - Accent2 3" xfId="88" xr:uid="{00000000-0005-0000-0000-00002B000000}"/>
    <cellStyle name="60% - Accent3 2" xfId="89" xr:uid="{00000000-0005-0000-0000-00002C000000}"/>
    <cellStyle name="60% - Accent3 3" xfId="90" xr:uid="{00000000-0005-0000-0000-00002D000000}"/>
    <cellStyle name="60% - Accent4 2" xfId="91" xr:uid="{00000000-0005-0000-0000-00002E000000}"/>
    <cellStyle name="60% - Accent4 3" xfId="92" xr:uid="{00000000-0005-0000-0000-00002F000000}"/>
    <cellStyle name="60% - Accent5 2" xfId="93" xr:uid="{00000000-0005-0000-0000-000030000000}"/>
    <cellStyle name="60% - Accent5 3" xfId="94" xr:uid="{00000000-0005-0000-0000-000031000000}"/>
    <cellStyle name="60% - Accent6 2" xfId="95" xr:uid="{00000000-0005-0000-0000-000032000000}"/>
    <cellStyle name="60% - Accent6 3" xfId="96" xr:uid="{00000000-0005-0000-0000-000033000000}"/>
    <cellStyle name="Accent1 2" xfId="97" xr:uid="{00000000-0005-0000-0000-000034000000}"/>
    <cellStyle name="Accent1 3" xfId="98" xr:uid="{00000000-0005-0000-0000-000035000000}"/>
    <cellStyle name="Accent2 2" xfId="99" xr:uid="{00000000-0005-0000-0000-000036000000}"/>
    <cellStyle name="Accent2 3" xfId="100" xr:uid="{00000000-0005-0000-0000-000037000000}"/>
    <cellStyle name="Accent3 2" xfId="101" xr:uid="{00000000-0005-0000-0000-000038000000}"/>
    <cellStyle name="Accent3 3" xfId="102" xr:uid="{00000000-0005-0000-0000-000039000000}"/>
    <cellStyle name="Accent4 2" xfId="103" xr:uid="{00000000-0005-0000-0000-00003A000000}"/>
    <cellStyle name="Accent4 3" xfId="104" xr:uid="{00000000-0005-0000-0000-00003B000000}"/>
    <cellStyle name="Accent5 2" xfId="105" xr:uid="{00000000-0005-0000-0000-00003C000000}"/>
    <cellStyle name="Accent5 3" xfId="106" xr:uid="{00000000-0005-0000-0000-00003D000000}"/>
    <cellStyle name="Accent6 2" xfId="107" xr:uid="{00000000-0005-0000-0000-00003E000000}"/>
    <cellStyle name="Accent6 3" xfId="108" xr:uid="{00000000-0005-0000-0000-00003F000000}"/>
    <cellStyle name="Bad 2" xfId="109" xr:uid="{00000000-0005-0000-0000-000040000000}"/>
    <cellStyle name="Bad 3" xfId="110" xr:uid="{00000000-0005-0000-0000-000041000000}"/>
    <cellStyle name="Calculation 2" xfId="111" xr:uid="{00000000-0005-0000-0000-000042000000}"/>
    <cellStyle name="Calculation 3" xfId="112" xr:uid="{00000000-0005-0000-0000-000043000000}"/>
    <cellStyle name="Check Cell 2" xfId="113" xr:uid="{00000000-0005-0000-0000-000044000000}"/>
    <cellStyle name="Check Cell 3" xfId="114" xr:uid="{00000000-0005-0000-0000-000045000000}"/>
    <cellStyle name="Comma 2" xfId="3" xr:uid="{00000000-0005-0000-0000-000046000000}"/>
    <cellStyle name="Comma 2 2" xfId="4" xr:uid="{00000000-0005-0000-0000-000047000000}"/>
    <cellStyle name="Comma 2 3" xfId="5" xr:uid="{00000000-0005-0000-0000-000048000000}"/>
    <cellStyle name="Comma 2 4" xfId="6" xr:uid="{00000000-0005-0000-0000-000049000000}"/>
    <cellStyle name="Comma 3" xfId="7" xr:uid="{00000000-0005-0000-0000-00004A000000}"/>
    <cellStyle name="Comma 4" xfId="8" xr:uid="{00000000-0005-0000-0000-00004B000000}"/>
    <cellStyle name="Dezimal [0]_Balance_Sheet_Template" xfId="9" xr:uid="{00000000-0005-0000-0000-00004C000000}"/>
    <cellStyle name="Dezimal_Balance_Sheet_Template" xfId="10" xr:uid="{00000000-0005-0000-0000-00004D000000}"/>
    <cellStyle name="Explanatory Text 2" xfId="115" xr:uid="{00000000-0005-0000-0000-00004E000000}"/>
    <cellStyle name="Explanatory Text 3" xfId="116" xr:uid="{00000000-0005-0000-0000-00004F000000}"/>
    <cellStyle name="Good 2" xfId="117" xr:uid="{00000000-0005-0000-0000-000050000000}"/>
    <cellStyle name="Good 3" xfId="118" xr:uid="{00000000-0005-0000-0000-000051000000}"/>
    <cellStyle name="Heading 1 2" xfId="119" xr:uid="{00000000-0005-0000-0000-000052000000}"/>
    <cellStyle name="Heading 1 3" xfId="120" xr:uid="{00000000-0005-0000-0000-000053000000}"/>
    <cellStyle name="Heading 2 2" xfId="121" xr:uid="{00000000-0005-0000-0000-000054000000}"/>
    <cellStyle name="Heading 2 3" xfId="122" xr:uid="{00000000-0005-0000-0000-000055000000}"/>
    <cellStyle name="Heading 3 2" xfId="123" xr:uid="{00000000-0005-0000-0000-000056000000}"/>
    <cellStyle name="Heading 3 3" xfId="124" xr:uid="{00000000-0005-0000-0000-000057000000}"/>
    <cellStyle name="Heading 4 2" xfId="125" xr:uid="{00000000-0005-0000-0000-000058000000}"/>
    <cellStyle name="Heading 4 3" xfId="126" xr:uid="{00000000-0005-0000-0000-000059000000}"/>
    <cellStyle name="Hyperlink" xfId="32" builtinId="8"/>
    <cellStyle name="Hyperlink 2" xfId="127" xr:uid="{00000000-0005-0000-0000-00005B000000}"/>
    <cellStyle name="Input 2" xfId="128" xr:uid="{00000000-0005-0000-0000-00005C000000}"/>
    <cellStyle name="Input 3" xfId="129" xr:uid="{00000000-0005-0000-0000-00005D000000}"/>
    <cellStyle name="Linked Cell 2" xfId="130" xr:uid="{00000000-0005-0000-0000-00005E000000}"/>
    <cellStyle name="Linked Cell 3" xfId="131" xr:uid="{00000000-0005-0000-0000-00005F000000}"/>
    <cellStyle name="Neutral 2" xfId="132" xr:uid="{00000000-0005-0000-0000-000060000000}"/>
    <cellStyle name="Neutral 3" xfId="133" xr:uid="{00000000-0005-0000-0000-000061000000}"/>
    <cellStyle name="Normal" xfId="0" builtinId="0"/>
    <cellStyle name="Normal 10" xfId="33" xr:uid="{00000000-0005-0000-0000-000063000000}"/>
    <cellStyle name="Normal 11" xfId="11" xr:uid="{00000000-0005-0000-0000-000064000000}"/>
    <cellStyle name="Normal 12" xfId="34" xr:uid="{00000000-0005-0000-0000-000065000000}"/>
    <cellStyle name="Normal 13" xfId="35" xr:uid="{00000000-0005-0000-0000-000066000000}"/>
    <cellStyle name="Normal 14" xfId="36" xr:uid="{00000000-0005-0000-0000-000067000000}"/>
    <cellStyle name="Normal 15" xfId="37" xr:uid="{00000000-0005-0000-0000-000068000000}"/>
    <cellStyle name="Normal 2" xfId="1" xr:uid="{00000000-0005-0000-0000-000069000000}"/>
    <cellStyle name="Normal 2 10" xfId="38" xr:uid="{00000000-0005-0000-0000-00006A000000}"/>
    <cellStyle name="Normal 2 11" xfId="39" xr:uid="{00000000-0005-0000-0000-00006B000000}"/>
    <cellStyle name="Normal 2 12" xfId="40" xr:uid="{00000000-0005-0000-0000-00006C000000}"/>
    <cellStyle name="Normal 2 13" xfId="41" xr:uid="{00000000-0005-0000-0000-00006D000000}"/>
    <cellStyle name="Normal 2 2" xfId="12" xr:uid="{00000000-0005-0000-0000-00006E000000}"/>
    <cellStyle name="Normal 2 2 2" xfId="13" xr:uid="{00000000-0005-0000-0000-00006F000000}"/>
    <cellStyle name="Normal 2 2 3" xfId="14" xr:uid="{00000000-0005-0000-0000-000070000000}"/>
    <cellStyle name="Normal 2 2 4" xfId="15" xr:uid="{00000000-0005-0000-0000-000071000000}"/>
    <cellStyle name="Normal 2 2 5" xfId="151" xr:uid="{7B6190AE-CE35-4063-A6D1-B453E88AD2C2}"/>
    <cellStyle name="Normal 2 3" xfId="16" xr:uid="{00000000-0005-0000-0000-000072000000}"/>
    <cellStyle name="Normal 2 4" xfId="17" xr:uid="{00000000-0005-0000-0000-000073000000}"/>
    <cellStyle name="Normal 2 5" xfId="18" xr:uid="{00000000-0005-0000-0000-000074000000}"/>
    <cellStyle name="Normal 2 6" xfId="42" xr:uid="{00000000-0005-0000-0000-000075000000}"/>
    <cellStyle name="Normal 2 7" xfId="43" xr:uid="{00000000-0005-0000-0000-000076000000}"/>
    <cellStyle name="Normal 2 8" xfId="44" xr:uid="{00000000-0005-0000-0000-000077000000}"/>
    <cellStyle name="Normal 2 9" xfId="45" xr:uid="{00000000-0005-0000-0000-000078000000}"/>
    <cellStyle name="Normal 2_Balance Sheet" xfId="19" xr:uid="{00000000-0005-0000-0000-000079000000}"/>
    <cellStyle name="Normal 3" xfId="20" xr:uid="{00000000-0005-0000-0000-00007A000000}"/>
    <cellStyle name="Normal 3 2" xfId="134" xr:uid="{00000000-0005-0000-0000-00007B000000}"/>
    <cellStyle name="Normal 4" xfId="21" xr:uid="{00000000-0005-0000-0000-00007C000000}"/>
    <cellStyle name="Normal 5" xfId="22" xr:uid="{00000000-0005-0000-0000-00007D000000}"/>
    <cellStyle name="Normal 5 2" xfId="135" xr:uid="{00000000-0005-0000-0000-00007E000000}"/>
    <cellStyle name="Normal 6" xfId="23" xr:uid="{00000000-0005-0000-0000-00007F000000}"/>
    <cellStyle name="Normal 7" xfId="24" xr:uid="{00000000-0005-0000-0000-000080000000}"/>
    <cellStyle name="Normal 8" xfId="25" xr:uid="{00000000-0005-0000-0000-000081000000}"/>
    <cellStyle name="Normal 9" xfId="31" xr:uid="{00000000-0005-0000-0000-000082000000}"/>
    <cellStyle name="Note 2" xfId="136" xr:uid="{00000000-0005-0000-0000-000083000000}"/>
    <cellStyle name="Note 2 2" xfId="137" xr:uid="{00000000-0005-0000-0000-000084000000}"/>
    <cellStyle name="Note 3" xfId="138" xr:uid="{00000000-0005-0000-0000-000085000000}"/>
    <cellStyle name="Note 3 2" xfId="139" xr:uid="{00000000-0005-0000-0000-000086000000}"/>
    <cellStyle name="Output 2" xfId="140" xr:uid="{00000000-0005-0000-0000-000087000000}"/>
    <cellStyle name="Output 3" xfId="141" xr:uid="{00000000-0005-0000-0000-000088000000}"/>
    <cellStyle name="Percent 2" xfId="26" xr:uid="{00000000-0005-0000-0000-000089000000}"/>
    <cellStyle name="Percent 2 2" xfId="142" xr:uid="{00000000-0005-0000-0000-00008A000000}"/>
    <cellStyle name="Percent 2 3" xfId="143" xr:uid="{00000000-0005-0000-0000-00008B000000}"/>
    <cellStyle name="Percent 3" xfId="27" xr:uid="{00000000-0005-0000-0000-00008C000000}"/>
    <cellStyle name="Percent 4" xfId="28" xr:uid="{00000000-0005-0000-0000-00008D000000}"/>
    <cellStyle name="Style 1" xfId="144" xr:uid="{00000000-0005-0000-0000-00008E000000}"/>
    <cellStyle name="Title 2" xfId="145" xr:uid="{00000000-0005-0000-0000-00008F000000}"/>
    <cellStyle name="Title 3" xfId="146" xr:uid="{00000000-0005-0000-0000-000090000000}"/>
    <cellStyle name="Total 2" xfId="147" xr:uid="{00000000-0005-0000-0000-000091000000}"/>
    <cellStyle name="Total 3" xfId="148" xr:uid="{00000000-0005-0000-0000-000092000000}"/>
    <cellStyle name="Währung [0]_Balance_Sheet_Template" xfId="29" xr:uid="{00000000-0005-0000-0000-000093000000}"/>
    <cellStyle name="Währung_Balance_Sheet_Template" xfId="30" xr:uid="{00000000-0005-0000-0000-000094000000}"/>
    <cellStyle name="Warning Text 2" xfId="149" xr:uid="{00000000-0005-0000-0000-000095000000}"/>
    <cellStyle name="Warning Text 3" xfId="150" xr:uid="{00000000-0005-0000-0000-000096000000}"/>
  </cellStyles>
  <dxfs count="467">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006100"/>
      </font>
      <fill>
        <patternFill>
          <bgColor rgb="FFC6EFCE"/>
        </patternFill>
      </fill>
    </dxf>
    <dxf>
      <font>
        <color rgb="FF9C6500"/>
      </font>
      <fill>
        <patternFill>
          <bgColor rgb="FFFFEB9C"/>
        </patternFill>
      </fill>
    </dxf>
    <dxf>
      <font>
        <color theme="0"/>
      </font>
      <fill>
        <patternFill>
          <bgColor theme="0"/>
        </patternFill>
      </fill>
    </dxf>
    <dxf>
      <font>
        <color theme="0"/>
      </font>
      <fill>
        <patternFill>
          <bgColor theme="0"/>
        </patternFill>
      </fill>
    </dxf>
    <dxf>
      <font>
        <color theme="0"/>
      </font>
      <fill>
        <patternFill>
          <bgColor theme="0"/>
        </patternFill>
      </fill>
    </dxf>
    <dxf>
      <font>
        <condense val="0"/>
        <extend val="0"/>
        <color rgb="FF9C0006"/>
      </font>
      <fill>
        <patternFill>
          <bgColor rgb="FFFFC7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0.2499465926084170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tint="0.34998626667073579"/>
      </font>
      <fill>
        <patternFill>
          <bgColor theme="0" tint="-0.34998626667073579"/>
        </patternFill>
      </fill>
    </dxf>
    <dxf>
      <font>
        <color theme="1" tint="0.34998626667073579"/>
      </font>
      <fill>
        <patternFill>
          <bgColor theme="0" tint="-0.34998626667073579"/>
        </patternFill>
      </fill>
    </dxf>
    <dxf>
      <font>
        <color theme="1" tint="0.34998626667073579"/>
      </font>
      <fill>
        <patternFill>
          <bgColor theme="0" tint="-0.34998626667073579"/>
        </patternFill>
      </fill>
    </dxf>
    <dxf>
      <fill>
        <patternFill>
          <bgColor rgb="FF92D050"/>
        </patternFill>
      </fill>
    </dxf>
    <dxf>
      <fill>
        <patternFill>
          <bgColor rgb="FF92D050"/>
        </patternFill>
      </fill>
    </dxf>
    <dxf>
      <fill>
        <patternFill>
          <bgColor rgb="FF92D050"/>
        </patternFill>
      </fill>
    </dxf>
    <dxf>
      <fill>
        <patternFill>
          <bgColor theme="0" tint="-0.1499679555650502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0.14996795556505021"/>
        </patternFill>
      </fill>
    </dxf>
    <dxf>
      <fill>
        <patternFill>
          <bgColor rgb="FF92D050"/>
        </patternFill>
      </fill>
    </dxf>
    <dxf>
      <fill>
        <patternFill>
          <bgColor rgb="FF92D05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C000"/>
        </patternFill>
      </fill>
    </dxf>
    <dxf>
      <fill>
        <patternFill>
          <bgColor rgb="FFFF0000"/>
        </patternFill>
      </fill>
    </dxf>
    <dxf>
      <fill>
        <patternFill>
          <bgColor rgb="FFFFC000"/>
        </patternFill>
      </fill>
    </dxf>
    <dxf>
      <font>
        <color rgb="FFFF0000"/>
      </font>
    </dxf>
    <dxf>
      <fill>
        <patternFill>
          <bgColor rgb="FFFFC000"/>
        </patternFill>
      </fill>
    </dxf>
    <dxf>
      <fill>
        <patternFill>
          <bgColor theme="0" tint="-0.14996795556505021"/>
        </patternFill>
      </fill>
    </dxf>
    <dxf>
      <fill>
        <patternFill>
          <bgColor rgb="FF92D050"/>
        </patternFill>
      </fill>
    </dxf>
    <dxf>
      <fill>
        <patternFill>
          <bgColor theme="0" tint="-0.14996795556505021"/>
        </patternFill>
      </fill>
    </dxf>
    <dxf>
      <fill>
        <patternFill>
          <bgColor theme="0" tint="-0.14996795556505021"/>
        </patternFill>
      </fill>
    </dxf>
    <dxf>
      <fill>
        <patternFill>
          <bgColor rgb="FF92D050"/>
        </patternFill>
      </fill>
    </dxf>
    <dxf>
      <fill>
        <patternFill>
          <bgColor rgb="FF92D050"/>
        </patternFill>
      </fill>
    </dxf>
    <dxf>
      <fill>
        <patternFill>
          <bgColor rgb="FF92D050"/>
        </patternFill>
      </fill>
    </dxf>
    <dxf>
      <fill>
        <patternFill>
          <bgColor theme="0" tint="-0.1499679555650502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0.14996795556505021"/>
        </patternFill>
      </fill>
    </dxf>
    <dxf>
      <fill>
        <patternFill>
          <bgColor rgb="FF92D050"/>
        </patternFill>
      </fill>
    </dxf>
    <dxf>
      <fill>
        <patternFill>
          <bgColor rgb="FF92D05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C000"/>
        </patternFill>
      </fill>
    </dxf>
    <dxf>
      <fill>
        <patternFill>
          <bgColor rgb="FFFF0000"/>
        </patternFill>
      </fill>
    </dxf>
    <dxf>
      <fill>
        <patternFill>
          <bgColor rgb="FFFFC000"/>
        </patternFill>
      </fill>
    </dxf>
    <dxf>
      <font>
        <color rgb="FFFF0000"/>
      </font>
    </dxf>
    <dxf>
      <fill>
        <patternFill>
          <bgColor rgb="FFFFC000"/>
        </patternFill>
      </fill>
    </dxf>
    <dxf>
      <fill>
        <patternFill>
          <bgColor theme="0" tint="-0.14996795556505021"/>
        </patternFill>
      </fill>
    </dxf>
    <dxf>
      <fill>
        <patternFill>
          <bgColor rgb="FF92D050"/>
        </patternFill>
      </fill>
    </dxf>
    <dxf>
      <fill>
        <patternFill>
          <bgColor theme="0" tint="-0.14996795556505021"/>
        </patternFill>
      </fill>
    </dxf>
    <dxf>
      <fill>
        <patternFill>
          <bgColor theme="0" tint="-0.14996795556505021"/>
        </patternFill>
      </fill>
    </dxf>
    <dxf>
      <fill>
        <patternFill>
          <bgColor rgb="FF92D050"/>
        </patternFill>
      </fill>
    </dxf>
    <dxf>
      <fill>
        <patternFill>
          <bgColor rgb="FF92D050"/>
        </patternFill>
      </fill>
    </dxf>
    <dxf>
      <fill>
        <patternFill>
          <bgColor rgb="FF92D050"/>
        </patternFill>
      </fill>
    </dxf>
    <dxf>
      <fill>
        <patternFill>
          <bgColor theme="0" tint="-0.1499679555650502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0.14996795556505021"/>
        </patternFill>
      </fill>
    </dxf>
    <dxf>
      <fill>
        <patternFill>
          <bgColor rgb="FF92D050"/>
        </patternFill>
      </fill>
    </dxf>
    <dxf>
      <fill>
        <patternFill>
          <bgColor rgb="FF92D05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C000"/>
        </patternFill>
      </fill>
    </dxf>
    <dxf>
      <fill>
        <patternFill>
          <bgColor rgb="FFFF0000"/>
        </patternFill>
      </fill>
    </dxf>
    <dxf>
      <fill>
        <patternFill>
          <bgColor rgb="FFFFC000"/>
        </patternFill>
      </fill>
    </dxf>
    <dxf>
      <font>
        <color rgb="FFFF0000"/>
      </font>
    </dxf>
    <dxf>
      <fill>
        <patternFill>
          <bgColor rgb="FFFFC000"/>
        </patternFill>
      </fill>
    </dxf>
    <dxf>
      <fill>
        <patternFill>
          <bgColor theme="0" tint="-0.14996795556505021"/>
        </patternFill>
      </fill>
    </dxf>
    <dxf>
      <fill>
        <patternFill>
          <bgColor rgb="FF92D050"/>
        </patternFill>
      </fill>
    </dxf>
    <dxf>
      <fill>
        <patternFill>
          <bgColor theme="0" tint="-0.14996795556505021"/>
        </patternFill>
      </fill>
    </dxf>
    <dxf>
      <fill>
        <patternFill>
          <bgColor theme="0" tint="-0.14996795556505021"/>
        </patternFill>
      </fill>
    </dxf>
    <dxf>
      <fill>
        <patternFill>
          <bgColor rgb="FF92D050"/>
        </patternFill>
      </fill>
    </dxf>
    <dxf>
      <fill>
        <patternFill>
          <bgColor rgb="FF92D050"/>
        </patternFill>
      </fill>
    </dxf>
    <dxf>
      <fill>
        <patternFill>
          <bgColor rgb="FF92D050"/>
        </patternFill>
      </fill>
    </dxf>
    <dxf>
      <fill>
        <patternFill>
          <bgColor theme="0" tint="-0.1499679555650502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0.14996795556505021"/>
        </patternFill>
      </fill>
    </dxf>
    <dxf>
      <fill>
        <patternFill>
          <bgColor rgb="FF92D050"/>
        </patternFill>
      </fill>
    </dxf>
    <dxf>
      <fill>
        <patternFill>
          <bgColor rgb="FF92D05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C000"/>
        </patternFill>
      </fill>
    </dxf>
    <dxf>
      <fill>
        <patternFill>
          <bgColor rgb="FFFF0000"/>
        </patternFill>
      </fill>
    </dxf>
    <dxf>
      <fill>
        <patternFill>
          <bgColor rgb="FFFFC000"/>
        </patternFill>
      </fill>
    </dxf>
    <dxf>
      <font>
        <color rgb="FFFF0000"/>
      </font>
    </dxf>
    <dxf>
      <fill>
        <patternFill>
          <bgColor rgb="FFFFC000"/>
        </patternFill>
      </fill>
    </dxf>
    <dxf>
      <fill>
        <patternFill>
          <bgColor theme="0" tint="-0.14996795556505021"/>
        </patternFill>
      </fill>
    </dxf>
    <dxf>
      <fill>
        <patternFill>
          <bgColor rgb="FF92D050"/>
        </patternFill>
      </fill>
    </dxf>
    <dxf>
      <fill>
        <patternFill>
          <bgColor theme="0" tint="-0.14996795556505021"/>
        </patternFill>
      </fill>
    </dxf>
    <dxf>
      <fill>
        <patternFill>
          <bgColor theme="0" tint="-0.14996795556505021"/>
        </patternFill>
      </fill>
    </dxf>
    <dxf>
      <fill>
        <patternFill>
          <bgColor rgb="FF92D050"/>
        </patternFill>
      </fill>
    </dxf>
    <dxf>
      <fill>
        <patternFill>
          <bgColor rgb="FF92D050"/>
        </patternFill>
      </fill>
    </dxf>
    <dxf>
      <fill>
        <patternFill>
          <bgColor rgb="FF92D050"/>
        </patternFill>
      </fill>
    </dxf>
    <dxf>
      <fill>
        <patternFill>
          <bgColor theme="0" tint="-0.1499679555650502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0.14996795556505021"/>
        </patternFill>
      </fill>
    </dxf>
    <dxf>
      <fill>
        <patternFill>
          <bgColor rgb="FF92D050"/>
        </patternFill>
      </fill>
    </dxf>
    <dxf>
      <fill>
        <patternFill>
          <bgColor rgb="FF92D05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C000"/>
        </patternFill>
      </fill>
    </dxf>
    <dxf>
      <fill>
        <patternFill>
          <bgColor rgb="FFFF0000"/>
        </patternFill>
      </fill>
    </dxf>
    <dxf>
      <fill>
        <patternFill>
          <bgColor rgb="FFFFC000"/>
        </patternFill>
      </fill>
    </dxf>
    <dxf>
      <font>
        <color rgb="FFFF0000"/>
      </font>
    </dxf>
    <dxf>
      <fill>
        <patternFill>
          <bgColor rgb="FFFFC000"/>
        </patternFill>
      </fill>
    </dxf>
    <dxf>
      <fill>
        <patternFill>
          <bgColor theme="0" tint="-0.14996795556505021"/>
        </patternFill>
      </fill>
    </dxf>
    <dxf>
      <fill>
        <patternFill>
          <bgColor rgb="FF92D050"/>
        </patternFill>
      </fill>
    </dxf>
    <dxf>
      <fill>
        <patternFill>
          <bgColor theme="0" tint="-0.14996795556505021"/>
        </patternFill>
      </fill>
    </dxf>
    <dxf>
      <fill>
        <patternFill>
          <bgColor theme="0" tint="-0.14996795556505021"/>
        </patternFill>
      </fill>
    </dxf>
    <dxf>
      <fill>
        <patternFill>
          <bgColor rgb="FF92D050"/>
        </patternFill>
      </fill>
    </dxf>
    <dxf>
      <fill>
        <patternFill>
          <bgColor rgb="FF92D050"/>
        </patternFill>
      </fill>
    </dxf>
    <dxf>
      <fill>
        <patternFill>
          <bgColor rgb="FF92D050"/>
        </patternFill>
      </fill>
    </dxf>
    <dxf>
      <fill>
        <patternFill>
          <bgColor theme="0" tint="-0.1499679555650502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0.14996795556505021"/>
        </patternFill>
      </fill>
    </dxf>
    <dxf>
      <fill>
        <patternFill>
          <bgColor rgb="FF92D050"/>
        </patternFill>
      </fill>
    </dxf>
    <dxf>
      <fill>
        <patternFill>
          <bgColor rgb="FF92D05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C000"/>
        </patternFill>
      </fill>
    </dxf>
    <dxf>
      <fill>
        <patternFill>
          <bgColor rgb="FFFF0000"/>
        </patternFill>
      </fill>
    </dxf>
    <dxf>
      <fill>
        <patternFill>
          <bgColor rgb="FFFFC000"/>
        </patternFill>
      </fill>
    </dxf>
    <dxf>
      <font>
        <color rgb="FFFF0000"/>
      </font>
    </dxf>
    <dxf>
      <fill>
        <patternFill>
          <bgColor rgb="FFFFC000"/>
        </patternFill>
      </fill>
    </dxf>
    <dxf>
      <fill>
        <patternFill>
          <bgColor theme="0" tint="-0.14996795556505021"/>
        </patternFill>
      </fill>
    </dxf>
    <dxf>
      <fill>
        <patternFill>
          <bgColor theme="0" tint="-0.14996795556505021"/>
        </patternFill>
      </fill>
    </dxf>
    <dxf>
      <fill>
        <patternFill>
          <bgColor rgb="FF92D050"/>
        </patternFill>
      </fill>
    </dxf>
    <dxf>
      <fill>
        <patternFill>
          <bgColor rgb="FF92D050"/>
        </patternFill>
      </fill>
    </dxf>
    <dxf>
      <fill>
        <patternFill>
          <bgColor rgb="FF92D05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C000"/>
        </patternFill>
      </fill>
    </dxf>
    <dxf>
      <fill>
        <patternFill>
          <bgColor rgb="FFFF0000"/>
        </patternFill>
      </fill>
    </dxf>
    <dxf>
      <fill>
        <patternFill>
          <bgColor rgb="FFFFC000"/>
        </patternFill>
      </fill>
    </dxf>
    <dxf>
      <font>
        <color rgb="FFFF0000"/>
      </font>
    </dxf>
    <dxf>
      <fill>
        <patternFill>
          <bgColor rgb="FFFFC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92D050"/>
        </patternFill>
      </fill>
    </dxf>
    <dxf>
      <fill>
        <patternFill>
          <bgColor rgb="FF92D050"/>
        </patternFill>
      </fill>
    </dxf>
    <dxf>
      <fill>
        <patternFill>
          <bgColor rgb="FF92D050"/>
        </patternFill>
      </fill>
    </dxf>
    <dxf>
      <fill>
        <patternFill>
          <bgColor theme="0" tint="-0.1499679555650502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0.14996795556505021"/>
        </patternFill>
      </fill>
    </dxf>
    <dxf>
      <fill>
        <patternFill>
          <bgColor rgb="FF92D050"/>
        </patternFill>
      </fill>
    </dxf>
    <dxf>
      <fill>
        <patternFill>
          <bgColor rgb="FF92D05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C000"/>
        </patternFill>
      </fill>
    </dxf>
    <dxf>
      <fill>
        <patternFill>
          <bgColor rgb="FFFF0000"/>
        </patternFill>
      </fill>
    </dxf>
    <dxf>
      <fill>
        <patternFill>
          <bgColor rgb="FFFFC000"/>
        </patternFill>
      </fill>
    </dxf>
    <dxf>
      <font>
        <color rgb="FFFF0000"/>
      </font>
    </dxf>
    <dxf>
      <fill>
        <patternFill>
          <bgColor rgb="FFFFC000"/>
        </patternFill>
      </fill>
    </dxf>
    <dxf>
      <fill>
        <patternFill>
          <bgColor theme="0" tint="-0.14996795556505021"/>
        </patternFill>
      </fill>
    </dxf>
    <dxf>
      <fill>
        <patternFill>
          <bgColor rgb="FF92D05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92D050"/>
        </patternFill>
      </fill>
    </dxf>
    <dxf>
      <fill>
        <patternFill>
          <bgColor rgb="FF92D050"/>
        </patternFill>
      </fill>
    </dxf>
    <dxf>
      <fill>
        <patternFill>
          <bgColor rgb="FF92D050"/>
        </patternFill>
      </fill>
    </dxf>
    <dxf>
      <fill>
        <patternFill>
          <bgColor theme="0" tint="-0.1499679555650502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0.14996795556505021"/>
        </patternFill>
      </fill>
    </dxf>
    <dxf>
      <fill>
        <patternFill>
          <bgColor rgb="FF92D050"/>
        </patternFill>
      </fill>
    </dxf>
    <dxf>
      <fill>
        <patternFill>
          <bgColor rgb="FF92D050"/>
        </patternFill>
      </fill>
    </dxf>
    <dxf>
      <fill>
        <patternFill>
          <bgColor theme="0" tint="-0.14996795556505021"/>
        </patternFill>
      </fill>
    </dxf>
    <dxf>
      <fill>
        <patternFill>
          <bgColor theme="0" tint="-0.14996795556505021"/>
        </patternFill>
      </fill>
    </dxf>
    <dxf>
      <fill>
        <patternFill>
          <bgColor rgb="FFFFC000"/>
        </patternFill>
      </fill>
    </dxf>
    <dxf>
      <fill>
        <patternFill>
          <bgColor rgb="FFFF0000"/>
        </patternFill>
      </fill>
    </dxf>
    <dxf>
      <fill>
        <patternFill>
          <bgColor rgb="FFFFC000"/>
        </patternFill>
      </fill>
    </dxf>
    <dxf>
      <font>
        <color rgb="FFFF0000"/>
      </font>
    </dxf>
    <dxf>
      <fill>
        <patternFill>
          <bgColor rgb="FFFFC000"/>
        </patternFill>
      </fill>
    </dxf>
    <dxf>
      <fill>
        <patternFill>
          <bgColor theme="0" tint="-0.14996795556505021"/>
        </patternFill>
      </fill>
    </dxf>
    <dxf>
      <fill>
        <patternFill>
          <bgColor rgb="FF92D050"/>
        </patternFill>
      </fill>
    </dxf>
    <dxf>
      <fill>
        <patternFill>
          <bgColor theme="0" tint="-0.14996795556505021"/>
        </patternFill>
      </fill>
    </dxf>
    <dxf>
      <fill>
        <patternFill>
          <bgColor rgb="FF92D050"/>
        </patternFill>
      </fill>
    </dxf>
    <dxf>
      <fill>
        <patternFill>
          <bgColor rgb="FF92D050"/>
        </patternFill>
      </fill>
    </dxf>
    <dxf>
      <fill>
        <patternFill>
          <bgColor rgb="FF92D050"/>
        </patternFill>
      </fill>
    </dxf>
    <dxf>
      <fill>
        <patternFill>
          <bgColor theme="0" tint="-0.1499679555650502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0" tint="-0.14996795556505021"/>
        </patternFill>
      </fill>
    </dxf>
    <dxf>
      <fill>
        <patternFill>
          <bgColor rgb="FF92D050"/>
        </patternFill>
      </fill>
    </dxf>
    <dxf>
      <fill>
        <patternFill>
          <bgColor rgb="FF92D05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C000"/>
        </patternFill>
      </fill>
    </dxf>
    <dxf>
      <fill>
        <patternFill>
          <bgColor rgb="FFFF0000"/>
        </patternFill>
      </fill>
    </dxf>
    <dxf>
      <fill>
        <patternFill>
          <bgColor rgb="FFFFC000"/>
        </patternFill>
      </fill>
    </dxf>
    <dxf>
      <font>
        <color rgb="FFFF0000"/>
      </font>
    </dxf>
    <dxf>
      <fill>
        <patternFill>
          <bgColor rgb="FFFFC000"/>
        </patternFill>
      </fill>
    </dxf>
    <dxf>
      <fill>
        <patternFill>
          <bgColor theme="0" tint="-0.14996795556505021"/>
        </patternFill>
      </fill>
    </dxf>
    <dxf>
      <fill>
        <patternFill>
          <bgColor theme="0" tint="-0.14996795556505021"/>
        </patternFill>
      </fill>
    </dxf>
    <dxf>
      <fill>
        <patternFill>
          <bgColor rgb="FF92D050"/>
        </patternFill>
      </fill>
    </dxf>
    <dxf>
      <fill>
        <patternFill>
          <bgColor rgb="FF92D050"/>
        </patternFill>
      </fill>
    </dxf>
    <dxf>
      <fill>
        <patternFill>
          <bgColor rgb="FF92D05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C000"/>
        </patternFill>
      </fill>
    </dxf>
    <dxf>
      <fill>
        <patternFill>
          <bgColor rgb="FFFF0000"/>
        </patternFill>
      </fill>
    </dxf>
    <dxf>
      <fill>
        <patternFill>
          <bgColor rgb="FFFFC000"/>
        </patternFill>
      </fill>
    </dxf>
    <dxf>
      <font>
        <color rgb="FFFF0000"/>
      </font>
    </dxf>
    <dxf>
      <fill>
        <patternFill>
          <bgColor rgb="FFFFC000"/>
        </patternFill>
      </fill>
    </dxf>
    <dxf>
      <fill>
        <patternFill>
          <bgColor theme="0" tint="-0.14996795556505021"/>
        </patternFill>
      </fill>
    </dxf>
    <dxf>
      <fill>
        <patternFill>
          <bgColor theme="5" tint="0.79998168889431442"/>
        </patternFill>
      </fill>
    </dxf>
    <dxf>
      <fill>
        <patternFill>
          <bgColor rgb="FFBFBFBF"/>
        </patternFill>
      </fill>
    </dxf>
    <dxf>
      <fill>
        <patternFill>
          <bgColor theme="5" tint="0.79998168889431442"/>
        </patternFill>
      </fill>
    </dxf>
    <dxf>
      <fill>
        <patternFill>
          <bgColor rgb="FFBFBFBF"/>
        </patternFill>
      </fill>
    </dxf>
    <dxf>
      <fill>
        <patternFill>
          <bgColor theme="5" tint="0.79998168889431442"/>
        </patternFill>
      </fill>
    </dxf>
    <dxf>
      <fill>
        <patternFill>
          <bgColor rgb="FFBFBFBF"/>
        </patternFill>
      </fill>
    </dxf>
    <dxf>
      <fill>
        <patternFill>
          <bgColor theme="5" tint="0.79998168889431442"/>
        </patternFill>
      </fill>
    </dxf>
    <dxf>
      <fill>
        <patternFill>
          <bgColor rgb="FFBFBFBF"/>
        </patternFill>
      </fill>
    </dxf>
    <dxf>
      <fill>
        <patternFill>
          <bgColor theme="5" tint="0.79998168889431442"/>
        </patternFill>
      </fill>
    </dxf>
    <dxf>
      <fill>
        <patternFill>
          <bgColor rgb="FFBFBFBF"/>
        </patternFill>
      </fill>
    </dxf>
    <dxf>
      <fill>
        <patternFill>
          <bgColor theme="5" tint="0.79998168889431442"/>
        </patternFill>
      </fill>
    </dxf>
    <dxf>
      <fill>
        <patternFill>
          <bgColor rgb="FFBFBFBF"/>
        </patternFill>
      </fill>
    </dxf>
    <dxf>
      <fill>
        <patternFill>
          <bgColor rgb="FFBFBFBF"/>
        </patternFill>
      </fill>
    </dxf>
    <dxf>
      <fill>
        <patternFill>
          <bgColor theme="5" tint="0.79998168889431442"/>
        </patternFill>
      </fill>
    </dxf>
    <dxf>
      <fill>
        <patternFill>
          <bgColor rgb="FFBFBFBF"/>
        </patternFill>
      </fill>
    </dxf>
    <dxf>
      <fill>
        <patternFill>
          <bgColor theme="5" tint="0.79998168889431442"/>
        </patternFill>
      </fill>
    </dxf>
    <dxf>
      <fill>
        <patternFill>
          <bgColor rgb="FFBFBFBF"/>
        </patternFill>
      </fill>
    </dxf>
    <dxf>
      <fill>
        <patternFill>
          <bgColor rgb="FFBFBFBF"/>
        </patternFill>
      </fill>
    </dxf>
    <dxf>
      <fill>
        <patternFill>
          <bgColor theme="5" tint="0.79998168889431442"/>
        </patternFill>
      </fill>
    </dxf>
    <dxf>
      <fill>
        <patternFill>
          <bgColor rgb="FFBFBFBF"/>
        </patternFill>
      </fill>
    </dxf>
    <dxf>
      <fill>
        <patternFill>
          <bgColor theme="5" tint="0.79998168889431442"/>
        </patternFill>
      </fill>
    </dxf>
    <dxf>
      <fill>
        <patternFill>
          <bgColor rgb="FFBFBFBF"/>
        </patternFill>
      </fill>
    </dxf>
    <dxf>
      <fill>
        <patternFill>
          <bgColor rgb="FFBFBFBF"/>
        </patternFill>
      </fill>
    </dxf>
    <dxf>
      <fill>
        <patternFill>
          <bgColor theme="5" tint="0.79998168889431442"/>
        </patternFill>
      </fill>
    </dxf>
    <dxf>
      <fill>
        <patternFill>
          <bgColor rgb="FFBFBFBF"/>
        </patternFill>
      </fill>
    </dxf>
    <dxf>
      <fill>
        <patternFill>
          <bgColor theme="5" tint="0.79998168889431442"/>
        </patternFill>
      </fill>
    </dxf>
    <dxf>
      <fill>
        <patternFill>
          <bgColor rgb="FFBFBFBF"/>
        </patternFill>
      </fill>
    </dxf>
    <dxf>
      <fill>
        <patternFill>
          <bgColor rgb="FFBFBFBF"/>
        </patternFill>
      </fill>
    </dxf>
    <dxf>
      <fill>
        <patternFill>
          <bgColor theme="5" tint="0.79998168889431442"/>
        </patternFill>
      </fill>
    </dxf>
    <dxf>
      <fill>
        <patternFill>
          <bgColor rgb="FFBFBFBF"/>
        </patternFill>
      </fill>
    </dxf>
    <dxf>
      <fill>
        <patternFill>
          <bgColor theme="5" tint="0.79998168889431442"/>
        </patternFill>
      </fill>
    </dxf>
    <dxf>
      <fill>
        <patternFill>
          <bgColor rgb="FFBFBFBF"/>
        </patternFill>
      </fill>
    </dxf>
    <dxf>
      <fill>
        <patternFill>
          <bgColor rgb="FFBFBFBF"/>
        </patternFill>
      </fill>
    </dxf>
    <dxf>
      <fill>
        <patternFill>
          <bgColor theme="5" tint="0.79998168889431442"/>
        </patternFill>
      </fill>
    </dxf>
    <dxf>
      <fill>
        <patternFill>
          <bgColor rgb="FFBFBFBF"/>
        </patternFill>
      </fill>
    </dxf>
    <dxf>
      <fill>
        <patternFill>
          <bgColor theme="5" tint="0.79998168889431442"/>
        </patternFill>
      </fill>
    </dxf>
    <dxf>
      <fill>
        <patternFill>
          <bgColor rgb="FFBFBFBF"/>
        </patternFill>
      </fill>
    </dxf>
    <dxf>
      <fill>
        <patternFill>
          <bgColor rgb="FFBFBFBF"/>
        </patternFill>
      </fill>
    </dxf>
    <dxf>
      <fill>
        <patternFill>
          <bgColor theme="5" tint="0.79998168889431442"/>
        </patternFill>
      </fill>
    </dxf>
    <dxf>
      <fill>
        <patternFill>
          <bgColor rgb="FFBFBFBF"/>
        </patternFill>
      </fill>
    </dxf>
    <dxf>
      <fill>
        <patternFill>
          <bgColor theme="5" tint="0.79998168889431442"/>
        </patternFill>
      </fill>
    </dxf>
    <dxf>
      <fill>
        <patternFill>
          <bgColor rgb="FFBFBFBF"/>
        </patternFill>
      </fill>
    </dxf>
    <dxf>
      <fill>
        <patternFill>
          <bgColor rgb="FFBFBFBF"/>
        </patternFill>
      </fill>
    </dxf>
    <dxf>
      <fill>
        <patternFill>
          <bgColor theme="5" tint="0.79998168889431442"/>
        </patternFill>
      </fill>
    </dxf>
    <dxf>
      <fill>
        <patternFill>
          <bgColor rgb="FFBFBFBF"/>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dxf>
    <dxf>
      <font>
        <color theme="0"/>
      </font>
      <fill>
        <patternFill>
          <bgColor theme="0"/>
        </patternFill>
      </fill>
    </dxf>
    <dxf>
      <font>
        <color theme="0"/>
      </font>
      <fill>
        <patternFill>
          <bgColor theme="0"/>
        </patternFill>
      </fill>
    </dxf>
    <dxf>
      <fill>
        <patternFill>
          <bgColor theme="5" tint="0.79998168889431442"/>
        </patternFill>
      </fill>
    </dxf>
    <dxf>
      <fill>
        <patternFill>
          <bgColor rgb="FFBFBFBF"/>
        </patternFill>
      </fill>
    </dxf>
    <dxf>
      <fill>
        <patternFill>
          <bgColor rgb="FFBFBFBF"/>
        </patternFill>
      </fill>
    </dxf>
    <dxf>
      <font>
        <color theme="0"/>
      </font>
      <fill>
        <patternFill>
          <bgColor theme="0"/>
        </patternFill>
      </fill>
    </dxf>
    <dxf>
      <font>
        <color theme="0"/>
      </font>
      <fill>
        <patternFill>
          <bgColor theme="0"/>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ont>
        <color rgb="FF006100"/>
      </font>
      <fill>
        <patternFill>
          <bgColor rgb="FFDFEED4"/>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FF0000"/>
      </font>
    </dxf>
    <dxf>
      <fill>
        <patternFill>
          <bgColor rgb="FFFFC000"/>
        </patternFill>
      </fill>
    </dxf>
    <dxf>
      <fill>
        <patternFill>
          <bgColor rgb="FFFFC000"/>
        </patternFill>
      </fill>
    </dxf>
    <dxf>
      <font>
        <color rgb="FFFF0000"/>
      </font>
    </dxf>
    <dxf>
      <font>
        <color rgb="FFFF0000"/>
      </font>
    </dxf>
    <dxf>
      <fill>
        <patternFill>
          <bgColor theme="6"/>
        </patternFill>
      </fill>
    </dxf>
    <dxf>
      <font>
        <color theme="0"/>
      </font>
      <fill>
        <patternFill>
          <bgColor theme="5"/>
        </patternFill>
      </fill>
      <border>
        <right/>
        <horizontal style="thin">
          <color theme="0"/>
        </horizontal>
      </border>
    </dxf>
    <dxf>
      <font>
        <color theme="0"/>
      </font>
      <fill>
        <patternFill>
          <bgColor theme="7"/>
        </patternFill>
      </fill>
      <border>
        <left style="thin">
          <color theme="7"/>
        </left>
        <right style="thin">
          <color theme="7"/>
        </right>
        <top style="thin">
          <color theme="7"/>
        </top>
        <bottom style="thin">
          <color theme="0"/>
        </bottom>
        <vertical style="thin">
          <color theme="0"/>
        </vertical>
      </border>
    </dxf>
    <dxf>
      <font>
        <b val="0"/>
        <i val="0"/>
      </font>
      <border>
        <left style="thin">
          <color theme="7"/>
        </left>
        <right style="thin">
          <color theme="7"/>
        </right>
        <top style="thin">
          <color theme="7"/>
        </top>
        <bottom style="thin">
          <color theme="7"/>
        </bottom>
        <vertical style="thin">
          <color theme="7"/>
        </vertical>
        <horizontal style="thin">
          <color theme="7"/>
        </horizontal>
      </border>
    </dxf>
  </dxfs>
  <tableStyles count="1" defaultTableStyle="TableStyleMedium2" defaultPivotStyle="PivotStyleLight16">
    <tableStyle name="Dimension Data" pivot="0" count="4" xr9:uid="{00000000-0011-0000-FFFF-FFFF00000000}">
      <tableStyleElement type="wholeTable" dxfId="466"/>
      <tableStyleElement type="headerRow" dxfId="465"/>
      <tableStyleElement type="firstColumn" dxfId="464"/>
      <tableStyleElement type="firstRowStripe" dxfId="463"/>
    </tableStyle>
  </tableStyles>
  <colors>
    <mruColors>
      <color rgb="FF69BE28"/>
      <color rgb="FFBFBFBF"/>
      <color rgb="FFE6E7E8"/>
      <color rgb="FFD8005E"/>
      <color rgb="FF6D6E71"/>
      <color rgb="FFDFEED4"/>
      <color rgb="FF00D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externalLink" Target="externalLinks/externalLink8.xml"/><Relationship Id="rId46"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externalLink" Target="externalLinks/externalLink7.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5.xml"/><Relationship Id="rId43"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342900</xdr:colOff>
      <xdr:row>21</xdr:row>
      <xdr:rowOff>114300</xdr:rowOff>
    </xdr:from>
    <xdr:to>
      <xdr:col>6</xdr:col>
      <xdr:colOff>438150</xdr:colOff>
      <xdr:row>24</xdr:row>
      <xdr:rowOff>123825</xdr:rowOff>
    </xdr:to>
    <xdr:sp macro="" textlink="">
      <xdr:nvSpPr>
        <xdr:cNvPr id="2" name="Text Box 1">
          <a:extLst>
            <a:ext uri="{FF2B5EF4-FFF2-40B4-BE49-F238E27FC236}">
              <a16:creationId xmlns:a16="http://schemas.microsoft.com/office/drawing/2014/main" id="{00000000-0008-0000-0A00-000002000000}"/>
            </a:ext>
          </a:extLst>
        </xdr:cNvPr>
        <xdr:cNvSpPr txBox="1">
          <a:spLocks noChangeArrowheads="1"/>
        </xdr:cNvSpPr>
      </xdr:nvSpPr>
      <xdr:spPr bwMode="auto">
        <a:xfrm>
          <a:off x="952500" y="3686175"/>
          <a:ext cx="4124325" cy="495300"/>
        </a:xfrm>
        <a:prstGeom prst="rect">
          <a:avLst/>
        </a:prstGeom>
        <a:solidFill>
          <a:srgbClr val="FFFF99"/>
        </a:solidFill>
        <a:ln w="9525">
          <a:solidFill>
            <a:srgbClr val="000000"/>
          </a:solidFill>
          <a:miter lim="800000"/>
          <a:headEnd/>
          <a:tailEnd/>
        </a:ln>
      </xdr:spPr>
      <xdr:txBody>
        <a:bodyPr vertOverflow="clip" wrap="square" lIns="27432" tIns="22860" rIns="0" bIns="0" anchor="t" upright="1"/>
        <a:lstStyle/>
        <a:p>
          <a:pPr algn="l" rtl="0">
            <a:defRPr sz="1000"/>
          </a:pPr>
          <a:r>
            <a:rPr lang="en-AU" sz="1000" b="0" i="0" strike="noStrike">
              <a:solidFill>
                <a:srgbClr val="000000"/>
              </a:solidFill>
              <a:latin typeface="Arial"/>
              <a:cs typeface="Arial"/>
            </a:rPr>
            <a:t>Commonly use CC and UP.  Base set up of MSAUP codes on previous codes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nfluence.dimensiondata.com/Users/scott.sorrentino/Documents/SCRW_in%20Progress/SCRW_MS_ALL/SCRW_CLOUD/US_CLOUD/CSfM/US_Cloud%20Services%20for%20Microsoft(CSfM)_v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nfluence.dimensiondata.com/Users/scott.sorrentino/Desktop/Service_Code_Request_Workbook_V2-7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nfluence.dimensiondata.com/Users/anthon.smidt/Downloads/Service_Code_Request_Workbook_V2-6.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ervice%20Code%20Request%20Workbook%20V0-93%20with%20guidanc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confluence.dimensiondata.com/Users/anthon.smidt/Downloads/Service_Code_Request_Workbook_V2-1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confluence.dimensiondata.com/Users/david.norman/Documents/DD/Cisco%20MTM/2%20Assset%20Tracking%20and%20Analytics%20(AT&amp;A)/Project%20documentation/Service_Code_Request_Workbook_ATA_V1-0.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Service%20Code%20Request%20Workbook%20-%20MSVC%20v2_V0-8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xlFile://Root/CurrentDir/Service_Code_Request_Workbook_Cloud_CSfS_V1-1%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Control"/>
      <sheetName val="Instructions"/>
      <sheetName val="1. Service information"/>
      <sheetName val="EU RfC"/>
      <sheetName val="2. Service code creation"/>
      <sheetName val="EU input"/>
      <sheetName val="AU entitlement"/>
      <sheetName val="AU Division Master"/>
      <sheetName val="3. Associated information"/>
      <sheetName val="Associated Information Guidance"/>
      <sheetName val="4. ITSM"/>
      <sheetName val="EU SLA Commitment"/>
      <sheetName val="5. GT SAP upload template"/>
      <sheetName val="Field Values"/>
      <sheetName val="AM Direct"/>
      <sheetName val="AM Contracts"/>
      <sheetName val="Account Codes"/>
      <sheetName val="LoB Codes"/>
      <sheetName val="DDAM_TAX CODES"/>
      <sheetName val="Questions"/>
      <sheetName val="DDAM FIELD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Control"/>
      <sheetName val="Instructions"/>
      <sheetName val="1. Service information"/>
      <sheetName val="2. Service code creation"/>
      <sheetName val="3. Associated information"/>
      <sheetName val="Associated Information Guidance"/>
      <sheetName val="4. ITSM"/>
      <sheetName val="EU RfC"/>
      <sheetName val="EU input"/>
      <sheetName val="AU entitlement"/>
      <sheetName val="AU Division Master"/>
      <sheetName val="AM Direct"/>
      <sheetName val="AM Contracts"/>
      <sheetName val="DIRECT_SERVICE CI SETUP"/>
      <sheetName val="SERVICE CI'S-ITEM SETUP"/>
      <sheetName val="DDAM Mapping Requirements"/>
      <sheetName val="DDAM FIELDS"/>
      <sheetName val="4. ITSM old"/>
      <sheetName val="EU SLA Commitment"/>
      <sheetName val="Field Values"/>
      <sheetName val="5. GT SAP upload template"/>
      <sheetName val="6. Direct"/>
      <sheetName val="Model import"/>
      <sheetName val="Service code logic MDM"/>
      <sheetName val="SAP field business rules"/>
      <sheetName val="ITO Workshop 13Nov2014"/>
      <sheetName val="Questions"/>
      <sheetName val="Sheet1"/>
      <sheetName val="LoB-Account COD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
          <cell r="B2" t="str">
            <v>Managed Service</v>
          </cell>
          <cell r="C2" t="str">
            <v>MS</v>
          </cell>
          <cell r="G2" t="str">
            <v>Yes</v>
          </cell>
          <cell r="H2" t="str">
            <v>Yes</v>
          </cell>
          <cell r="I2" t="str">
            <v>Annuity (renewable)</v>
          </cell>
          <cell r="J2" t="str">
            <v>Existing</v>
          </cell>
          <cell r="K2" t="str">
            <v>Periodically (beginning of each month)</v>
          </cell>
          <cell r="M2" t="str">
            <v>Request</v>
          </cell>
          <cell r="Q2" t="str">
            <v>00 - Multi LoB</v>
          </cell>
          <cell r="T2" t="str">
            <v>Group</v>
          </cell>
          <cell r="U2" t="str">
            <v>Hardware</v>
          </cell>
          <cell r="Z2" t="str">
            <v>20000 MS Entitlements</v>
          </cell>
          <cell r="AH2" t="str">
            <v>Revenue: Application Development &amp; Integration</v>
          </cell>
          <cell r="AU2" t="str">
            <v>Core</v>
          </cell>
          <cell r="AV2" t="str">
            <v>YDIE</v>
          </cell>
          <cell r="AW2" t="str">
            <v>Group</v>
          </cell>
          <cell r="AX2" t="str">
            <v>DD-GLOBAL</v>
          </cell>
          <cell r="AZ2" t="str">
            <v>TBD</v>
          </cell>
          <cell r="BA2" t="str">
            <v>TBD</v>
          </cell>
          <cell r="BB2" t="str">
            <v>TBD</v>
          </cell>
          <cell r="BC2" t="str">
            <v>Strategy</v>
          </cell>
          <cell r="BD2" t="str">
            <v>Strategy and Enterprise Architecture</v>
          </cell>
          <cell r="BJ2" t="str">
            <v>TBD</v>
          </cell>
        </row>
        <row r="3">
          <cell r="B3" t="str">
            <v>Cloud</v>
          </cell>
          <cell r="C3" t="str">
            <v>CL</v>
          </cell>
          <cell r="G3" t="str">
            <v>No</v>
          </cell>
          <cell r="H3" t="str">
            <v>Maybe</v>
          </cell>
          <cell r="I3" t="str">
            <v>Take-on/onboarding fee</v>
          </cell>
          <cell r="J3" t="str">
            <v>Changed</v>
          </cell>
          <cell r="K3" t="str">
            <v>Consumption-based (after a month)</v>
          </cell>
          <cell r="M3" t="str">
            <v>Approved</v>
          </cell>
          <cell r="Q3" t="str">
            <v>AI - Adv Infrastructure</v>
          </cell>
          <cell r="T3" t="str">
            <v>Group - Regional variation</v>
          </cell>
          <cell r="U3" t="str">
            <v>Software</v>
          </cell>
          <cell r="Z3" t="str">
            <v>20100 MS Vendor Back Out</v>
          </cell>
          <cell r="AD3" t="str">
            <v>Not applicable</v>
          </cell>
          <cell r="AH3" t="str">
            <v>Revenue: Learning Services</v>
          </cell>
          <cell r="AJ3" t="str">
            <v>2B MS Agency (VBR)</v>
          </cell>
          <cell r="AP3" t="str">
            <v>LEIS Service w/o Delivery</v>
          </cell>
          <cell r="AU3" t="str">
            <v>Optional</v>
          </cell>
          <cell r="AW3" t="str">
            <v>Americas</v>
          </cell>
          <cell r="AX3" t="str">
            <v>DD-AM</v>
          </cell>
          <cell r="AZ3" t="str">
            <v>n/a</v>
          </cell>
          <cell r="BA3" t="str">
            <v>x4</v>
          </cell>
          <cell r="BB3" t="str">
            <v>Fixed Price</v>
          </cell>
          <cell r="BC3" t="str">
            <v>Architecture</v>
          </cell>
          <cell r="BD3" t="str">
            <v>Mobility</v>
          </cell>
          <cell r="BJ3" t="str">
            <v>Sales Order</v>
          </cell>
          <cell r="BM3" t="str">
            <v>EA</v>
          </cell>
          <cell r="BS3" t="str">
            <v>0000 Services to Market</v>
          </cell>
          <cell r="BV3" t="str">
            <v>x</v>
          </cell>
        </row>
        <row r="4">
          <cell r="B4" t="str">
            <v>Agency</v>
          </cell>
          <cell r="C4" t="str">
            <v>AG</v>
          </cell>
          <cell r="G4" t="str">
            <v>TBD</v>
          </cell>
          <cell r="H4" t="str">
            <v>No</v>
          </cell>
          <cell r="I4" t="str">
            <v>Discrete service (PS)</v>
          </cell>
          <cell r="J4" t="str">
            <v>To be deleted</v>
          </cell>
          <cell r="K4" t="str">
            <v>Milestone billing (PS)</v>
          </cell>
          <cell r="M4" t="str">
            <v>Deployed</v>
          </cell>
          <cell r="Q4" t="str">
            <v>AS - Applications</v>
          </cell>
          <cell r="T4" t="str">
            <v>Regional</v>
          </cell>
          <cell r="U4" t="str">
            <v>Maintain</v>
          </cell>
          <cell r="Z4" t="str">
            <v>20200 MS Vendor Branded Resale</v>
          </cell>
          <cell r="AD4" t="str">
            <v>Vendor-Based Resell</v>
          </cell>
          <cell r="AF4" t="str">
            <v>Revenue: MS Agency VBR</v>
          </cell>
          <cell r="AH4" t="str">
            <v>Revenue: PS Advanced Infrastructure</v>
          </cell>
          <cell r="AJ4" t="str">
            <v>2C MS Smartnet</v>
          </cell>
          <cell r="AP4" t="str">
            <v>YS30 MS -Vendor Main. Agg</v>
          </cell>
          <cell r="AU4" t="str">
            <v>Extra</v>
          </cell>
          <cell r="AW4" t="str">
            <v>Asia-Pacific</v>
          </cell>
          <cell r="AX4" t="str">
            <v>DD-AP</v>
          </cell>
          <cell r="AZ4" t="str">
            <v>24x7</v>
          </cell>
          <cell r="BA4" t="str">
            <v>xNBD</v>
          </cell>
          <cell r="BB4" t="str">
            <v>Time &amp; Materials</v>
          </cell>
          <cell r="BC4" t="str">
            <v>Implementation and Integration</v>
          </cell>
          <cell r="BD4" t="str">
            <v>Cloud</v>
          </cell>
          <cell r="BJ4" t="str">
            <v>Contract</v>
          </cell>
          <cell r="BM4" t="str">
            <v>Day/Hour</v>
          </cell>
          <cell r="BS4" t="str">
            <v>2110 Cloud MS</v>
          </cell>
        </row>
        <row r="5">
          <cell r="B5" t="str">
            <v>ITO (Core/non-Cloud)</v>
          </cell>
          <cell r="C5" t="str">
            <v>IO</v>
          </cell>
          <cell r="G5" t="str">
            <v>n/a</v>
          </cell>
          <cell r="H5" t="str">
            <v>TBD</v>
          </cell>
          <cell r="I5" t="str">
            <v>Ad hoc/excess usage</v>
          </cell>
          <cell r="J5" t="str">
            <v>New</v>
          </cell>
          <cell r="K5" t="str">
            <v>Once-off (can be amortised; not to be renewed)</v>
          </cell>
          <cell r="M5" t="str">
            <v>Rejected</v>
          </cell>
          <cell r="Q5" t="str">
            <v>BC - Other - Bus. Consult</v>
          </cell>
          <cell r="U5" t="str">
            <v>Monitor</v>
          </cell>
          <cell r="Z5" t="str">
            <v>20300 MS Sub contractors</v>
          </cell>
          <cell r="AD5" t="str">
            <v>Vendor-Based Resell</v>
          </cell>
          <cell r="AF5" t="str">
            <v>Revenue: MS Smartnet</v>
          </cell>
          <cell r="AH5" t="str">
            <v>Revenue: PS Agency Vendor PS Resell</v>
          </cell>
          <cell r="AJ5" t="str">
            <v>2D MS VMA</v>
          </cell>
          <cell r="AP5" t="str">
            <v>YS31 MS  - Support</v>
          </cell>
          <cell r="AU5" t="str">
            <v>n/a</v>
          </cell>
          <cell r="AW5" t="str">
            <v>Australia</v>
          </cell>
          <cell r="AX5" t="str">
            <v>DD-AU</v>
          </cell>
          <cell r="AZ5" t="str">
            <v>BusHrs</v>
          </cell>
          <cell r="BA5" t="str">
            <v>Other: please specify</v>
          </cell>
          <cell r="BD5" t="str">
            <v>Operations</v>
          </cell>
          <cell r="BS5" t="str">
            <v>2120 Cloud PS</v>
          </cell>
        </row>
        <row r="6">
          <cell r="B6" t="str">
            <v>Professional Service</v>
          </cell>
          <cell r="I6" t="str">
            <v>MACD-points-based</v>
          </cell>
          <cell r="K6" t="str">
            <v>MACD-points-based (afterwards)</v>
          </cell>
          <cell r="M6" t="str">
            <v>End of sale</v>
          </cell>
          <cell r="Q6" t="str">
            <v>BS - Business Support</v>
          </cell>
          <cell r="U6" t="str">
            <v>Manage</v>
          </cell>
          <cell r="Z6" t="str">
            <v>20400 Private CaaS</v>
          </cell>
          <cell r="AD6" t="str">
            <v>Multivendor Support Aggregation (MVSA/VMA)</v>
          </cell>
          <cell r="AF6" t="str">
            <v>Revenue: MS Vendor Maintenance Aggregation</v>
          </cell>
          <cell r="AH6" t="str">
            <v>Revenue: PS Cloud</v>
          </cell>
          <cell r="AJ6" t="str">
            <v>2E MS Maintenance</v>
          </cell>
          <cell r="AP6" t="str">
            <v>YS32 MS  - Manage</v>
          </cell>
          <cell r="AW6" t="str">
            <v>Europe</v>
          </cell>
          <cell r="AX6" t="str">
            <v>DD-EU</v>
          </cell>
          <cell r="AZ6" t="str">
            <v>Other: please specify</v>
          </cell>
          <cell r="BD6" t="str">
            <v>Security</v>
          </cell>
        </row>
        <row r="7">
          <cell r="B7" t="str">
            <v>ITO Cloud</v>
          </cell>
          <cell r="C7" t="str">
            <v>IO</v>
          </cell>
          <cell r="I7" t="str">
            <v>TBD</v>
          </cell>
          <cell r="K7" t="str">
            <v>TBD</v>
          </cell>
          <cell r="M7" t="str">
            <v>Retired</v>
          </cell>
          <cell r="Q7" t="str">
            <v>CC - Converged Comms</v>
          </cell>
          <cell r="U7" t="str">
            <v>Cloud Services</v>
          </cell>
          <cell r="Z7" t="str">
            <v>20410 Public CaaS</v>
          </cell>
          <cell r="AD7" t="str">
            <v>Maintenance</v>
          </cell>
          <cell r="AF7" t="str">
            <v>Revenue: MS Maintenance</v>
          </cell>
          <cell r="AH7" t="str">
            <v>Revenue: PS Consulting Services Dedicated</v>
          </cell>
          <cell r="AJ7" t="str">
            <v>2F MS Support</v>
          </cell>
          <cell r="AP7" t="str">
            <v>YS33 MS Smartnet</v>
          </cell>
          <cell r="AW7" t="str">
            <v>Middle East and Africa</v>
          </cell>
          <cell r="AX7" t="str">
            <v>DD-MEA</v>
          </cell>
          <cell r="BD7" t="str">
            <v>Networking</v>
          </cell>
        </row>
        <row r="8">
          <cell r="B8" t="str">
            <v>Cloud Other (MSVC/CLM)</v>
          </cell>
          <cell r="Q8" t="str">
            <v>CI - CIS</v>
          </cell>
          <cell r="U8" t="str">
            <v>Enterprise Mobility</v>
          </cell>
          <cell r="Z8" t="str">
            <v>20420 Add-on Services</v>
          </cell>
          <cell r="AD8" t="str">
            <v>Support</v>
          </cell>
          <cell r="AF8" t="str">
            <v>Revenue: MS Support</v>
          </cell>
          <cell r="AH8" t="str">
            <v>Revenue: PS Consulting Services Other</v>
          </cell>
          <cell r="AJ8" t="str">
            <v>2G MS Premium Support</v>
          </cell>
          <cell r="AP8" t="str">
            <v>YS40 MS VBR</v>
          </cell>
          <cell r="BD8" t="str">
            <v>Communications</v>
          </cell>
        </row>
        <row r="9">
          <cell r="B9" t="str">
            <v>You must choose an option</v>
          </cell>
          <cell r="Q9" t="str">
            <v>DC - DCS</v>
          </cell>
          <cell r="U9" t="str">
            <v>Financial Services</v>
          </cell>
          <cell r="Z9" t="str">
            <v>20430 Provider &amp; Com CaaS</v>
          </cell>
          <cell r="AD9" t="str">
            <v>Management</v>
          </cell>
          <cell r="AF9" t="str">
            <v>Revenue: MS Management</v>
          </cell>
          <cell r="AH9" t="str">
            <v>Revenue: PS Project Delivery &amp; Program Management</v>
          </cell>
          <cell r="AJ9" t="str">
            <v>2H MS Management</v>
          </cell>
          <cell r="AP9" t="str">
            <v>YS41 MS Maint. Retainer</v>
          </cell>
          <cell r="BD9" t="str">
            <v>End User Computing</v>
          </cell>
        </row>
        <row r="10">
          <cell r="Q10" t="str">
            <v>FF - Other - Facilities</v>
          </cell>
          <cell r="U10" t="str">
            <v>Internet Solutions</v>
          </cell>
          <cell r="Z10" t="str">
            <v>20440 Managed Hosted Serv</v>
          </cell>
          <cell r="AF10" t="str">
            <v>Revenue: Non Standard MS Non-ITO</v>
          </cell>
          <cell r="AH10" t="str">
            <v>Revenue: PS Staffing Solutions</v>
          </cell>
          <cell r="AJ10" t="str">
            <v>2I MS Non Standard</v>
          </cell>
          <cell r="AP10" t="str">
            <v>YS42 MS Support Retainer</v>
          </cell>
          <cell r="BD10" t="str">
            <v>Data Centre</v>
          </cell>
        </row>
        <row r="11">
          <cell r="Q11" t="str">
            <v>LS - Other - Learning</v>
          </cell>
          <cell r="U11" t="str">
            <v>Architecture</v>
          </cell>
          <cell r="Z11" t="str">
            <v>20450 Hosted Private CaaS</v>
          </cell>
          <cell r="AF11" t="str">
            <v>Revenue: Non Standard MS ITO</v>
          </cell>
          <cell r="AH11" t="str">
            <v>Revenue: PS Staging &amp; Installation</v>
          </cell>
          <cell r="AJ11" t="str">
            <v>3A Cloud MS</v>
          </cell>
          <cell r="AP11" t="str">
            <v>YS43 MS Operate Retainer</v>
          </cell>
          <cell r="BD11" t="str">
            <v xml:space="preserve">Applications </v>
          </cell>
        </row>
        <row r="12">
          <cell r="Q12" t="str">
            <v>MI - End User Computing</v>
          </cell>
          <cell r="U12" t="str">
            <v>Implementation and Integration</v>
          </cell>
          <cell r="Z12" t="str">
            <v>20460 Cld Serv for MiscoSt</v>
          </cell>
          <cell r="AF12" t="str">
            <v>Revenue: MS Cloud</v>
          </cell>
          <cell r="AH12" t="str">
            <v>Revenue: PS Transition Services</v>
          </cell>
          <cell r="AJ12" t="str">
            <v>3B Cloud PS</v>
          </cell>
          <cell r="AP12" t="str">
            <v>YS44 MS Manage Retainer</v>
          </cell>
          <cell r="BD12" t="str">
            <v>Staging and Installation Services</v>
          </cell>
        </row>
        <row r="13">
          <cell r="Q13" t="str">
            <v>NI - NI - Core</v>
          </cell>
          <cell r="U13" t="str">
            <v>Strategy</v>
          </cell>
          <cell r="Z13" t="str">
            <v>20470 MS CLM</v>
          </cell>
          <cell r="AF13" t="str">
            <v>Revenue: MS Advanced Infrastructure</v>
          </cell>
          <cell r="AJ13" t="str">
            <v>4A MS Operating Leases</v>
          </cell>
          <cell r="AP13" t="str">
            <v>YS45 MS Non-Std Retainer</v>
          </cell>
          <cell r="BD13" t="str">
            <v>Project Delivery Services</v>
          </cell>
        </row>
        <row r="14">
          <cell r="Q14" t="str">
            <v>SE - Security</v>
          </cell>
          <cell r="U14" t="str">
            <v>Agency</v>
          </cell>
          <cell r="Z14" t="str">
            <v>20480 MS MSVC</v>
          </cell>
          <cell r="AJ14" t="str">
            <v>4C MS Advanced Infrastr</v>
          </cell>
          <cell r="AP14" t="str">
            <v>YS46 Licence Appl/Support</v>
          </cell>
          <cell r="BD14" t="str">
            <v>Staffing Solutions</v>
          </cell>
        </row>
        <row r="15">
          <cell r="Q15" t="str">
            <v>NO - Ops Management</v>
          </cell>
          <cell r="U15" t="str">
            <v>Cabling</v>
          </cell>
          <cell r="Z15" t="str">
            <v>20490 MS HUCC</v>
          </cell>
          <cell r="AJ15" t="str">
            <v>6A PS Agency Vend Resel</v>
          </cell>
          <cell r="AP15" t="str">
            <v>YS50 MS 3rd Party Mantain</v>
          </cell>
          <cell r="BD15" t="str">
            <v>Programme and Project Management</v>
          </cell>
        </row>
        <row r="16">
          <cell r="Q16" t="str">
            <v>OT - Other Trading</v>
          </cell>
          <cell r="U16" t="str">
            <v>Other</v>
          </cell>
          <cell r="Z16" t="str">
            <v>20500 MS CSFC</v>
          </cell>
          <cell r="AJ16" t="str">
            <v>6B PS Staffing Solutio</v>
          </cell>
          <cell r="AP16" t="str">
            <v>YS51 MS Consumption</v>
          </cell>
          <cell r="BD16" t="str">
            <v>Transition Management Services</v>
          </cell>
        </row>
        <row r="17">
          <cell r="Q17" t="str">
            <v>PM - Other - Project Man.</v>
          </cell>
          <cell r="Z17" t="str">
            <v>20510 MS EMAAS</v>
          </cell>
          <cell r="AJ17" t="str">
            <v>6C PS Staging &amp; Install</v>
          </cell>
          <cell r="AP17" t="str">
            <v>YS53 MS Operating Lease</v>
          </cell>
          <cell r="BD17" t="str">
            <v>Learning Solutions</v>
          </cell>
        </row>
        <row r="18">
          <cell r="Z18" t="str">
            <v>20520 MS Hosted Desktop</v>
          </cell>
          <cell r="AJ18" t="str">
            <v>6D PS Proj Del &amp; PManag</v>
          </cell>
          <cell r="AP18" t="str">
            <v>YS54 M.Serv Maintenance</v>
          </cell>
        </row>
        <row r="19">
          <cell r="Q19" t="str">
            <v>NI, SE, CC, CI, DC, MI</v>
          </cell>
          <cell r="Z19" t="str">
            <v>20530 MS CCaaS Contact Cen</v>
          </cell>
          <cell r="AJ19" t="str">
            <v>6E PS Consult Srv Dedic</v>
          </cell>
          <cell r="AP19" t="str">
            <v>YS55 M.Serv Operate</v>
          </cell>
        </row>
        <row r="20">
          <cell r="Z20" t="str">
            <v>20540 MS VCaaS Video Conf</v>
          </cell>
          <cell r="AJ20" t="str">
            <v>6F PS Consult Serv. Oth</v>
          </cell>
          <cell r="AP20" t="str">
            <v>YS57 MS Non Std Man ITO</v>
          </cell>
        </row>
        <row r="21">
          <cell r="Z21" t="str">
            <v>20550 MS MSSEC</v>
          </cell>
          <cell r="AJ21" t="str">
            <v>6G PS Market Dev. Fee</v>
          </cell>
          <cell r="AP21" t="str">
            <v>YS58 M. Serv Non Std Man</v>
          </cell>
        </row>
        <row r="22">
          <cell r="Z22" t="str">
            <v>20560 MS CSSEC</v>
          </cell>
          <cell r="AJ22" t="str">
            <v>8A PS Transition Serv.</v>
          </cell>
          <cell r="AP22" t="str">
            <v>YS59 Other Learning Solut</v>
          </cell>
        </row>
        <row r="23">
          <cell r="Z23" t="str">
            <v>20570 MS MSS Add-on Serv</v>
          </cell>
          <cell r="AJ23" t="str">
            <v>8B PS Advanced Infrastr</v>
          </cell>
          <cell r="AP23" t="str">
            <v>YS60 MS Cld Annuity</v>
          </cell>
        </row>
        <row r="24">
          <cell r="Z24" t="str">
            <v>20580 MS OPaaS Oracle</v>
          </cell>
          <cell r="AJ24" t="str">
            <v>8C Appl Dev &amp; Integrat.</v>
          </cell>
          <cell r="AP24" t="str">
            <v>YS61 MS Cld Cons/Excess</v>
          </cell>
        </row>
        <row r="25">
          <cell r="Z25" t="str">
            <v>20590 MS Prv Cld Enterpr Edn</v>
          </cell>
          <cell r="AJ25" t="str">
            <v>8D Learning Services</v>
          </cell>
          <cell r="AP25" t="str">
            <v>YS62 MS Cld Establishment</v>
          </cell>
        </row>
        <row r="26">
          <cell r="Z26" t="str">
            <v>20600 MS WDS</v>
          </cell>
          <cell r="AP26" t="str">
            <v>YS70 MS - Intern. Support</v>
          </cell>
        </row>
        <row r="27">
          <cell r="Z27" t="str">
            <v>20610 MS Cld Serv for Enterpr</v>
          </cell>
        </row>
        <row r="28">
          <cell r="Z28" t="str">
            <v>20620 MS Cloud Direct</v>
          </cell>
        </row>
        <row r="29">
          <cell r="Z29" t="str">
            <v>20630 MS MS for Cloud</v>
          </cell>
        </row>
        <row r="30">
          <cell r="Z30" t="str">
            <v>20700 MS Cld VBR</v>
          </cell>
        </row>
        <row r="31">
          <cell r="Z31" t="str">
            <v>20720 MS Cld MVSA</v>
          </cell>
        </row>
        <row r="32">
          <cell r="Z32" t="str">
            <v>20730 MS Region ITaaS</v>
          </cell>
        </row>
        <row r="33">
          <cell r="Z33" t="str">
            <v>30000 PS Install Services</v>
          </cell>
        </row>
        <row r="34">
          <cell r="Z34" t="str">
            <v>30100 PS Consulting</v>
          </cell>
        </row>
        <row r="35">
          <cell r="Z35" t="str">
            <v>30200 PS Project Delivery</v>
          </cell>
        </row>
        <row r="36">
          <cell r="Z36" t="str">
            <v>30300 PS Staffing Solution</v>
          </cell>
        </row>
        <row r="37">
          <cell r="Z37" t="str">
            <v>30400 PS Sub contractors</v>
          </cell>
        </row>
        <row r="38">
          <cell r="Z38" t="str">
            <v>30500 PS Agency</v>
          </cell>
        </row>
        <row r="39">
          <cell r="Z39" t="str">
            <v>30600 PS Cloud</v>
          </cell>
        </row>
        <row r="40">
          <cell r="Z40" t="str">
            <v>30700 Training Services</v>
          </cell>
        </row>
      </sheetData>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Control"/>
      <sheetName val="Instructions"/>
      <sheetName val="1. Service information"/>
      <sheetName val="2. Service code creation"/>
      <sheetName val="3. Associated information"/>
      <sheetName val="Associated Information Guidance"/>
      <sheetName val="4. ITSM"/>
      <sheetName val="EU RfC"/>
      <sheetName val="EU input"/>
      <sheetName val="AU entitlement"/>
      <sheetName val="AU Division Master"/>
      <sheetName val="AM Direct"/>
      <sheetName val="AM Contracts"/>
      <sheetName val="DDAM FIELDS"/>
      <sheetName val="DDAM_MAPPING"/>
      <sheetName val="4. ITSM old"/>
      <sheetName val="EU SLA Commitment"/>
      <sheetName val="Service code logic MDM"/>
      <sheetName val="Field Values"/>
      <sheetName val="5. GT SAP upload template"/>
      <sheetName val="6. Direct"/>
      <sheetName val="SAP field business rules"/>
      <sheetName val="ITO Workshop 13Nov2014"/>
      <sheetName val="Questions"/>
      <sheetName val="Sheet1"/>
      <sheetName val="LoB-Account COD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B2" t="str">
            <v>Managed Service</v>
          </cell>
          <cell r="C2" t="str">
            <v>MS</v>
          </cell>
          <cell r="G2" t="str">
            <v>Yes</v>
          </cell>
          <cell r="H2" t="str">
            <v>Yes</v>
          </cell>
          <cell r="I2" t="str">
            <v>Annuity (renewable)</v>
          </cell>
          <cell r="J2" t="str">
            <v>Existing</v>
          </cell>
          <cell r="K2" t="str">
            <v>Periodically (beginning of each month)</v>
          </cell>
          <cell r="M2" t="str">
            <v>Request</v>
          </cell>
          <cell r="Q2" t="str">
            <v>00 - Multi LoB</v>
          </cell>
          <cell r="T2" t="str">
            <v>Group</v>
          </cell>
          <cell r="Y2" t="str">
            <v>20000 MS Entitlements</v>
          </cell>
          <cell r="AG2" t="str">
            <v>Revenue: Application Development &amp; Integration</v>
          </cell>
          <cell r="AT2" t="str">
            <v>Core</v>
          </cell>
          <cell r="AU2" t="str">
            <v>YDIE</v>
          </cell>
          <cell r="AV2" t="str">
            <v>Group</v>
          </cell>
          <cell r="AW2" t="str">
            <v>DD-GLOBAL</v>
          </cell>
          <cell r="AY2" t="str">
            <v>TBD</v>
          </cell>
          <cell r="AZ2" t="str">
            <v>TBD</v>
          </cell>
          <cell r="BA2" t="str">
            <v>TBD</v>
          </cell>
          <cell r="BB2" t="str">
            <v>Strategy</v>
          </cell>
          <cell r="BC2" t="str">
            <v>Strategy and Enterprise Architecture</v>
          </cell>
          <cell r="BI2" t="str">
            <v>TBD</v>
          </cell>
        </row>
        <row r="3">
          <cell r="B3" t="str">
            <v>Cloud</v>
          </cell>
          <cell r="C3" t="str">
            <v>CL</v>
          </cell>
          <cell r="G3" t="str">
            <v>No</v>
          </cell>
          <cell r="H3" t="str">
            <v>Maybe</v>
          </cell>
          <cell r="I3" t="str">
            <v>Take-on/onboarding fee</v>
          </cell>
          <cell r="J3" t="str">
            <v>Changed</v>
          </cell>
          <cell r="K3" t="str">
            <v>Consumption-based (after a month)</v>
          </cell>
          <cell r="M3" t="str">
            <v>Approved</v>
          </cell>
          <cell r="Q3" t="str">
            <v>AI - Adv Infrastructure</v>
          </cell>
          <cell r="T3" t="str">
            <v>Group - Regional variation</v>
          </cell>
          <cell r="Y3" t="str">
            <v>20100 MS Vendor Back Out</v>
          </cell>
          <cell r="AC3" t="str">
            <v>Not applicable</v>
          </cell>
          <cell r="AG3" t="str">
            <v>Revenue: Learning Services</v>
          </cell>
          <cell r="AI3" t="str">
            <v>2B MS Agency (VBR)</v>
          </cell>
          <cell r="AO3" t="str">
            <v>LEIS Service w/o Delivery</v>
          </cell>
          <cell r="AT3" t="str">
            <v>Optional</v>
          </cell>
          <cell r="AV3" t="str">
            <v>Americas</v>
          </cell>
          <cell r="AW3" t="str">
            <v>DD-AM</v>
          </cell>
          <cell r="AY3" t="str">
            <v>n/a</v>
          </cell>
          <cell r="AZ3" t="str">
            <v>x4</v>
          </cell>
          <cell r="BA3" t="str">
            <v>Fixed Price</v>
          </cell>
          <cell r="BB3" t="str">
            <v>Architecture</v>
          </cell>
          <cell r="BC3" t="str">
            <v>Mobility</v>
          </cell>
          <cell r="BI3" t="str">
            <v>Sales Order</v>
          </cell>
          <cell r="BL3" t="str">
            <v>EA</v>
          </cell>
          <cell r="BR3" t="str">
            <v>0000 Services to Market</v>
          </cell>
          <cell r="BU3" t="str">
            <v>x</v>
          </cell>
        </row>
        <row r="4">
          <cell r="B4" t="str">
            <v>Agency</v>
          </cell>
          <cell r="C4" t="str">
            <v>AG</v>
          </cell>
          <cell r="G4" t="str">
            <v>TBD</v>
          </cell>
          <cell r="H4" t="str">
            <v>No</v>
          </cell>
          <cell r="I4" t="str">
            <v>Discrete service (PS)</v>
          </cell>
          <cell r="J4" t="str">
            <v>To be deleted</v>
          </cell>
          <cell r="K4" t="str">
            <v>Milestone billing (PS)</v>
          </cell>
          <cell r="M4" t="str">
            <v>Deployed</v>
          </cell>
          <cell r="Q4" t="str">
            <v>AS - Applications</v>
          </cell>
          <cell r="T4" t="str">
            <v>Regional</v>
          </cell>
          <cell r="Y4" t="str">
            <v>20200 MS Vendor Branded Resale</v>
          </cell>
          <cell r="AC4" t="str">
            <v>Vendor-Based Resell</v>
          </cell>
          <cell r="AE4" t="str">
            <v>Revenue: MS Agency VBR</v>
          </cell>
          <cell r="AG4" t="str">
            <v>Revenue: PS Advanced Infrastructure</v>
          </cell>
          <cell r="AI4" t="str">
            <v>2C MS Smartnet</v>
          </cell>
          <cell r="AO4" t="str">
            <v>YS30 MS -Vendor Main. Agg</v>
          </cell>
          <cell r="AT4" t="str">
            <v>Extra</v>
          </cell>
          <cell r="AV4" t="str">
            <v>Asia-Pacific</v>
          </cell>
          <cell r="AW4" t="str">
            <v>DD-AP</v>
          </cell>
          <cell r="AY4" t="str">
            <v>24x7</v>
          </cell>
          <cell r="AZ4" t="str">
            <v>xNBD</v>
          </cell>
          <cell r="BA4" t="str">
            <v>Time &amp; Materials</v>
          </cell>
          <cell r="BB4" t="str">
            <v>Implementation and Integration</v>
          </cell>
          <cell r="BC4" t="str">
            <v>Cloud</v>
          </cell>
          <cell r="BI4" t="str">
            <v>Contract</v>
          </cell>
          <cell r="BL4" t="str">
            <v>EA/Day/Hour</v>
          </cell>
          <cell r="BR4" t="str">
            <v>2110 Cloud MS</v>
          </cell>
        </row>
        <row r="5">
          <cell r="B5" t="str">
            <v>ITO (Core/non-Cloud)</v>
          </cell>
          <cell r="C5" t="str">
            <v>IO</v>
          </cell>
          <cell r="G5" t="str">
            <v>n/a</v>
          </cell>
          <cell r="H5" t="str">
            <v>TBD</v>
          </cell>
          <cell r="I5" t="str">
            <v>Ad hoc/excess usage</v>
          </cell>
          <cell r="J5" t="str">
            <v>New</v>
          </cell>
          <cell r="K5" t="str">
            <v>Once-off (can be amortised; not to be renewed)</v>
          </cell>
          <cell r="M5" t="str">
            <v>Rejected</v>
          </cell>
          <cell r="Q5" t="str">
            <v>BC - Other - Bus. Consult</v>
          </cell>
          <cell r="Y5" t="str">
            <v>20300 MS Sub contractors</v>
          </cell>
          <cell r="AC5" t="str">
            <v>Vendor-Based Resell</v>
          </cell>
          <cell r="AE5" t="str">
            <v>Revenue: MS Smartnet</v>
          </cell>
          <cell r="AG5" t="str">
            <v>Revenue: PS Agency Vendor PS Resell</v>
          </cell>
          <cell r="AI5" t="str">
            <v>2D MS VMA</v>
          </cell>
          <cell r="AO5" t="str">
            <v>YS31 MS  - Support</v>
          </cell>
          <cell r="AT5" t="str">
            <v>n/a</v>
          </cell>
          <cell r="AV5" t="str">
            <v>Australia</v>
          </cell>
          <cell r="AW5" t="str">
            <v>DD-AU</v>
          </cell>
          <cell r="AY5" t="str">
            <v>BusHrs</v>
          </cell>
          <cell r="AZ5" t="str">
            <v>Other: please specify</v>
          </cell>
          <cell r="BC5" t="str">
            <v>Operations</v>
          </cell>
          <cell r="BR5" t="str">
            <v>2120 Cloud PS</v>
          </cell>
        </row>
        <row r="6">
          <cell r="B6" t="str">
            <v>Professional Service</v>
          </cell>
          <cell r="I6" t="str">
            <v>MACD-points-based</v>
          </cell>
          <cell r="K6" t="str">
            <v>MACD-points-based (afterwards)</v>
          </cell>
          <cell r="M6" t="str">
            <v>End of sale</v>
          </cell>
          <cell r="Q6" t="str">
            <v>BS - Business Support</v>
          </cell>
          <cell r="Y6" t="str">
            <v>20400 Private CaaS</v>
          </cell>
          <cell r="AC6" t="str">
            <v>Multivendor Support Aggregation (MVSA/VMA)</v>
          </cell>
          <cell r="AE6" t="str">
            <v>Revenue: MS Vendor Maintenance Aggregation</v>
          </cell>
          <cell r="AG6" t="str">
            <v>Revenue: PS Cloud</v>
          </cell>
          <cell r="AI6" t="str">
            <v>2E MS Maintenance</v>
          </cell>
          <cell r="AO6" t="str">
            <v>YS32 MS  - Manage</v>
          </cell>
          <cell r="AV6" t="str">
            <v>Europe</v>
          </cell>
          <cell r="AW6" t="str">
            <v>DD-EU</v>
          </cell>
          <cell r="AY6" t="str">
            <v>Other: please specify</v>
          </cell>
          <cell r="BC6" t="str">
            <v>Security</v>
          </cell>
        </row>
        <row r="7">
          <cell r="B7" t="str">
            <v>ITO Cloud</v>
          </cell>
          <cell r="C7" t="str">
            <v>IO</v>
          </cell>
          <cell r="I7" t="str">
            <v>TBD</v>
          </cell>
          <cell r="K7" t="str">
            <v>TBD</v>
          </cell>
          <cell r="M7" t="str">
            <v>Retired</v>
          </cell>
          <cell r="Q7" t="str">
            <v>CC - Converged Comms</v>
          </cell>
          <cell r="Y7" t="str">
            <v>20410 Public CaaS</v>
          </cell>
          <cell r="AC7" t="str">
            <v>Maintenance</v>
          </cell>
          <cell r="AE7" t="str">
            <v>Revenue: MS Maintenance</v>
          </cell>
          <cell r="AG7" t="str">
            <v>Revenue: PS Consulting Services Dedicated</v>
          </cell>
          <cell r="AI7" t="str">
            <v>2F MS Support</v>
          </cell>
          <cell r="AO7" t="str">
            <v>YS33 MS Smartnet</v>
          </cell>
          <cell r="AV7" t="str">
            <v>Middle East and Africa</v>
          </cell>
          <cell r="AW7" t="str">
            <v>DD-MEA</v>
          </cell>
          <cell r="BC7" t="str">
            <v>Networking</v>
          </cell>
        </row>
        <row r="8">
          <cell r="B8" t="str">
            <v>Cloud Other (MSVC/CLM)</v>
          </cell>
          <cell r="Q8" t="str">
            <v>CI - CIS</v>
          </cell>
          <cell r="Y8" t="str">
            <v>20420 Add-on Services</v>
          </cell>
          <cell r="AC8" t="str">
            <v>Support</v>
          </cell>
          <cell r="AE8" t="str">
            <v>Revenue: MS Support</v>
          </cell>
          <cell r="AG8" t="str">
            <v>Revenue: PS Consulting Services Other</v>
          </cell>
          <cell r="AI8" t="str">
            <v>2G MS Operation</v>
          </cell>
          <cell r="AO8" t="str">
            <v>YS40 MS VBR</v>
          </cell>
          <cell r="BC8" t="str">
            <v>Communications</v>
          </cell>
        </row>
        <row r="9">
          <cell r="B9" t="str">
            <v>You must choose an option</v>
          </cell>
          <cell r="Q9" t="str">
            <v>DC - DCS</v>
          </cell>
          <cell r="Y9" t="str">
            <v>20430 Provider &amp; Com CaaS</v>
          </cell>
          <cell r="AC9" t="str">
            <v>Management</v>
          </cell>
          <cell r="AE9" t="str">
            <v>Revenue: MS Management</v>
          </cell>
          <cell r="AG9" t="str">
            <v>Revenue: PS Project Delivery &amp; Program Management</v>
          </cell>
          <cell r="AI9" t="str">
            <v>2H MS Management</v>
          </cell>
          <cell r="AO9" t="str">
            <v>YS41 MS Maint. Retainer</v>
          </cell>
          <cell r="BC9" t="str">
            <v>End User Computing</v>
          </cell>
        </row>
        <row r="10">
          <cell r="Q10" t="str">
            <v>FF - Other - Facilities</v>
          </cell>
          <cell r="Y10" t="str">
            <v>20440 Managed Hosted Serv</v>
          </cell>
          <cell r="AE10" t="str">
            <v>Revenue: Non Standard MS Non-ITO</v>
          </cell>
          <cell r="AG10" t="str">
            <v>Revenue: PS Staffing Solutions</v>
          </cell>
          <cell r="AI10" t="str">
            <v>2I MS Non Standard</v>
          </cell>
          <cell r="AO10" t="str">
            <v>YS42 MS Support Retainer</v>
          </cell>
          <cell r="BC10" t="str">
            <v>Data Centre</v>
          </cell>
        </row>
        <row r="11">
          <cell r="Q11" t="str">
            <v>LS - Other - Learning</v>
          </cell>
          <cell r="Y11" t="str">
            <v>20450 Hosted Private CaaS</v>
          </cell>
          <cell r="AE11" t="str">
            <v>Revenue: Non Standard MS ITO</v>
          </cell>
          <cell r="AG11" t="str">
            <v>Revenue: PS Staging &amp; Installation</v>
          </cell>
          <cell r="AI11" t="str">
            <v>3A Cloud MS</v>
          </cell>
          <cell r="AO11" t="str">
            <v>YS43 MS Operate Retainer</v>
          </cell>
          <cell r="BC11" t="str">
            <v xml:space="preserve">Applications </v>
          </cell>
        </row>
        <row r="12">
          <cell r="Q12" t="str">
            <v>MI - End User Computing</v>
          </cell>
          <cell r="Y12" t="str">
            <v>20460 Cld Serv for MiscoSt</v>
          </cell>
          <cell r="AE12" t="str">
            <v>Revenue: MS Cloud</v>
          </cell>
          <cell r="AG12" t="str">
            <v>Revenue: PS Transition Services</v>
          </cell>
          <cell r="AI12" t="str">
            <v>3B Cloud PS</v>
          </cell>
          <cell r="AO12" t="str">
            <v>YS44 MS Manage Retainer</v>
          </cell>
          <cell r="BC12" t="str">
            <v>Staging and Installation Services</v>
          </cell>
        </row>
        <row r="13">
          <cell r="Q13" t="str">
            <v>NI - NI - Core</v>
          </cell>
          <cell r="Y13" t="str">
            <v>20470 MS CLM</v>
          </cell>
          <cell r="AE13" t="str">
            <v>Revenue: MS Advanced Infrastructure</v>
          </cell>
          <cell r="AI13" t="str">
            <v>4A MS Operating Leases</v>
          </cell>
          <cell r="AO13" t="str">
            <v>YS45 MS Non-Std Retainer</v>
          </cell>
          <cell r="BC13" t="str">
            <v>Project Delivery Services</v>
          </cell>
        </row>
        <row r="14">
          <cell r="Q14" t="str">
            <v>SE - Security</v>
          </cell>
          <cell r="Y14" t="str">
            <v>20480 MS MSVC</v>
          </cell>
          <cell r="AI14" t="str">
            <v>4C MS Advanced Infrastr</v>
          </cell>
          <cell r="AO14" t="str">
            <v>YS46 Licence Appl/Support</v>
          </cell>
          <cell r="BC14" t="str">
            <v>Staffing Solutions</v>
          </cell>
        </row>
        <row r="15">
          <cell r="Q15" t="str">
            <v>NO - Ops Management</v>
          </cell>
          <cell r="Y15" t="str">
            <v>20490 MS HUCC</v>
          </cell>
          <cell r="AI15" t="str">
            <v>6A PS Agency Vend Resel</v>
          </cell>
          <cell r="AO15" t="str">
            <v>YS50 MS 3rd Party Mantain</v>
          </cell>
          <cell r="BC15" t="str">
            <v>Programme and Project Management</v>
          </cell>
        </row>
        <row r="16">
          <cell r="Q16" t="str">
            <v>OT - Other Trading</v>
          </cell>
          <cell r="Y16" t="str">
            <v>20500 MS CSFC</v>
          </cell>
          <cell r="AI16" t="str">
            <v>6B PS Staffing Solutio</v>
          </cell>
          <cell r="AO16" t="str">
            <v>YS51 MS Consumption</v>
          </cell>
          <cell r="BC16" t="str">
            <v>Transition Management Services</v>
          </cell>
        </row>
        <row r="17">
          <cell r="Q17" t="str">
            <v>PM - Other - Project Man.</v>
          </cell>
          <cell r="Y17" t="str">
            <v>20510 MS EMAAS</v>
          </cell>
          <cell r="AI17" t="str">
            <v>6C PS Staging &amp; Install</v>
          </cell>
          <cell r="AO17" t="str">
            <v>YS53 MS Operating Lease</v>
          </cell>
          <cell r="BC17" t="str">
            <v>Learning Solutions</v>
          </cell>
        </row>
        <row r="18">
          <cell r="Y18" t="str">
            <v>20520 MS Hosted Desktop</v>
          </cell>
          <cell r="AI18" t="str">
            <v>6D PS Proj Del &amp; PManag</v>
          </cell>
          <cell r="AO18" t="str">
            <v>YS54 M.Serv Maintenance</v>
          </cell>
        </row>
        <row r="19">
          <cell r="Q19" t="str">
            <v>NI, SE, CC, CI, DC, MI</v>
          </cell>
          <cell r="Y19" t="str">
            <v>20530 MS CCaaS Contact Cen</v>
          </cell>
          <cell r="AI19" t="str">
            <v>6E PS Consult Srv Dedic</v>
          </cell>
          <cell r="AO19" t="str">
            <v>YS55 M.Serv Operate</v>
          </cell>
        </row>
        <row r="20">
          <cell r="Y20" t="str">
            <v>20540 MS VCaaS Video Conf</v>
          </cell>
          <cell r="AI20" t="str">
            <v>6F PS Consult Serv. Oth</v>
          </cell>
          <cell r="AO20" t="str">
            <v>YS57 MS Non Std Man ITO</v>
          </cell>
        </row>
        <row r="21">
          <cell r="Y21" t="str">
            <v>20550 MS MSSEC</v>
          </cell>
          <cell r="AI21" t="str">
            <v>6G PS Market Dev. Fee</v>
          </cell>
          <cell r="AO21" t="str">
            <v>YS58 M. Serv Non Std Man</v>
          </cell>
        </row>
        <row r="22">
          <cell r="Y22" t="str">
            <v>20560 MS CSSEC</v>
          </cell>
          <cell r="AI22" t="str">
            <v>8A PS Transition Serv.</v>
          </cell>
          <cell r="AO22" t="str">
            <v>YS59 Other Learning Solut</v>
          </cell>
        </row>
        <row r="23">
          <cell r="Y23" t="str">
            <v>20570 MS MSS Add-on Serv</v>
          </cell>
          <cell r="AI23" t="str">
            <v>8B PS Advanced Infrastr</v>
          </cell>
          <cell r="AO23" t="str">
            <v>YS60 MS Cld Annuity</v>
          </cell>
        </row>
        <row r="24">
          <cell r="Y24" t="str">
            <v>20580 MS OPaaS Oracle</v>
          </cell>
          <cell r="AI24" t="str">
            <v>8C Appl Dev &amp; Integrat.</v>
          </cell>
          <cell r="AO24" t="str">
            <v>YS61 MS Cld Cons/Excess</v>
          </cell>
        </row>
        <row r="25">
          <cell r="Y25" t="str">
            <v>20590 MS Prv Cld Enterpr Edn</v>
          </cell>
          <cell r="AI25" t="str">
            <v>8D Learning Services</v>
          </cell>
          <cell r="AO25" t="str">
            <v>YS62 MS Cld Establishment</v>
          </cell>
        </row>
        <row r="26">
          <cell r="Y26" t="str">
            <v>20700 MS Cld VBR</v>
          </cell>
          <cell r="AO26" t="str">
            <v>YS70 MS - Intern. Support</v>
          </cell>
        </row>
        <row r="27">
          <cell r="Y27" t="str">
            <v>20720 MS Cld MVSA</v>
          </cell>
        </row>
        <row r="28">
          <cell r="Y28" t="str">
            <v>30000 PS Install Services</v>
          </cell>
        </row>
        <row r="29">
          <cell r="Y29" t="str">
            <v>30100 PS Consulting</v>
          </cell>
        </row>
        <row r="30">
          <cell r="Y30" t="str">
            <v>30200 PS Project Delivery</v>
          </cell>
        </row>
        <row r="31">
          <cell r="Y31" t="str">
            <v>30300 PS Staffing Solution</v>
          </cell>
        </row>
        <row r="32">
          <cell r="Y32" t="str">
            <v>30400 PS Sub contractors</v>
          </cell>
        </row>
        <row r="33">
          <cell r="Y33" t="str">
            <v>30500 PS Agency</v>
          </cell>
        </row>
        <row r="34">
          <cell r="Y34" t="str">
            <v>30600 PS Cloud</v>
          </cell>
        </row>
        <row r="35">
          <cell r="Y35" t="str">
            <v>30700 Training Services</v>
          </cell>
        </row>
      </sheetData>
      <sheetData sheetId="19"/>
      <sheetData sheetId="20"/>
      <sheetData sheetId="21"/>
      <sheetData sheetId="22"/>
      <sheetData sheetId="23"/>
      <sheetData sheetId="24"/>
      <sheetData sheetId="2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Control"/>
      <sheetName val="Instructions"/>
      <sheetName val="1. Service Information"/>
      <sheetName val="2. Service code creation"/>
      <sheetName val="EU required information"/>
      <sheetName val="3. Associated information"/>
      <sheetName val="4. ITSM"/>
      <sheetName val="Output for ERP"/>
      <sheetName val="ITSM Commitments"/>
      <sheetName val="ITSM Classifications"/>
      <sheetName val="Associated Information Guidance"/>
      <sheetName val="Field Values"/>
      <sheetName val="CoA Cobus 8Oct13"/>
      <sheetName val="Rev &amp; COS - Auto Entries"/>
      <sheetName val="Ques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2">
          <cell r="E2" t="str">
            <v>Yes</v>
          </cell>
          <cell r="F2" t="str">
            <v>Annuity (renewable)</v>
          </cell>
          <cell r="G2" t="str">
            <v>Request</v>
          </cell>
          <cell r="N2" t="str">
            <v>MS Entitlements</v>
          </cell>
          <cell r="P2" t="str">
            <v>Revenue: MS Agency VBR</v>
          </cell>
          <cell r="R2" t="str">
            <v>Revenue: PS Agency Vendor PS Resell</v>
          </cell>
        </row>
        <row r="3">
          <cell r="E3" t="str">
            <v>No</v>
          </cell>
          <cell r="F3" t="str">
            <v>Take-on/onboarding fee</v>
          </cell>
          <cell r="G3" t="str">
            <v>Approved</v>
          </cell>
          <cell r="N3" t="str">
            <v>MS Vendor Back Out</v>
          </cell>
          <cell r="P3" t="str">
            <v>Revenue: MS Smartnet</v>
          </cell>
          <cell r="R3" t="str">
            <v>Revenue: PS Agency Vendor PS Resell Manual</v>
          </cell>
        </row>
        <row r="4">
          <cell r="E4" t="str">
            <v>TBD</v>
          </cell>
          <cell r="F4" t="str">
            <v>Discreet service (PS)</v>
          </cell>
          <cell r="G4" t="str">
            <v>Deployed</v>
          </cell>
          <cell r="N4" t="str">
            <v>MS Vendor Branded Resale</v>
          </cell>
          <cell r="P4" t="str">
            <v>Revenue: MS Vendor Maintenance Aggregation</v>
          </cell>
          <cell r="R4" t="str">
            <v>Revenue: PS Staffing Solutions</v>
          </cell>
        </row>
        <row r="5">
          <cell r="E5" t="str">
            <v>n/a</v>
          </cell>
          <cell r="F5" t="str">
            <v>Ad hoc/excess usage</v>
          </cell>
          <cell r="G5" t="str">
            <v>Rejected</v>
          </cell>
          <cell r="N5" t="str">
            <v>MS Sub contractors</v>
          </cell>
          <cell r="P5" t="str">
            <v>Revenue: MS Maintenance</v>
          </cell>
          <cell r="R5" t="str">
            <v>Revenue: PS Staffing Solutions Manual</v>
          </cell>
        </row>
        <row r="6">
          <cell r="G6" t="str">
            <v>End of sale</v>
          </cell>
          <cell r="N6" t="str">
            <v>MS Cloud</v>
          </cell>
          <cell r="P6" t="str">
            <v>Revenue: MS Support</v>
          </cell>
          <cell r="R6" t="str">
            <v>Revenue: PS Staging &amp; Installation</v>
          </cell>
        </row>
        <row r="7">
          <cell r="G7" t="str">
            <v>Retired</v>
          </cell>
          <cell r="N7" t="str">
            <v>PS Install Services</v>
          </cell>
          <cell r="P7" t="str">
            <v>Revenue: MS Management</v>
          </cell>
          <cell r="R7" t="str">
            <v>Revenue: PS Staging &amp; Installation Manual</v>
          </cell>
        </row>
        <row r="8">
          <cell r="N8" t="str">
            <v>PS Consulting</v>
          </cell>
          <cell r="P8" t="str">
            <v>Revenue: Non Standard MS Non-ITO</v>
          </cell>
          <cell r="R8" t="str">
            <v>Revenue: PS Project Delivery &amp; Program Management</v>
          </cell>
        </row>
        <row r="9">
          <cell r="N9" t="str">
            <v>PS Project Delivery</v>
          </cell>
          <cell r="P9" t="str">
            <v>Revenue: Non Standard MS ITO</v>
          </cell>
          <cell r="R9" t="str">
            <v>Revenue: PS Project Delivery &amp;Program Mngmt Manual</v>
          </cell>
        </row>
        <row r="10">
          <cell r="N10" t="str">
            <v>PS Staffing Solution</v>
          </cell>
          <cell r="P10" t="str">
            <v>Revenue: MS Cloud</v>
          </cell>
          <cell r="R10" t="str">
            <v>Revenue: PS Consulting Services Dedicated</v>
          </cell>
        </row>
        <row r="11">
          <cell r="N11" t="str">
            <v>PS Sub contractors</v>
          </cell>
          <cell r="P11" t="str">
            <v>Revenue: MS Advanced Infrastructure</v>
          </cell>
          <cell r="R11" t="str">
            <v>Revenue: PS Consulting Services Dedicated Manual</v>
          </cell>
        </row>
        <row r="12">
          <cell r="N12" t="str">
            <v>PS Agency</v>
          </cell>
          <cell r="R12" t="str">
            <v>Revenue: PS Consulting Services Other</v>
          </cell>
        </row>
        <row r="13">
          <cell r="N13" t="str">
            <v>PS Cloud</v>
          </cell>
          <cell r="R13" t="str">
            <v>Revenue: PS Consulting Services Other Manual</v>
          </cell>
        </row>
        <row r="14">
          <cell r="N14" t="str">
            <v>Training Services</v>
          </cell>
          <cell r="R14" t="str">
            <v>Revenue: PS Cloud</v>
          </cell>
        </row>
        <row r="15">
          <cell r="N15" t="str">
            <v>Logistics</v>
          </cell>
          <cell r="R15" t="str">
            <v>Revenue: PS Cloud Manual</v>
          </cell>
        </row>
        <row r="16">
          <cell r="R16" t="str">
            <v>Revenue: PS Market Development Fee</v>
          </cell>
        </row>
        <row r="17">
          <cell r="R17" t="str">
            <v>Revenue: PS Transition Services</v>
          </cell>
        </row>
        <row r="18">
          <cell r="R18" t="str">
            <v>Revenue: PS Advanced Infrastructure</v>
          </cell>
        </row>
        <row r="19">
          <cell r="R19" t="str">
            <v>Revenue: Application Development &amp; Integration</v>
          </cell>
        </row>
        <row r="20">
          <cell r="R20" t="str">
            <v>Revenue: Application Development&amp;Integrat. Manual</v>
          </cell>
        </row>
        <row r="21">
          <cell r="R21" t="str">
            <v>Revenue: Learning Services</v>
          </cell>
        </row>
        <row r="22">
          <cell r="R22" t="str">
            <v>Revenue: Learning Services Manual</v>
          </cell>
        </row>
      </sheetData>
      <sheetData sheetId="12" refreshError="1"/>
      <sheetData sheetId="13" refreshError="1"/>
      <sheetData sheetId="1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Values"/>
      <sheetName val="Document Control"/>
      <sheetName val="Instructions"/>
      <sheetName val="1. Service information"/>
      <sheetName val="EU RfC"/>
      <sheetName val="2. Service code creation"/>
      <sheetName val="EU input"/>
      <sheetName val="AU entitlement"/>
      <sheetName val="AU Division Master"/>
      <sheetName val="3. Associated information"/>
      <sheetName val="Associated Information Guidance"/>
      <sheetName val="AM Direct"/>
      <sheetName val="AM Contracts"/>
      <sheetName val="DDAM_MAPPING"/>
      <sheetName val="DDAM FIELDS"/>
      <sheetName val="4. ITSM"/>
      <sheetName val="4. ITSM old"/>
      <sheetName val="EU SLA Commitment"/>
      <sheetName val="5. GT SAP upload template"/>
      <sheetName val="6. Direct"/>
      <sheetName val="SAP field business rules"/>
      <sheetName val="ITO Workshop 13Nov2014"/>
      <sheetName val="Questions"/>
      <sheetName val="Sheet1"/>
      <sheetName val="LoB-Account CODES"/>
    </sheetNames>
    <sheetDataSet>
      <sheetData sheetId="0">
        <row r="2">
          <cell r="B2" t="str">
            <v>Managed Service</v>
          </cell>
          <cell r="J2" t="str">
            <v>Existing</v>
          </cell>
          <cell r="K2" t="str">
            <v>Periodically (beginning of each month)</v>
          </cell>
          <cell r="N2" t="str">
            <v>New - Requesting ITSM approval</v>
          </cell>
          <cell r="O2" t="str">
            <v>Not applicable</v>
          </cell>
          <cell r="AZ2" t="str">
            <v>TBD</v>
          </cell>
        </row>
        <row r="3">
          <cell r="G3" t="str">
            <v>No</v>
          </cell>
          <cell r="J3" t="str">
            <v>Changed</v>
          </cell>
          <cell r="K3" t="str">
            <v>Consumption-based (after a month)</v>
          </cell>
          <cell r="N3" t="str">
            <v>Existing</v>
          </cell>
          <cell r="O3" t="str">
            <v>Request</v>
          </cell>
          <cell r="AC3" t="str">
            <v>Not applicable</v>
          </cell>
          <cell r="AZ3" t="str">
            <v>x4</v>
          </cell>
        </row>
        <row r="4">
          <cell r="J4" t="str">
            <v>To be deleted</v>
          </cell>
          <cell r="K4" t="str">
            <v>Milestone billing (PS)</v>
          </cell>
          <cell r="N4" t="str">
            <v>Pending service code approval</v>
          </cell>
          <cell r="O4" t="str">
            <v>Approved</v>
          </cell>
          <cell r="AC4" t="str">
            <v>Vendor-Based Resell</v>
          </cell>
          <cell r="AZ4" t="str">
            <v>xNBD</v>
          </cell>
        </row>
        <row r="5">
          <cell r="J5" t="str">
            <v>New</v>
          </cell>
          <cell r="K5" t="str">
            <v>Once-off (can be amortised; not to be renewed)</v>
          </cell>
          <cell r="N5" t="str">
            <v>Changed</v>
          </cell>
          <cell r="O5" t="str">
            <v>Deployed</v>
          </cell>
          <cell r="AC5" t="str">
            <v>Vendor-Based Resell</v>
          </cell>
          <cell r="AZ5" t="str">
            <v>Other: please specify</v>
          </cell>
        </row>
        <row r="6">
          <cell r="K6" t="str">
            <v>MACD-points-based (afterwards)</v>
          </cell>
          <cell r="N6" t="str">
            <v>To deactivate</v>
          </cell>
          <cell r="O6" t="str">
            <v>Rejected</v>
          </cell>
          <cell r="AC6" t="str">
            <v>Multivendor Support Aggregation (MVSA/VMA)</v>
          </cell>
        </row>
        <row r="7">
          <cell r="K7" t="str">
            <v>TBD</v>
          </cell>
          <cell r="O7" t="str">
            <v>Deactivated</v>
          </cell>
          <cell r="AC7" t="str">
            <v>Maintenance</v>
          </cell>
          <cell r="BJ7" t="str">
            <v>Z1</v>
          </cell>
        </row>
        <row r="8">
          <cell r="O8" t="str">
            <v>Awaiting Service Code Decision</v>
          </cell>
          <cell r="AC8" t="str">
            <v>Support</v>
          </cell>
          <cell r="BJ8" t="str">
            <v>Z2</v>
          </cell>
        </row>
        <row r="9">
          <cell r="AC9" t="str">
            <v>Management</v>
          </cell>
          <cell r="BJ9" t="str">
            <v>Z3</v>
          </cell>
        </row>
        <row r="19">
          <cell r="Q19" t="str">
            <v>NI, SE, CC, CI, DC, MI</v>
          </cell>
        </row>
      </sheetData>
      <sheetData sheetId="1"/>
      <sheetData sheetId="2"/>
      <sheetData sheetId="3"/>
      <sheetData sheetId="4"/>
      <sheetData sheetId="5"/>
      <sheetData sheetId="6"/>
      <sheetData sheetId="7"/>
      <sheetData sheetId="8"/>
      <sheetData sheetId="9">
        <row r="6">
          <cell r="J6" t="str">
            <v>TBD</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Control"/>
      <sheetName val="Instructions"/>
      <sheetName val="1. Service information"/>
      <sheetName val="2. Service code creation"/>
      <sheetName val="3. Associated information"/>
      <sheetName val="Associated Information Guidance"/>
      <sheetName val="4. ITSM"/>
      <sheetName val="EU RfC"/>
      <sheetName val="EU input"/>
      <sheetName val="AU entitlement"/>
      <sheetName val="AU Division Master"/>
      <sheetName val="AM Direct"/>
      <sheetName val="DIRECT_SERVICE CI SETUP"/>
      <sheetName val="AM Contracts"/>
      <sheetName val="SERVICE CI-ITEM SETUP"/>
      <sheetName val="SERVICE CI ITEM SETUP-ALT"/>
      <sheetName val="DDAM Mapping Requirements"/>
      <sheetName val="DDAM FIELDS"/>
      <sheetName val="4. ITSM old"/>
      <sheetName val="EU SLA Commitment"/>
      <sheetName val="Field Values"/>
      <sheetName val="5. GT SAP upload template"/>
      <sheetName val="6. QlikCode upload template"/>
      <sheetName val="7. Direct"/>
      <sheetName val="Model import"/>
      <sheetName val="Service code logic MDM"/>
      <sheetName val="SAP field business rules"/>
      <sheetName val="ITO Workshop 13Nov2014"/>
      <sheetName val="Questions"/>
      <sheetName val="Sheet1"/>
      <sheetName val="LoB-Account CO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2">
          <cell r="C2" t="str">
            <v>MS</v>
          </cell>
          <cell r="K2" t="str">
            <v>Annuity (renewable)</v>
          </cell>
        </row>
        <row r="3">
          <cell r="C3" t="str">
            <v>CL</v>
          </cell>
          <cell r="K3" t="str">
            <v>Take-on/onboarding fee</v>
          </cell>
        </row>
        <row r="4">
          <cell r="C4" t="str">
            <v>AG</v>
          </cell>
          <cell r="K4" t="str">
            <v>Discrete service (PS)</v>
          </cell>
        </row>
        <row r="5">
          <cell r="C5" t="str">
            <v>IO</v>
          </cell>
          <cell r="K5" t="str">
            <v>Ad hoc/excess usage</v>
          </cell>
        </row>
        <row r="6">
          <cell r="C6" t="str">
            <v>PS</v>
          </cell>
          <cell r="K6" t="str">
            <v>MACD-points-based</v>
          </cell>
        </row>
        <row r="7">
          <cell r="C7" t="str">
            <v>IO</v>
          </cell>
          <cell r="K7" t="str">
            <v>TBD</v>
          </cell>
        </row>
        <row r="8">
          <cell r="C8" t="str">
            <v>CL</v>
          </cell>
        </row>
        <row r="9">
          <cell r="C9" t="str">
            <v>PR</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Control"/>
      <sheetName val="Instructions"/>
      <sheetName val="1. Service Information"/>
      <sheetName val="2. Service code creation"/>
      <sheetName val="3. Associated information"/>
      <sheetName val="4. ITSM"/>
      <sheetName val="Output for ERP"/>
      <sheetName val="ITSM Commitments"/>
      <sheetName val="ITSM Classifications"/>
      <sheetName val="Field Values"/>
      <sheetName val="CoA Cobus 8Oct13"/>
      <sheetName val="Rev &amp; COS - Auto Entries"/>
    </sheetNames>
    <sheetDataSet>
      <sheetData sheetId="0"/>
      <sheetData sheetId="1"/>
      <sheetData sheetId="2"/>
      <sheetData sheetId="3"/>
      <sheetData sheetId="4"/>
      <sheetData sheetId="5"/>
      <sheetData sheetId="6"/>
      <sheetData sheetId="7"/>
      <sheetData sheetId="8"/>
      <sheetData sheetId="9">
        <row r="2">
          <cell r="Q2" t="str">
            <v>YDIE</v>
          </cell>
        </row>
      </sheetData>
      <sheetData sheetId="10"/>
      <sheetData sheetId="1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ervice information"/>
    </sheetNames>
    <sheetDataSet>
      <sheetData sheetId="0" refreshError="1"/>
    </sheetDataSet>
  </externalBook>
</externalLink>
</file>

<file path=xl/theme/theme1.xml><?xml version="1.0" encoding="utf-8"?>
<a:theme xmlns:a="http://schemas.openxmlformats.org/drawingml/2006/main" name="Office Theme">
  <a:themeElements>
    <a:clrScheme name="Dimension Data">
      <a:dk1>
        <a:sysClr val="windowText" lastClr="000000"/>
      </a:dk1>
      <a:lt1>
        <a:sysClr val="window" lastClr="FFFFFF"/>
      </a:lt1>
      <a:dk2>
        <a:srgbClr val="000000"/>
      </a:dk2>
      <a:lt2>
        <a:srgbClr val="EEECE1"/>
      </a:lt2>
      <a:accent1>
        <a:srgbClr val="DFEED4"/>
      </a:accent1>
      <a:accent2>
        <a:srgbClr val="69BE28"/>
      </a:accent2>
      <a:accent3>
        <a:srgbClr val="E6E7E8"/>
      </a:accent3>
      <a:accent4>
        <a:srgbClr val="6D6E71"/>
      </a:accent4>
      <a:accent5>
        <a:srgbClr val="D8005E"/>
      </a:accent5>
      <a:accent6>
        <a:srgbClr val="FF5E00"/>
      </a:accent6>
      <a:hlink>
        <a:srgbClr val="00DDFF"/>
      </a:hlink>
      <a:folHlink>
        <a:srgbClr val="7400CC"/>
      </a:folHlink>
    </a:clrScheme>
    <a:fontScheme name="Dimension Data">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file:///\\10.250.153.65\GS_Templates\Anthon.smidt\AppData\Local\Microsoft\globalservices\msportfolio\globalsvccat\Lists\SCAT_Acronyms\AllItems.aspx"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0" tint="-0.499984740745262"/>
  </sheetPr>
  <dimension ref="A1:E54"/>
  <sheetViews>
    <sheetView showGridLines="0" zoomScaleNormal="100" workbookViewId="0">
      <selection activeCell="E46" sqref="E46"/>
    </sheetView>
  </sheetViews>
  <sheetFormatPr defaultRowHeight="14.25" x14ac:dyDescent="0.2"/>
  <cols>
    <col min="1" max="1" width="17.625" customWidth="1"/>
    <col min="2" max="2" width="42" customWidth="1"/>
    <col min="3" max="3" width="13.5" customWidth="1"/>
    <col min="4" max="4" width="9.875" style="27" customWidth="1"/>
    <col min="5" max="5" width="65.5" customWidth="1"/>
  </cols>
  <sheetData>
    <row r="1" spans="1:5" x14ac:dyDescent="0.2">
      <c r="A1" s="1" t="s">
        <v>0</v>
      </c>
      <c r="B1" s="2"/>
      <c r="C1" s="3"/>
      <c r="D1" s="23"/>
      <c r="E1" s="179"/>
    </row>
    <row r="2" spans="1:5" x14ac:dyDescent="0.2">
      <c r="A2" s="4" t="s">
        <v>1</v>
      </c>
      <c r="B2" s="849" t="s">
        <v>2</v>
      </c>
      <c r="C2" s="850"/>
      <c r="D2" s="850"/>
      <c r="E2" s="851"/>
    </row>
    <row r="3" spans="1:5" x14ac:dyDescent="0.2">
      <c r="A3" s="4" t="s">
        <v>3</v>
      </c>
      <c r="B3" s="849" t="s">
        <v>4</v>
      </c>
      <c r="C3" s="850"/>
      <c r="D3" s="850"/>
      <c r="E3" s="851"/>
    </row>
    <row r="4" spans="1:5" ht="14.45" customHeight="1" x14ac:dyDescent="0.2">
      <c r="A4" s="4" t="s">
        <v>5</v>
      </c>
      <c r="B4" s="849" t="s">
        <v>6</v>
      </c>
      <c r="C4" s="850"/>
      <c r="D4" s="850"/>
      <c r="E4" s="851"/>
    </row>
    <row r="5" spans="1:5" x14ac:dyDescent="0.2">
      <c r="A5" s="4" t="s">
        <v>7</v>
      </c>
      <c r="B5" s="852" t="s">
        <v>8</v>
      </c>
      <c r="C5" s="853"/>
      <c r="D5" s="853"/>
      <c r="E5" s="854"/>
    </row>
    <row r="6" spans="1:5" x14ac:dyDescent="0.2">
      <c r="A6" s="4" t="s">
        <v>9</v>
      </c>
      <c r="B6" s="849" t="s">
        <v>10</v>
      </c>
      <c r="C6" s="850"/>
      <c r="D6" s="850"/>
      <c r="E6" s="851"/>
    </row>
    <row r="7" spans="1:5" x14ac:dyDescent="0.2">
      <c r="A7" s="4" t="s">
        <v>11</v>
      </c>
      <c r="B7" s="849" t="s">
        <v>10</v>
      </c>
      <c r="C7" s="850"/>
      <c r="D7" s="850"/>
      <c r="E7" s="851"/>
    </row>
    <row r="8" spans="1:5" x14ac:dyDescent="0.2">
      <c r="A8" s="4" t="s">
        <v>12</v>
      </c>
      <c r="B8" s="849" t="s">
        <v>13</v>
      </c>
      <c r="C8" s="850"/>
      <c r="D8" s="850"/>
      <c r="E8" s="851"/>
    </row>
    <row r="9" spans="1:5" x14ac:dyDescent="0.2">
      <c r="A9" s="4" t="s">
        <v>14</v>
      </c>
      <c r="B9" s="849" t="s">
        <v>15</v>
      </c>
      <c r="C9" s="850"/>
      <c r="D9" s="850"/>
      <c r="E9" s="851"/>
    </row>
    <row r="10" spans="1:5" x14ac:dyDescent="0.2">
      <c r="A10" s="15" t="s">
        <v>16</v>
      </c>
      <c r="B10" s="849" t="s">
        <v>15</v>
      </c>
      <c r="C10" s="850"/>
      <c r="D10" s="850"/>
      <c r="E10" s="851"/>
    </row>
    <row r="11" spans="1:5" ht="14.25" customHeight="1" x14ac:dyDescent="0.2">
      <c r="A11" s="5" t="s">
        <v>17</v>
      </c>
      <c r="B11" s="6" t="s">
        <v>18</v>
      </c>
      <c r="C11" s="6" t="s">
        <v>19</v>
      </c>
      <c r="D11" s="6" t="s">
        <v>20</v>
      </c>
      <c r="E11" s="6" t="s">
        <v>21</v>
      </c>
    </row>
    <row r="12" spans="1:5" ht="15" hidden="1" customHeight="1" x14ac:dyDescent="0.2">
      <c r="A12" s="7" t="s">
        <v>22</v>
      </c>
      <c r="B12" s="14" t="s">
        <v>23</v>
      </c>
      <c r="C12" s="8"/>
      <c r="D12" s="24"/>
      <c r="E12" s="8"/>
    </row>
    <row r="13" spans="1:5" hidden="1" x14ac:dyDescent="0.2">
      <c r="A13" s="7"/>
      <c r="B13" s="14" t="s">
        <v>24</v>
      </c>
      <c r="C13" s="8"/>
      <c r="D13" s="24"/>
      <c r="E13" s="8" t="s">
        <v>25</v>
      </c>
    </row>
    <row r="14" spans="1:5" ht="22.5" hidden="1" x14ac:dyDescent="0.2">
      <c r="A14" s="7" t="s">
        <v>26</v>
      </c>
      <c r="B14" s="13" t="s">
        <v>10</v>
      </c>
      <c r="C14" s="8"/>
      <c r="D14" s="24"/>
      <c r="E14" s="8" t="s">
        <v>27</v>
      </c>
    </row>
    <row r="15" spans="1:5" ht="22.5" hidden="1" customHeight="1" x14ac:dyDescent="0.2">
      <c r="A15" s="7" t="s">
        <v>28</v>
      </c>
      <c r="B15" s="13" t="s">
        <v>10</v>
      </c>
      <c r="C15" s="8"/>
      <c r="D15" s="24"/>
      <c r="E15" s="8" t="s">
        <v>29</v>
      </c>
    </row>
    <row r="16" spans="1:5" ht="22.5" hidden="1" x14ac:dyDescent="0.2">
      <c r="A16" s="7" t="s">
        <v>30</v>
      </c>
      <c r="B16" s="13" t="s">
        <v>10</v>
      </c>
      <c r="C16" s="8"/>
      <c r="D16" s="24"/>
      <c r="E16" s="8" t="s">
        <v>31</v>
      </c>
    </row>
    <row r="17" spans="1:5" hidden="1" x14ac:dyDescent="0.2">
      <c r="A17" s="7" t="s">
        <v>32</v>
      </c>
      <c r="B17" s="13" t="s">
        <v>10</v>
      </c>
      <c r="C17" s="8"/>
      <c r="D17" s="24">
        <v>41421</v>
      </c>
      <c r="E17" s="8" t="s">
        <v>33</v>
      </c>
    </row>
    <row r="18" spans="1:5" ht="22.5" hidden="1" x14ac:dyDescent="0.2">
      <c r="A18" s="7" t="s">
        <v>34</v>
      </c>
      <c r="B18" s="13" t="s">
        <v>10</v>
      </c>
      <c r="C18" s="8"/>
      <c r="D18" s="24">
        <v>41435</v>
      </c>
      <c r="E18" s="8" t="s">
        <v>35</v>
      </c>
    </row>
    <row r="19" spans="1:5" hidden="1" x14ac:dyDescent="0.2">
      <c r="A19" s="7" t="s">
        <v>36</v>
      </c>
      <c r="B19" s="13" t="s">
        <v>10</v>
      </c>
      <c r="C19" s="8"/>
      <c r="D19" s="24">
        <v>41511</v>
      </c>
      <c r="E19" s="8" t="s">
        <v>37</v>
      </c>
    </row>
    <row r="20" spans="1:5" hidden="1" x14ac:dyDescent="0.2">
      <c r="A20" s="7" t="s">
        <v>38</v>
      </c>
      <c r="B20" s="13" t="s">
        <v>10</v>
      </c>
      <c r="C20" s="8"/>
      <c r="D20" s="24">
        <v>41536</v>
      </c>
      <c r="E20" s="8" t="s">
        <v>39</v>
      </c>
    </row>
    <row r="21" spans="1:5" hidden="1" x14ac:dyDescent="0.2">
      <c r="A21" s="7" t="s">
        <v>40</v>
      </c>
      <c r="B21" s="13" t="s">
        <v>10</v>
      </c>
      <c r="C21" s="8"/>
      <c r="D21" s="24">
        <v>41551</v>
      </c>
      <c r="E21" s="8" t="s">
        <v>41</v>
      </c>
    </row>
    <row r="22" spans="1:5" hidden="1" x14ac:dyDescent="0.2">
      <c r="A22" s="7" t="s">
        <v>42</v>
      </c>
      <c r="B22" s="13" t="s">
        <v>10</v>
      </c>
      <c r="C22" s="8"/>
      <c r="D22" s="24">
        <v>41554</v>
      </c>
      <c r="E22" s="8" t="s">
        <v>43</v>
      </c>
    </row>
    <row r="23" spans="1:5" ht="22.5" hidden="1" x14ac:dyDescent="0.2">
      <c r="A23" s="7" t="s">
        <v>44</v>
      </c>
      <c r="B23" s="13" t="s">
        <v>10</v>
      </c>
      <c r="C23" s="8"/>
      <c r="D23" s="24">
        <v>41555</v>
      </c>
      <c r="E23" s="8" t="s">
        <v>45</v>
      </c>
    </row>
    <row r="24" spans="1:5" ht="22.5" hidden="1" x14ac:dyDescent="0.2">
      <c r="A24" s="7" t="s">
        <v>46</v>
      </c>
      <c r="B24" s="13" t="s">
        <v>10</v>
      </c>
      <c r="C24" s="8"/>
      <c r="D24" s="24">
        <v>41586</v>
      </c>
      <c r="E24" s="8" t="s">
        <v>47</v>
      </c>
    </row>
    <row r="25" spans="1:5" hidden="1" x14ac:dyDescent="0.2">
      <c r="A25" s="7" t="s">
        <v>48</v>
      </c>
      <c r="B25" s="13" t="s">
        <v>10</v>
      </c>
      <c r="C25" s="8"/>
      <c r="D25" s="24">
        <v>41589</v>
      </c>
      <c r="E25" s="8" t="s">
        <v>49</v>
      </c>
    </row>
    <row r="26" spans="1:5" hidden="1" x14ac:dyDescent="0.2">
      <c r="A26" s="7" t="s">
        <v>50</v>
      </c>
      <c r="B26" s="13" t="s">
        <v>10</v>
      </c>
      <c r="C26" s="8"/>
      <c r="D26" s="24">
        <v>41591</v>
      </c>
      <c r="E26" s="8" t="s">
        <v>51</v>
      </c>
    </row>
    <row r="27" spans="1:5" hidden="1" x14ac:dyDescent="0.2">
      <c r="A27" s="7" t="s">
        <v>52</v>
      </c>
      <c r="B27" s="13" t="s">
        <v>10</v>
      </c>
      <c r="C27" s="8"/>
      <c r="D27" s="24">
        <v>41625</v>
      </c>
      <c r="E27" s="8" t="s">
        <v>53</v>
      </c>
    </row>
    <row r="28" spans="1:5" ht="22.5" hidden="1" x14ac:dyDescent="0.2">
      <c r="A28" s="7" t="s">
        <v>54</v>
      </c>
      <c r="B28" s="13" t="s">
        <v>10</v>
      </c>
      <c r="C28" s="8"/>
      <c r="D28" s="24">
        <v>41647</v>
      </c>
      <c r="E28" s="8" t="s">
        <v>55</v>
      </c>
    </row>
    <row r="29" spans="1:5" hidden="1" x14ac:dyDescent="0.2">
      <c r="A29" s="7" t="s">
        <v>56</v>
      </c>
      <c r="B29" s="13" t="s">
        <v>10</v>
      </c>
      <c r="C29" s="8" t="s">
        <v>57</v>
      </c>
      <c r="D29" s="24">
        <v>41723</v>
      </c>
      <c r="E29" s="8" t="s">
        <v>58</v>
      </c>
    </row>
    <row r="30" spans="1:5" hidden="1" x14ac:dyDescent="0.2">
      <c r="A30" s="7" t="s">
        <v>59</v>
      </c>
      <c r="B30" s="13" t="s">
        <v>10</v>
      </c>
      <c r="C30" s="8"/>
      <c r="D30" s="24">
        <v>41737</v>
      </c>
      <c r="E30" s="8" t="s">
        <v>60</v>
      </c>
    </row>
    <row r="31" spans="1:5" hidden="1" x14ac:dyDescent="0.2">
      <c r="A31" s="7" t="s">
        <v>61</v>
      </c>
      <c r="B31" s="13" t="s">
        <v>10</v>
      </c>
      <c r="C31" s="8"/>
      <c r="D31" s="24">
        <v>41740</v>
      </c>
      <c r="E31" s="8" t="s">
        <v>62</v>
      </c>
    </row>
    <row r="32" spans="1:5" hidden="1" x14ac:dyDescent="0.2">
      <c r="A32" s="7" t="s">
        <v>63</v>
      </c>
      <c r="B32" s="13" t="s">
        <v>10</v>
      </c>
      <c r="C32" s="8"/>
      <c r="D32" s="24">
        <v>41752</v>
      </c>
      <c r="E32" s="8" t="s">
        <v>64</v>
      </c>
    </row>
    <row r="33" spans="1:5" hidden="1" x14ac:dyDescent="0.2">
      <c r="A33" s="7" t="s">
        <v>65</v>
      </c>
      <c r="B33" s="13" t="s">
        <v>10</v>
      </c>
      <c r="C33" s="8"/>
      <c r="D33" s="24">
        <v>41754</v>
      </c>
      <c r="E33" s="8" t="s">
        <v>66</v>
      </c>
    </row>
    <row r="34" spans="1:5" hidden="1" x14ac:dyDescent="0.2">
      <c r="A34" s="7" t="s">
        <v>67</v>
      </c>
      <c r="B34" s="13" t="s">
        <v>10</v>
      </c>
      <c r="C34" s="8"/>
      <c r="D34" s="24">
        <v>41759</v>
      </c>
      <c r="E34" s="8" t="s">
        <v>68</v>
      </c>
    </row>
    <row r="35" spans="1:5" hidden="1" x14ac:dyDescent="0.2">
      <c r="A35" s="7" t="s">
        <v>69</v>
      </c>
      <c r="B35" s="13" t="s">
        <v>10</v>
      </c>
      <c r="C35" s="8"/>
      <c r="D35" s="24">
        <v>41815</v>
      </c>
      <c r="E35" s="8" t="s">
        <v>70</v>
      </c>
    </row>
    <row r="36" spans="1:5" x14ac:dyDescent="0.2">
      <c r="A36" s="7" t="s">
        <v>71</v>
      </c>
      <c r="B36" s="13" t="s">
        <v>72</v>
      </c>
      <c r="C36" s="8"/>
      <c r="D36" s="24">
        <v>42751</v>
      </c>
      <c r="E36" s="8" t="s">
        <v>73</v>
      </c>
    </row>
    <row r="37" spans="1:5" x14ac:dyDescent="0.2">
      <c r="A37" s="7" t="s">
        <v>74</v>
      </c>
      <c r="B37" s="13" t="s">
        <v>72</v>
      </c>
      <c r="C37" s="8"/>
      <c r="D37" s="24">
        <v>42753</v>
      </c>
      <c r="E37" s="8" t="s">
        <v>75</v>
      </c>
    </row>
    <row r="38" spans="1:5" x14ac:dyDescent="0.2">
      <c r="A38" s="7" t="s">
        <v>76</v>
      </c>
      <c r="B38" s="13" t="s">
        <v>72</v>
      </c>
      <c r="C38" s="8"/>
      <c r="D38" s="24">
        <v>42766</v>
      </c>
      <c r="E38" s="8" t="s">
        <v>77</v>
      </c>
    </row>
    <row r="39" spans="1:5" x14ac:dyDescent="0.2">
      <c r="A39" s="7" t="s">
        <v>78</v>
      </c>
      <c r="B39" s="13" t="s">
        <v>72</v>
      </c>
      <c r="C39" s="8" t="s">
        <v>23</v>
      </c>
      <c r="D39" s="24">
        <v>42814</v>
      </c>
      <c r="E39" s="8" t="s">
        <v>79</v>
      </c>
    </row>
    <row r="40" spans="1:5" ht="22.5" x14ac:dyDescent="0.2">
      <c r="A40" s="7" t="s">
        <v>80</v>
      </c>
      <c r="B40" s="13" t="s">
        <v>23</v>
      </c>
      <c r="C40" s="8"/>
      <c r="D40" s="24">
        <v>42816</v>
      </c>
      <c r="E40" s="8" t="s">
        <v>81</v>
      </c>
    </row>
    <row r="41" spans="1:5" ht="22.5" x14ac:dyDescent="0.2">
      <c r="A41" s="7" t="s">
        <v>82</v>
      </c>
      <c r="B41" s="13" t="s">
        <v>10</v>
      </c>
      <c r="C41" s="8" t="s">
        <v>83</v>
      </c>
      <c r="D41" s="24">
        <v>42915</v>
      </c>
      <c r="E41" s="8" t="s">
        <v>84</v>
      </c>
    </row>
    <row r="42" spans="1:5" x14ac:dyDescent="0.2">
      <c r="A42" s="7" t="s">
        <v>85</v>
      </c>
      <c r="B42" s="13" t="s">
        <v>72</v>
      </c>
      <c r="C42" s="8" t="s">
        <v>23</v>
      </c>
      <c r="D42" s="24">
        <v>42926</v>
      </c>
      <c r="E42" s="8" t="s">
        <v>86</v>
      </c>
    </row>
    <row r="43" spans="1:5" x14ac:dyDescent="0.2">
      <c r="A43" s="7" t="s">
        <v>76</v>
      </c>
      <c r="B43" s="13" t="s">
        <v>23</v>
      </c>
      <c r="C43" s="8"/>
      <c r="D43" s="24">
        <v>42972</v>
      </c>
      <c r="E43" s="8" t="s">
        <v>87</v>
      </c>
    </row>
    <row r="44" spans="1:5" x14ac:dyDescent="0.2">
      <c r="A44" s="7" t="s">
        <v>2683</v>
      </c>
      <c r="B44" s="13" t="s">
        <v>23</v>
      </c>
      <c r="C44" s="8"/>
      <c r="D44" s="24">
        <v>43076</v>
      </c>
      <c r="E44" s="8" t="s">
        <v>2684</v>
      </c>
    </row>
    <row r="45" spans="1:5" x14ac:dyDescent="0.2">
      <c r="A45" s="7" t="s">
        <v>2695</v>
      </c>
      <c r="B45" s="13" t="s">
        <v>23</v>
      </c>
      <c r="C45" s="8"/>
      <c r="D45" s="24">
        <v>43147</v>
      </c>
      <c r="E45" s="8" t="s">
        <v>2696</v>
      </c>
    </row>
    <row r="46" spans="1:5" x14ac:dyDescent="0.2">
      <c r="A46" s="7"/>
      <c r="B46" s="13"/>
      <c r="C46" s="8"/>
      <c r="D46" s="24"/>
      <c r="E46" s="8"/>
    </row>
    <row r="47" spans="1:5" x14ac:dyDescent="0.2">
      <c r="A47" s="7"/>
      <c r="B47" s="527"/>
      <c r="C47" s="7"/>
      <c r="D47" s="24"/>
      <c r="E47" s="527"/>
    </row>
    <row r="48" spans="1:5" x14ac:dyDescent="0.2">
      <c r="A48" s="7"/>
      <c r="B48" s="527"/>
      <c r="C48" s="7"/>
      <c r="D48" s="24"/>
      <c r="E48" s="527"/>
    </row>
    <row r="49" spans="1:5" x14ac:dyDescent="0.2">
      <c r="A49" s="7"/>
      <c r="B49" s="527"/>
      <c r="C49" s="7"/>
      <c r="D49" s="24"/>
      <c r="E49" s="527"/>
    </row>
    <row r="50" spans="1:5" x14ac:dyDescent="0.2">
      <c r="A50" s="9"/>
      <c r="B50" s="9"/>
      <c r="C50" s="10"/>
      <c r="D50" s="25"/>
      <c r="E50" s="11"/>
    </row>
    <row r="51" spans="1:5" x14ac:dyDescent="0.2">
      <c r="A51" s="180" t="s">
        <v>88</v>
      </c>
      <c r="B51" s="180"/>
      <c r="C51" s="181"/>
      <c r="D51" s="182"/>
      <c r="E51" s="183"/>
    </row>
    <row r="52" spans="1:5" x14ac:dyDescent="0.2">
      <c r="A52" s="184" t="s">
        <v>89</v>
      </c>
      <c r="B52" s="184"/>
      <c r="C52" s="185"/>
      <c r="D52" s="186" t="s">
        <v>90</v>
      </c>
      <c r="E52" s="187"/>
    </row>
    <row r="53" spans="1:5" x14ac:dyDescent="0.2">
      <c r="A53" s="795"/>
      <c r="B53" s="796"/>
      <c r="C53" s="12"/>
      <c r="D53" s="26"/>
      <c r="E53" s="188"/>
    </row>
    <row r="54" spans="1:5" x14ac:dyDescent="0.2">
      <c r="A54" s="795"/>
      <c r="B54" s="796"/>
      <c r="C54" s="12"/>
      <c r="D54" s="26"/>
      <c r="E54" s="188"/>
    </row>
  </sheetData>
  <mergeCells count="9">
    <mergeCell ref="B7:E7"/>
    <mergeCell ref="B8:E8"/>
    <mergeCell ref="B9:E9"/>
    <mergeCell ref="B10:E10"/>
    <mergeCell ref="B2:E2"/>
    <mergeCell ref="B3:E3"/>
    <mergeCell ref="B4:E4"/>
    <mergeCell ref="B5:E5"/>
    <mergeCell ref="B6:E6"/>
  </mergeCells>
  <printOptions horizontalCentered="1"/>
  <pageMargins left="0.70866141732283472" right="0.70866141732283472" top="1.1417322834645669" bottom="0.74803149606299213" header="0.31496062992125984" footer="0.31496062992125984"/>
  <pageSetup paperSize="9" orientation="portrait" horizontalDpi="4294967293" r:id="rId1"/>
  <headerFooter>
    <oddHeader>&amp;R&amp;G</oddHead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theme="9" tint="-0.249977111117893"/>
  </sheetPr>
  <dimension ref="A1:L2"/>
  <sheetViews>
    <sheetView workbookViewId="0">
      <selection activeCell="AX7" sqref="AX7"/>
    </sheetView>
  </sheetViews>
  <sheetFormatPr defaultColWidth="9" defaultRowHeight="12" x14ac:dyDescent="0.2"/>
  <cols>
    <col min="1" max="1" width="15.375" style="304" customWidth="1"/>
    <col min="2" max="2" width="30.5" style="304" customWidth="1"/>
    <col min="3" max="3" width="11.375" style="305" customWidth="1"/>
    <col min="4" max="4" width="7.625" style="306" customWidth="1"/>
    <col min="5" max="5" width="34.125" style="305" bestFit="1" customWidth="1"/>
    <col min="6" max="6" width="9.625" style="306" customWidth="1"/>
    <col min="7" max="7" width="11.125" style="306" customWidth="1"/>
    <col min="8" max="9" width="7.75" style="306" customWidth="1"/>
    <col min="10" max="10" width="7.625" style="306" customWidth="1"/>
    <col min="11" max="11" width="7.75" style="306" customWidth="1"/>
    <col min="12" max="12" width="39.5" style="305" customWidth="1"/>
    <col min="13" max="16384" width="9" style="304"/>
  </cols>
  <sheetData>
    <row r="1" spans="1:12" s="302" customFormat="1" ht="33.75" x14ac:dyDescent="0.2">
      <c r="A1" s="800" t="s">
        <v>751</v>
      </c>
      <c r="B1" s="800" t="s">
        <v>752</v>
      </c>
      <c r="C1" s="800" t="s">
        <v>216</v>
      </c>
      <c r="D1" s="800" t="s">
        <v>498</v>
      </c>
      <c r="E1" s="800" t="s">
        <v>753</v>
      </c>
      <c r="F1" s="800" t="s">
        <v>405</v>
      </c>
      <c r="G1" s="800" t="s">
        <v>754</v>
      </c>
      <c r="H1" s="800" t="s">
        <v>755</v>
      </c>
      <c r="I1" s="800" t="s">
        <v>402</v>
      </c>
      <c r="J1" s="800" t="s">
        <v>413</v>
      </c>
      <c r="K1" s="800" t="s">
        <v>756</v>
      </c>
      <c r="L1" s="800" t="s">
        <v>757</v>
      </c>
    </row>
    <row r="2" spans="1:12" ht="12.75" x14ac:dyDescent="0.2">
      <c r="A2" s="303"/>
      <c r="B2" s="692"/>
      <c r="C2" s="693"/>
      <c r="D2" s="694"/>
      <c r="E2" s="695"/>
      <c r="F2" s="694"/>
      <c r="G2" s="694"/>
      <c r="H2" s="696"/>
      <c r="I2" s="696"/>
      <c r="J2" s="696"/>
      <c r="K2" s="696"/>
      <c r="L2" s="697"/>
    </row>
  </sheetData>
  <conditionalFormatting sqref="B13:B1048576">
    <cfRule type="duplicateValues" dxfId="31" priority="2"/>
  </conditionalFormatting>
  <pageMargins left="0.75" right="0.75" top="1" bottom="1" header="0.5" footer="0.5"/>
  <pageSetup paperSize="9" orientation="portrait" r:id="rId1"/>
  <headerFooter alignWithMargins="0"/>
  <legacyDrawing r:id="rId2"/>
  <extLst>
    <ext xmlns:x14="http://schemas.microsoft.com/office/spreadsheetml/2009/9/main" uri="{78C0D931-6437-407d-A8EE-F0AAD7539E65}">
      <x14:conditionalFormattings>
        <x14:conditionalFormatting xmlns:xm="http://schemas.microsoft.com/office/excel/2006/main">
          <x14:cfRule type="expression" priority="1" id="{6D936752-4497-4E48-9876-3B7856C45E94}">
            <xm:f>IF('1. Service information'!$B$5="Professional Service",TRUE,FALSE)</xm:f>
            <x14:dxf>
              <font>
                <color theme="0"/>
              </font>
              <fill>
                <patternFill>
                  <bgColor theme="0"/>
                </patternFill>
              </fill>
            </x14:dxf>
          </x14:cfRule>
          <xm:sqref>A1:L1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theme="9" tint="-0.249977111117893"/>
  </sheetPr>
  <dimension ref="A1:K21"/>
  <sheetViews>
    <sheetView workbookViewId="0">
      <selection activeCell="AX7" sqref="AX7"/>
    </sheetView>
  </sheetViews>
  <sheetFormatPr defaultColWidth="9" defaultRowHeight="12.75" x14ac:dyDescent="0.2"/>
  <cols>
    <col min="1" max="1" width="9" style="307" customWidth="1"/>
    <col min="2" max="2" width="16.125" style="308" bestFit="1" customWidth="1"/>
    <col min="3" max="4" width="9" style="308"/>
    <col min="5" max="5" width="10.25" style="308" customWidth="1"/>
    <col min="6" max="7" width="10.5" style="308" bestFit="1" customWidth="1"/>
    <col min="8" max="10" width="9" style="308"/>
    <col min="11" max="11" width="14.125" style="308" bestFit="1" customWidth="1"/>
    <col min="12" max="16384" width="9" style="308"/>
  </cols>
  <sheetData>
    <row r="1" spans="1:11" x14ac:dyDescent="0.2">
      <c r="A1" s="307" t="s">
        <v>758</v>
      </c>
      <c r="B1" s="308" t="s">
        <v>759</v>
      </c>
      <c r="E1" s="309" t="s">
        <v>760</v>
      </c>
    </row>
    <row r="2" spans="1:11" x14ac:dyDescent="0.2">
      <c r="A2" s="307" t="s">
        <v>761</v>
      </c>
      <c r="B2" s="308" t="s">
        <v>762</v>
      </c>
      <c r="E2" s="310" t="s">
        <v>763</v>
      </c>
    </row>
    <row r="3" spans="1:11" x14ac:dyDescent="0.2">
      <c r="A3" s="311" t="s">
        <v>452</v>
      </c>
      <c r="B3" s="312" t="s">
        <v>764</v>
      </c>
      <c r="E3" s="313" t="s">
        <v>765</v>
      </c>
      <c r="K3" s="314" t="s">
        <v>766</v>
      </c>
    </row>
    <row r="4" spans="1:11" x14ac:dyDescent="0.2">
      <c r="A4" s="307" t="s">
        <v>767</v>
      </c>
      <c r="B4" s="308" t="s">
        <v>768</v>
      </c>
      <c r="E4" s="313"/>
      <c r="K4" s="314" t="s">
        <v>769</v>
      </c>
    </row>
    <row r="5" spans="1:11" x14ac:dyDescent="0.2">
      <c r="A5" s="307" t="s">
        <v>770</v>
      </c>
      <c r="B5" s="308" t="s">
        <v>771</v>
      </c>
      <c r="E5" s="310" t="s">
        <v>772</v>
      </c>
      <c r="K5" s="314" t="s">
        <v>773</v>
      </c>
    </row>
    <row r="6" spans="1:11" x14ac:dyDescent="0.2">
      <c r="A6" s="307" t="s">
        <v>774</v>
      </c>
      <c r="B6" s="308" t="s">
        <v>775</v>
      </c>
      <c r="E6" s="313" t="s">
        <v>776</v>
      </c>
      <c r="K6" s="314" t="s">
        <v>777</v>
      </c>
    </row>
    <row r="7" spans="1:11" x14ac:dyDescent="0.2">
      <c r="A7" s="307" t="s">
        <v>778</v>
      </c>
      <c r="B7" s="308" t="s">
        <v>779</v>
      </c>
      <c r="E7" s="313" t="s">
        <v>452</v>
      </c>
      <c r="K7" s="314" t="s">
        <v>780</v>
      </c>
    </row>
    <row r="8" spans="1:11" x14ac:dyDescent="0.2">
      <c r="A8" s="307" t="s">
        <v>781</v>
      </c>
      <c r="B8" s="308" t="s">
        <v>782</v>
      </c>
      <c r="E8" s="313"/>
    </row>
    <row r="9" spans="1:11" x14ac:dyDescent="0.2">
      <c r="A9" s="315" t="s">
        <v>776</v>
      </c>
      <c r="B9" s="316" t="s">
        <v>783</v>
      </c>
      <c r="E9" s="313"/>
    </row>
    <row r="10" spans="1:11" ht="15" x14ac:dyDescent="0.25">
      <c r="A10" s="307" t="s">
        <v>784</v>
      </c>
      <c r="B10" s="308" t="s">
        <v>785</v>
      </c>
      <c r="E10" s="317">
        <v>24</v>
      </c>
      <c r="F10" s="318" t="s">
        <v>786</v>
      </c>
      <c r="G10" s="308" t="s">
        <v>787</v>
      </c>
    </row>
    <row r="11" spans="1:11" ht="15" x14ac:dyDescent="0.25">
      <c r="A11" s="307" t="s">
        <v>788</v>
      </c>
      <c r="B11" s="308" t="s">
        <v>789</v>
      </c>
      <c r="E11" s="317">
        <v>25</v>
      </c>
      <c r="F11" s="318" t="s">
        <v>790</v>
      </c>
      <c r="G11" s="308" t="s">
        <v>783</v>
      </c>
      <c r="I11" s="318" t="s">
        <v>791</v>
      </c>
    </row>
    <row r="12" spans="1:11" x14ac:dyDescent="0.2">
      <c r="A12" s="307" t="s">
        <v>792</v>
      </c>
      <c r="B12" s="308" t="s">
        <v>793</v>
      </c>
      <c r="E12" s="317">
        <v>27</v>
      </c>
      <c r="F12" s="314" t="s">
        <v>794</v>
      </c>
    </row>
    <row r="13" spans="1:11" ht="15" x14ac:dyDescent="0.25">
      <c r="E13" s="317" t="s">
        <v>795</v>
      </c>
      <c r="F13" s="318" t="s">
        <v>796</v>
      </c>
      <c r="G13" s="308" t="s">
        <v>797</v>
      </c>
    </row>
    <row r="14" spans="1:11" ht="15" x14ac:dyDescent="0.25">
      <c r="A14" s="307" t="s">
        <v>798</v>
      </c>
      <c r="B14" s="308" t="s">
        <v>799</v>
      </c>
      <c r="E14" s="317">
        <v>43</v>
      </c>
      <c r="F14" s="318" t="s">
        <v>536</v>
      </c>
    </row>
    <row r="15" spans="1:11" ht="15" x14ac:dyDescent="0.25">
      <c r="A15" s="307" t="s">
        <v>800</v>
      </c>
      <c r="B15" s="308" t="s">
        <v>801</v>
      </c>
      <c r="E15" s="319" t="s">
        <v>758</v>
      </c>
      <c r="I15" s="318"/>
    </row>
    <row r="16" spans="1:11" ht="15" x14ac:dyDescent="0.25">
      <c r="A16" s="307" t="s">
        <v>802</v>
      </c>
      <c r="B16" s="308" t="s">
        <v>803</v>
      </c>
      <c r="E16" s="314" t="s">
        <v>804</v>
      </c>
      <c r="F16" s="318" t="s">
        <v>805</v>
      </c>
    </row>
    <row r="17" spans="1:2" x14ac:dyDescent="0.2">
      <c r="A17" s="307" t="s">
        <v>806</v>
      </c>
      <c r="B17" s="308" t="s">
        <v>807</v>
      </c>
    </row>
    <row r="18" spans="1:2" x14ac:dyDescent="0.2">
      <c r="A18" s="307" t="s">
        <v>451</v>
      </c>
      <c r="B18" s="308" t="s">
        <v>808</v>
      </c>
    </row>
    <row r="19" spans="1:2" x14ac:dyDescent="0.2">
      <c r="A19" s="307" t="s">
        <v>222</v>
      </c>
      <c r="B19" s="308" t="s">
        <v>809</v>
      </c>
    </row>
    <row r="20" spans="1:2" x14ac:dyDescent="0.2">
      <c r="A20" s="307" t="s">
        <v>810</v>
      </c>
      <c r="B20" s="308" t="s">
        <v>811</v>
      </c>
    </row>
    <row r="21" spans="1:2" x14ac:dyDescent="0.2">
      <c r="A21" s="311" t="s">
        <v>772</v>
      </c>
      <c r="B21" s="312" t="s">
        <v>812</v>
      </c>
    </row>
  </sheetData>
  <pageMargins left="0.75" right="0.75" top="1" bottom="1" header="0.5" footer="0.5"/>
  <pageSetup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C00000"/>
  </sheetPr>
  <dimension ref="A1:N7"/>
  <sheetViews>
    <sheetView workbookViewId="0">
      <selection activeCell="H3" sqref="H3"/>
    </sheetView>
  </sheetViews>
  <sheetFormatPr defaultColWidth="9" defaultRowHeight="15" x14ac:dyDescent="0.25"/>
  <cols>
    <col min="1" max="1" width="28.5" style="526" customWidth="1"/>
    <col min="2" max="2" width="31.75" style="526" customWidth="1"/>
    <col min="3" max="3" width="29.5" style="526" bestFit="1" customWidth="1"/>
    <col min="4" max="4" width="36.25" style="526" customWidth="1"/>
    <col min="5" max="5" width="11.5" style="526" bestFit="1" customWidth="1"/>
    <col min="6" max="6" width="11.625" style="526" customWidth="1"/>
    <col min="7" max="7" width="13.5" style="526" bestFit="1" customWidth="1"/>
    <col min="8" max="8" width="13.625" style="526" bestFit="1" customWidth="1"/>
    <col min="9" max="9" width="17.125" style="526" bestFit="1" customWidth="1"/>
    <col min="10" max="10" width="9" style="526"/>
    <col min="11" max="11" width="13.125" style="526" bestFit="1" customWidth="1"/>
    <col min="12" max="12" width="32.375" style="526" customWidth="1"/>
    <col min="13" max="16384" width="9" style="526"/>
  </cols>
  <sheetData>
    <row r="1" spans="1:14" x14ac:dyDescent="0.25">
      <c r="A1" s="607" t="s">
        <v>813</v>
      </c>
      <c r="B1" s="607" t="s">
        <v>814</v>
      </c>
      <c r="C1" s="607" t="s">
        <v>815</v>
      </c>
      <c r="D1" s="607" t="s">
        <v>21</v>
      </c>
      <c r="E1" s="607" t="s">
        <v>754</v>
      </c>
      <c r="F1" s="607" t="s">
        <v>816</v>
      </c>
      <c r="G1" s="607" t="s">
        <v>817</v>
      </c>
      <c r="H1" s="607" t="s">
        <v>818</v>
      </c>
      <c r="I1" s="607" t="s">
        <v>819</v>
      </c>
      <c r="J1" s="607" t="s">
        <v>820</v>
      </c>
      <c r="K1" s="607" t="s">
        <v>821</v>
      </c>
      <c r="L1" s="607" t="s">
        <v>822</v>
      </c>
      <c r="M1" s="607" t="s">
        <v>823</v>
      </c>
      <c r="N1" s="607" t="s">
        <v>824</v>
      </c>
    </row>
    <row r="2" spans="1:14" x14ac:dyDescent="0.25">
      <c r="A2" s="526" t="str">
        <f>LOWER(SUBSTITUTE(B2,"-",""))</f>
        <v>ddspuptsremotesupport</v>
      </c>
      <c r="B2" s="526" t="str">
        <f>+'3. Associated information'!D6</f>
        <v>DDSP-UPTS-RemoteSupport</v>
      </c>
      <c r="C2" s="526" t="str">
        <f>+'3. Associated information'!T6</f>
        <v>Remote Support</v>
      </c>
      <c r="D2" s="526" t="str">
        <f>+'3. Associated information'!U6</f>
        <v>24x7 Remote Support.</v>
      </c>
      <c r="G2" s="526">
        <v>8116000000</v>
      </c>
      <c r="H2" s="526" t="str">
        <f>+'3. Associated information'!AU6</f>
        <v>EA</v>
      </c>
      <c r="I2" s="526">
        <v>2</v>
      </c>
      <c r="J2" s="526">
        <v>3</v>
      </c>
      <c r="K2" s="526" t="s">
        <v>825</v>
      </c>
      <c r="L2" s="526" t="str">
        <f>+'3. Associated information'!H6</f>
        <v>UPTS</v>
      </c>
    </row>
    <row r="3" spans="1:14" x14ac:dyDescent="0.25">
      <c r="A3" s="526" t="e">
        <f t="shared" ref="A3:A7" si="0">LOWER(SUBSTITUTE(B3,"-",""))</f>
        <v>#REF!</v>
      </c>
      <c r="B3" s="526" t="e">
        <f>+'3. Associated information'!#REF!</f>
        <v>#REF!</v>
      </c>
      <c r="C3" s="526" t="e">
        <f>+'3. Associated information'!#REF!</f>
        <v>#REF!</v>
      </c>
      <c r="D3" s="526" t="e">
        <f>+'3. Associated information'!#REF!</f>
        <v>#REF!</v>
      </c>
      <c r="G3" s="526">
        <v>8116000000</v>
      </c>
      <c r="H3" s="526" t="e">
        <f>+'3. Associated information'!#REF!</f>
        <v>#REF!</v>
      </c>
      <c r="I3" s="526">
        <v>2</v>
      </c>
      <c r="J3" s="526">
        <v>3</v>
      </c>
      <c r="K3" s="526" t="s">
        <v>825</v>
      </c>
      <c r="L3" s="526" t="e">
        <f>+'3. Associated information'!#REF!</f>
        <v>#REF!</v>
      </c>
    </row>
    <row r="4" spans="1:14" x14ac:dyDescent="0.25">
      <c r="A4" s="526" t="e">
        <f t="shared" si="0"/>
        <v>#REF!</v>
      </c>
      <c r="B4" s="526" t="e">
        <f>+'3. Associated information'!#REF!</f>
        <v>#REF!</v>
      </c>
      <c r="C4" s="526" t="e">
        <f>+'3. Associated information'!#REF!</f>
        <v>#REF!</v>
      </c>
      <c r="D4" s="526" t="e">
        <f>+'3. Associated information'!#REF!</f>
        <v>#REF!</v>
      </c>
      <c r="G4" s="526">
        <v>8116000000</v>
      </c>
      <c r="H4" s="526" t="e">
        <f>+'3. Associated information'!#REF!</f>
        <v>#REF!</v>
      </c>
      <c r="I4" s="526">
        <v>2</v>
      </c>
      <c r="J4" s="526">
        <v>3</v>
      </c>
      <c r="K4" s="526" t="s">
        <v>825</v>
      </c>
      <c r="L4" s="526" t="e">
        <f>+'3. Associated information'!#REF!</f>
        <v>#REF!</v>
      </c>
    </row>
    <row r="5" spans="1:14" x14ac:dyDescent="0.25">
      <c r="A5" s="526" t="e">
        <f t="shared" si="0"/>
        <v>#REF!</v>
      </c>
      <c r="B5" s="526" t="e">
        <f>+'3. Associated information'!#REF!</f>
        <v>#REF!</v>
      </c>
      <c r="C5" s="526" t="e">
        <f>+'3. Associated information'!#REF!</f>
        <v>#REF!</v>
      </c>
      <c r="D5" s="526" t="e">
        <f>+'3. Associated information'!#REF!</f>
        <v>#REF!</v>
      </c>
      <c r="G5" s="526">
        <v>8116000000</v>
      </c>
      <c r="H5" s="526" t="e">
        <f>+'3. Associated information'!#REF!</f>
        <v>#REF!</v>
      </c>
      <c r="I5" s="526">
        <v>2</v>
      </c>
      <c r="J5" s="526">
        <v>3</v>
      </c>
      <c r="K5" s="526" t="s">
        <v>825</v>
      </c>
      <c r="L5" s="526" t="e">
        <f>+'3. Associated information'!#REF!</f>
        <v>#REF!</v>
      </c>
    </row>
    <row r="6" spans="1:14" x14ac:dyDescent="0.25">
      <c r="A6" s="526" t="e">
        <f t="shared" si="0"/>
        <v>#REF!</v>
      </c>
      <c r="B6" s="526" t="e">
        <f>+'3. Associated information'!#REF!</f>
        <v>#REF!</v>
      </c>
      <c r="C6" s="526" t="e">
        <f>+'3. Associated information'!#REF!</f>
        <v>#REF!</v>
      </c>
      <c r="D6" s="526" t="e">
        <f>+'3. Associated information'!#REF!</f>
        <v>#REF!</v>
      </c>
      <c r="G6" s="526">
        <v>8116000000</v>
      </c>
      <c r="H6" s="526" t="e">
        <f>+'3. Associated information'!#REF!</f>
        <v>#REF!</v>
      </c>
      <c r="I6" s="526">
        <v>2</v>
      </c>
      <c r="J6" s="526">
        <v>3</v>
      </c>
      <c r="K6" s="526" t="s">
        <v>825</v>
      </c>
      <c r="L6" s="526" t="e">
        <f>+'3. Associated information'!#REF!</f>
        <v>#REF!</v>
      </c>
    </row>
    <row r="7" spans="1:14" x14ac:dyDescent="0.25">
      <c r="A7" s="526" t="e">
        <f t="shared" si="0"/>
        <v>#REF!</v>
      </c>
      <c r="B7" s="526" t="e">
        <f>+'3. Associated information'!#REF!</f>
        <v>#REF!</v>
      </c>
      <c r="C7" s="526" t="e">
        <f>+'3. Associated information'!#REF!</f>
        <v>#REF!</v>
      </c>
      <c r="D7" s="526" t="e">
        <f>+'3. Associated information'!#REF!</f>
        <v>#REF!</v>
      </c>
      <c r="G7" s="526">
        <v>8116000000</v>
      </c>
      <c r="H7" s="526" t="e">
        <f>+'3. Associated information'!#REF!</f>
        <v>#REF!</v>
      </c>
      <c r="I7" s="526">
        <v>2</v>
      </c>
      <c r="J7" s="526">
        <v>3</v>
      </c>
      <c r="K7" s="526" t="s">
        <v>825</v>
      </c>
      <c r="L7" s="526" t="e">
        <f>+'3. Associated information'!#REF!</f>
        <v>#REF!</v>
      </c>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 id="{FC42D304-4B84-4EA2-BE93-4DDF03A440A7}">
            <xm:f>IF('1. Service information'!$B$5="Professional Service",TRUE,FALSE)</xm:f>
            <x14:dxf>
              <font>
                <color theme="0"/>
              </font>
              <fill>
                <patternFill>
                  <bgColor theme="0"/>
                </patternFill>
              </fill>
            </x14:dxf>
          </x14:cfRule>
          <xm:sqref>A1:N1</xm:sqref>
        </x14:conditionalFormatting>
      </x14:conditionalFormattings>
    </ext>
    <ext xmlns:x14="http://schemas.microsoft.com/office/spreadsheetml/2009/9/main" uri="{CCE6A557-97BC-4b89-ADB6-D9C93CAAB3DF}">
      <x14:dataValidations xmlns:xm="http://schemas.microsoft.com/office/excel/2006/main" count="4">
        <x14:dataValidation type="list" errorStyle="warning" allowBlank="1" showInputMessage="1" showErrorMessage="1" errorTitle="Check input" error="Deviations are allowed if checked with DDAM Finance" xr:uid="{00000000-0002-0000-0B00-000000000000}">
          <x14:formula1>
            <xm:f>'Field Values'!$BZ$3:$BZ$6</xm:f>
          </x14:formula1>
          <xm:sqref>F2:F7</xm:sqref>
        </x14:dataValidation>
        <x14:dataValidation type="list" allowBlank="1" showInputMessage="1" showErrorMessage="1" xr:uid="{00000000-0002-0000-0B00-000001000000}">
          <x14:formula1>
            <xm:f>'DDAM FIELDS'!$C$2:$C$14</xm:f>
          </x14:formula1>
          <xm:sqref>I2:I7</xm:sqref>
        </x14:dataValidation>
        <x14:dataValidation type="list" allowBlank="1" showInputMessage="1" showErrorMessage="1" xr:uid="{00000000-0002-0000-0B00-000002000000}">
          <x14:formula1>
            <xm:f>'DDAM FIELDS'!$A$2:$A$3</xm:f>
          </x14:formula1>
          <xm:sqref>E2:E7</xm:sqref>
        </x14:dataValidation>
        <x14:dataValidation type="list" allowBlank="1" showInputMessage="1" showErrorMessage="1" xr:uid="{00000000-0002-0000-0B00-000003000000}">
          <x14:formula1>
            <xm:f>'DDAM FIELDS'!$D$2:$D$5</xm:f>
          </x14:formula1>
          <xm:sqref>J2:J7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sheetPr>
  <dimension ref="A1:N1"/>
  <sheetViews>
    <sheetView workbookViewId="0">
      <selection activeCell="H3" sqref="H3"/>
    </sheetView>
  </sheetViews>
  <sheetFormatPr defaultRowHeight="14.25" x14ac:dyDescent="0.2"/>
  <cols>
    <col min="1" max="1" width="3.875" bestFit="1" customWidth="1"/>
    <col min="2" max="2" width="19" customWidth="1"/>
    <col min="3" max="3" width="11.875" bestFit="1" customWidth="1"/>
    <col min="4" max="4" width="9.75" bestFit="1" customWidth="1"/>
    <col min="5" max="5" width="11.375" bestFit="1" customWidth="1"/>
    <col min="6" max="6" width="10.25" bestFit="1" customWidth="1"/>
    <col min="7" max="7" width="11.375" bestFit="1" customWidth="1"/>
    <col min="8" max="8" width="13.375" bestFit="1" customWidth="1"/>
    <col min="10" max="10" width="7.625" bestFit="1" customWidth="1"/>
    <col min="11" max="11" width="12" bestFit="1" customWidth="1"/>
    <col min="12" max="12" width="12.375" bestFit="1" customWidth="1"/>
    <col min="13" max="13" width="7.75" bestFit="1" customWidth="1"/>
    <col min="14" max="14" width="4.25" bestFit="1" customWidth="1"/>
  </cols>
  <sheetData>
    <row r="1" spans="1:14" ht="15" x14ac:dyDescent="0.25">
      <c r="A1" s="558" t="s">
        <v>813</v>
      </c>
      <c r="B1" s="558" t="s">
        <v>814</v>
      </c>
      <c r="C1" s="558" t="s">
        <v>815</v>
      </c>
      <c r="D1" s="558" t="s">
        <v>21</v>
      </c>
      <c r="E1" s="558" t="s">
        <v>754</v>
      </c>
      <c r="F1" s="558" t="s">
        <v>816</v>
      </c>
      <c r="G1" s="558" t="s">
        <v>817</v>
      </c>
      <c r="H1" s="558" t="s">
        <v>818</v>
      </c>
      <c r="I1" s="558" t="s">
        <v>819</v>
      </c>
      <c r="J1" s="558" t="s">
        <v>820</v>
      </c>
      <c r="K1" s="558" t="s">
        <v>821</v>
      </c>
      <c r="L1" s="558" t="s">
        <v>822</v>
      </c>
      <c r="M1" s="558" t="s">
        <v>823</v>
      </c>
      <c r="N1" s="558" t="s">
        <v>824</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rgb="FFC00000"/>
  </sheetPr>
  <dimension ref="A1:K17"/>
  <sheetViews>
    <sheetView workbookViewId="0">
      <selection activeCell="H3" sqref="H3"/>
    </sheetView>
  </sheetViews>
  <sheetFormatPr defaultColWidth="9" defaultRowHeight="15" x14ac:dyDescent="0.25"/>
  <cols>
    <col min="1" max="1" width="29.5" style="526" bestFit="1" customWidth="1"/>
    <col min="2" max="2" width="34.5" style="526" customWidth="1"/>
    <col min="3" max="3" width="29.625" style="526" bestFit="1" customWidth="1"/>
    <col min="4" max="4" width="36" style="526" bestFit="1" customWidth="1"/>
    <col min="5" max="5" width="23.625" style="526" bestFit="1" customWidth="1"/>
    <col min="6" max="6" width="34" style="526" bestFit="1" customWidth="1"/>
    <col min="7" max="7" width="14.5" style="526" customWidth="1"/>
    <col min="8" max="9" width="19.625" style="526" customWidth="1"/>
    <col min="10" max="10" width="29.75" style="526" customWidth="1"/>
    <col min="11" max="11" width="29.125" style="526" customWidth="1"/>
    <col min="12" max="16384" width="9" style="526"/>
  </cols>
  <sheetData>
    <row r="1" spans="1:11" ht="17.25" customHeight="1" x14ac:dyDescent="0.25">
      <c r="A1" s="607" t="s">
        <v>826</v>
      </c>
      <c r="B1" s="607" t="s">
        <v>21</v>
      </c>
      <c r="C1" s="607" t="s">
        <v>827</v>
      </c>
      <c r="D1" s="607" t="s">
        <v>828</v>
      </c>
      <c r="E1" s="607" t="s">
        <v>829</v>
      </c>
      <c r="F1" s="607" t="s">
        <v>830</v>
      </c>
      <c r="G1" s="607" t="s">
        <v>831</v>
      </c>
      <c r="H1" s="608" t="s">
        <v>389</v>
      </c>
      <c r="I1" s="608" t="s">
        <v>832</v>
      </c>
      <c r="J1" s="607" t="s">
        <v>833</v>
      </c>
      <c r="K1" s="607" t="s">
        <v>834</v>
      </c>
    </row>
    <row r="2" spans="1:11" x14ac:dyDescent="0.25">
      <c r="A2" s="526" t="str">
        <f>+'AM Direct'!C2</f>
        <v>Remote Support</v>
      </c>
      <c r="B2" s="526" t="str">
        <f>+'AM Direct'!D2</f>
        <v>24x7 Remote Support.</v>
      </c>
      <c r="C2" s="526" t="s">
        <v>835</v>
      </c>
      <c r="D2" s="526" t="s">
        <v>836</v>
      </c>
      <c r="E2" s="526" t="s">
        <v>837</v>
      </c>
      <c r="F2" s="526" t="s">
        <v>838</v>
      </c>
      <c r="G2" s="526" t="str">
        <f>+'3. Associated information'!K6</f>
        <v>Yes</v>
      </c>
      <c r="H2" s="526" t="s">
        <v>531</v>
      </c>
    </row>
    <row r="3" spans="1:11" x14ac:dyDescent="0.25">
      <c r="A3" s="526" t="e">
        <f>+'AM Direct'!C3</f>
        <v>#REF!</v>
      </c>
      <c r="B3" s="526" t="e">
        <f>+'AM Direct'!D3</f>
        <v>#REF!</v>
      </c>
      <c r="G3" s="526" t="e">
        <f>+'3. Associated information'!#REF!</f>
        <v>#REF!</v>
      </c>
    </row>
    <row r="4" spans="1:11" x14ac:dyDescent="0.25">
      <c r="A4" s="526" t="e">
        <f>+'AM Direct'!C4</f>
        <v>#REF!</v>
      </c>
      <c r="B4" s="526" t="e">
        <f>+'AM Direct'!D4</f>
        <v>#REF!</v>
      </c>
      <c r="G4" s="526" t="e">
        <f>+'3. Associated information'!#REF!</f>
        <v>#REF!</v>
      </c>
    </row>
    <row r="5" spans="1:11" x14ac:dyDescent="0.25">
      <c r="A5" s="526" t="e">
        <f>+'AM Direct'!C5</f>
        <v>#REF!</v>
      </c>
      <c r="B5" s="526" t="e">
        <f>+'AM Direct'!D5</f>
        <v>#REF!</v>
      </c>
      <c r="G5" s="526" t="e">
        <f>+'3. Associated information'!#REF!</f>
        <v>#REF!</v>
      </c>
    </row>
    <row r="6" spans="1:11" x14ac:dyDescent="0.25">
      <c r="A6" s="526" t="e">
        <f>+'AM Direct'!C6</f>
        <v>#REF!</v>
      </c>
      <c r="B6" s="526" t="e">
        <f>+'AM Direct'!D6</f>
        <v>#REF!</v>
      </c>
      <c r="G6" s="526" t="e">
        <f>+'3. Associated information'!#REF!</f>
        <v>#REF!</v>
      </c>
    </row>
    <row r="7" spans="1:11" x14ac:dyDescent="0.25">
      <c r="A7" s="526" t="e">
        <f>+'AM Direct'!C7</f>
        <v>#REF!</v>
      </c>
      <c r="B7" s="526" t="e">
        <f>+'AM Direct'!D7</f>
        <v>#REF!</v>
      </c>
      <c r="G7" s="526" t="e">
        <f>+'3. Associated information'!#REF!</f>
        <v>#REF!</v>
      </c>
    </row>
    <row r="8" spans="1:11" x14ac:dyDescent="0.25">
      <c r="A8" s="526">
        <f>+'AM Direct'!C8</f>
        <v>0</v>
      </c>
      <c r="B8" s="526">
        <f>+'AM Direct'!D8</f>
        <v>0</v>
      </c>
      <c r="G8" s="526" t="e">
        <f>+'3. Associated information'!#REF!</f>
        <v>#REF!</v>
      </c>
    </row>
    <row r="9" spans="1:11" x14ac:dyDescent="0.25">
      <c r="A9" s="526">
        <f>+'AM Direct'!C9</f>
        <v>0</v>
      </c>
      <c r="B9" s="526">
        <f>+'AM Direct'!D9</f>
        <v>0</v>
      </c>
      <c r="G9" s="526" t="e">
        <f>+'3. Associated information'!#REF!</f>
        <v>#REF!</v>
      </c>
    </row>
    <row r="10" spans="1:11" x14ac:dyDescent="0.25">
      <c r="A10" s="526">
        <f>+'AM Direct'!C10</f>
        <v>0</v>
      </c>
      <c r="B10" s="526">
        <f>+'AM Direct'!D10</f>
        <v>0</v>
      </c>
      <c r="G10" s="526" t="e">
        <f>+'3. Associated information'!#REF!</f>
        <v>#REF!</v>
      </c>
    </row>
    <row r="11" spans="1:11" x14ac:dyDescent="0.25">
      <c r="A11" s="526">
        <f>+'AM Direct'!C11</f>
        <v>0</v>
      </c>
      <c r="B11" s="526">
        <f>+'AM Direct'!D11</f>
        <v>0</v>
      </c>
      <c r="G11" s="526" t="e">
        <f>+'3. Associated information'!#REF!</f>
        <v>#REF!</v>
      </c>
    </row>
    <row r="12" spans="1:11" x14ac:dyDescent="0.25">
      <c r="A12" s="526">
        <f>+'AM Direct'!C12</f>
        <v>0</v>
      </c>
      <c r="B12" s="526">
        <f>+'AM Direct'!D12</f>
        <v>0</v>
      </c>
      <c r="G12" s="526" t="e">
        <f>+'3. Associated information'!#REF!</f>
        <v>#REF!</v>
      </c>
    </row>
    <row r="13" spans="1:11" x14ac:dyDescent="0.25">
      <c r="A13" s="526">
        <f>+'AM Direct'!C13</f>
        <v>0</v>
      </c>
      <c r="B13" s="526">
        <f>+'AM Direct'!D13</f>
        <v>0</v>
      </c>
      <c r="G13" s="526" t="e">
        <f>+'3. Associated information'!#REF!</f>
        <v>#REF!</v>
      </c>
    </row>
    <row r="14" spans="1:11" x14ac:dyDescent="0.25">
      <c r="A14" s="526">
        <f>+'AM Direct'!C14</f>
        <v>0</v>
      </c>
      <c r="B14" s="526">
        <f>+'AM Direct'!D14</f>
        <v>0</v>
      </c>
      <c r="G14" s="526" t="e">
        <f>+'3. Associated information'!#REF!</f>
        <v>#REF!</v>
      </c>
    </row>
    <row r="15" spans="1:11" x14ac:dyDescent="0.25">
      <c r="A15" s="526">
        <f>+'AM Direct'!C15</f>
        <v>0</v>
      </c>
      <c r="B15" s="526">
        <f>+'AM Direct'!D15</f>
        <v>0</v>
      </c>
      <c r="G15" s="526" t="e">
        <f>+'3. Associated information'!#REF!</f>
        <v>#REF!</v>
      </c>
    </row>
    <row r="16" spans="1:11" x14ac:dyDescent="0.25">
      <c r="A16" s="526">
        <f>+'AM Direct'!C16</f>
        <v>0</v>
      </c>
      <c r="B16" s="526">
        <f>+'AM Direct'!D16</f>
        <v>0</v>
      </c>
      <c r="G16" s="526" t="e">
        <f>+'3. Associated information'!#REF!</f>
        <v>#REF!</v>
      </c>
    </row>
    <row r="17" spans="1:7" x14ac:dyDescent="0.25">
      <c r="A17" s="526">
        <f>+'AM Direct'!C17</f>
        <v>0</v>
      </c>
      <c r="B17" s="526">
        <f>+'AM Direct'!D17</f>
        <v>0</v>
      </c>
      <c r="G17" s="526" t="e">
        <f>+'3. Associated information'!#REF!</f>
        <v>#REF!</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D9B46382-E20C-4F4F-94BC-65E14685787A}">
            <xm:f>IF('1. Service information'!$B$5="Professional Service",TRUE,FALSE)</xm:f>
            <x14:dxf>
              <font>
                <color theme="0"/>
              </font>
              <fill>
                <patternFill>
                  <bgColor theme="0"/>
                </patternFill>
              </fill>
            </x14:dxf>
          </x14:cfRule>
          <xm:sqref>F1</xm:sqref>
        </x14:conditionalFormatting>
      </x14:conditionalFormattings>
    </ext>
    <ext xmlns:x14="http://schemas.microsoft.com/office/spreadsheetml/2009/9/main" uri="{CCE6A557-97BC-4b89-ADB6-D9C93CAAB3DF}">
      <x14:dataValidations xmlns:xm="http://schemas.microsoft.com/office/excel/2006/main" count="9">
        <x14:dataValidation type="list" allowBlank="1" showInputMessage="1" showErrorMessage="1" xr:uid="{00000000-0002-0000-0D00-000000000000}">
          <x14:formula1>
            <xm:f>'DDAM FIELDS'!$G$2:$G$5</xm:f>
          </x14:formula1>
          <xm:sqref>E2:E1048576</xm:sqref>
        </x14:dataValidation>
        <x14:dataValidation type="list" allowBlank="1" showInputMessage="1" showErrorMessage="1" xr:uid="{00000000-0002-0000-0D00-000001000000}">
          <x14:formula1>
            <xm:f>'DDAM FIELDS'!$H$2:$H$21</xm:f>
          </x14:formula1>
          <xm:sqref>F2:F1048576</xm:sqref>
        </x14:dataValidation>
        <x14:dataValidation type="list" allowBlank="1" showInputMessage="1" showErrorMessage="1" xr:uid="{00000000-0002-0000-0D00-000002000000}">
          <x14:formula1>
            <xm:f>'DDAM FIELDS'!$F$2:$F$23</xm:f>
          </x14:formula1>
          <xm:sqref>D61:D1048576</xm:sqref>
        </x14:dataValidation>
        <x14:dataValidation type="list" allowBlank="1" showInputMessage="1" showErrorMessage="1" xr:uid="{00000000-0002-0000-0D00-000003000000}">
          <x14:formula1>
            <xm:f>'DDAM FIELDS'!$E$2:$E$13</xm:f>
          </x14:formula1>
          <xm:sqref>C2:C1048576</xm:sqref>
        </x14:dataValidation>
        <x14:dataValidation type="list" allowBlank="1" showInputMessage="1" showErrorMessage="1" xr:uid="{00000000-0002-0000-0D00-000004000000}">
          <x14:formula1>
            <xm:f>'DDAM FIELDS'!$M$2:$M$5</xm:f>
          </x14:formula1>
          <xm:sqref>G2:G1048576</xm:sqref>
        </x14:dataValidation>
        <x14:dataValidation type="list" allowBlank="1" showInputMessage="1" showErrorMessage="1" xr:uid="{00000000-0002-0000-0D00-000005000000}">
          <x14:formula1>
            <xm:f>'DDAM FIELDS'!#REF!</xm:f>
          </x14:formula1>
          <xm:sqref>J18:J1048576</xm:sqref>
        </x14:dataValidation>
        <x14:dataValidation type="list" allowBlank="1" showInputMessage="1" showErrorMessage="1" xr:uid="{00000000-0002-0000-0D00-000006000000}">
          <x14:formula1>
            <xm:f>'https://confluence.dimensiondata.com/Users/scott.sorrentino/Documents/SCRW_in Progress/SCRW_MS_ALL/SCRW_CLOUD/US_CLOUD/CSfM/[US_Cloud Services for Microsoft(CSfM)_v1.5.xlsx]DDAM FIELDS'!#REF!</xm:f>
          </x14:formula1>
          <xm:sqref>C1:E1 G1</xm:sqref>
        </x14:dataValidation>
        <x14:dataValidation type="list" allowBlank="1" showInputMessage="1" showErrorMessage="1" xr:uid="{00000000-0002-0000-0D00-000007000000}">
          <x14:formula1>
            <xm:f>'DDAM FIELDS'!$N$2:$N$6</xm:f>
          </x14:formula1>
          <xm:sqref>H2:H76</xm:sqref>
        </x14:dataValidation>
        <x14:dataValidation type="list" allowBlank="1" showInputMessage="1" showErrorMessage="1" xr:uid="{00000000-0002-0000-0D00-000008000000}">
          <x14:formula1>
            <xm:f>'DDAM FIELDS'!$F$2:$F$24</xm:f>
          </x14:formula1>
          <xm:sqref>D2:D60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rgb="FFFF0000"/>
  </sheetPr>
  <dimension ref="A1:H32"/>
  <sheetViews>
    <sheetView zoomScale="120" zoomScaleNormal="120" workbookViewId="0">
      <selection activeCell="H3" sqref="H3"/>
    </sheetView>
  </sheetViews>
  <sheetFormatPr defaultColWidth="9" defaultRowHeight="15" x14ac:dyDescent="0.25"/>
  <cols>
    <col min="1" max="1" width="35.75" style="558" bestFit="1" customWidth="1"/>
    <col min="2" max="2" width="31" style="558" bestFit="1" customWidth="1"/>
    <col min="3" max="3" width="10.875" style="558" bestFit="1" customWidth="1"/>
    <col min="4" max="4" width="12.375" style="558" bestFit="1" customWidth="1"/>
    <col min="5" max="5" width="13.875" style="558" bestFit="1" customWidth="1"/>
    <col min="6" max="6" width="17.625" style="558" customWidth="1"/>
    <col min="7" max="7" width="29" style="558" bestFit="1" customWidth="1"/>
    <col min="8" max="8" width="19" style="558" customWidth="1"/>
    <col min="9" max="16384" width="9" style="558"/>
  </cols>
  <sheetData>
    <row r="1" spans="1:8" ht="15.75" x14ac:dyDescent="0.25">
      <c r="A1" s="590" t="s">
        <v>839</v>
      </c>
      <c r="B1" s="590" t="s">
        <v>840</v>
      </c>
      <c r="C1" s="590" t="s">
        <v>841</v>
      </c>
      <c r="D1" s="590" t="s">
        <v>817</v>
      </c>
      <c r="E1" s="590" t="s">
        <v>822</v>
      </c>
      <c r="F1" s="591" t="s">
        <v>842</v>
      </c>
      <c r="G1" s="590" t="s">
        <v>828</v>
      </c>
      <c r="H1" s="590" t="s">
        <v>830</v>
      </c>
    </row>
    <row r="2" spans="1:8" x14ac:dyDescent="0.25">
      <c r="A2" s="609" t="str">
        <f>(+'AM Direct'!C2)&amp;".Service"</f>
        <v>Remote Support.Service</v>
      </c>
      <c r="B2" s="526" t="str">
        <f>+'AM Direct'!D2</f>
        <v>24x7 Remote Support.</v>
      </c>
      <c r="C2" s="558" t="s">
        <v>843</v>
      </c>
      <c r="D2" s="558">
        <f>+'AM Direct'!G2</f>
        <v>8116000000</v>
      </c>
      <c r="E2" s="558" t="str">
        <f>+'AM Direct'!L2</f>
        <v>UPTS</v>
      </c>
      <c r="F2" s="558" t="str">
        <f>+'AM Contracts'!C2</f>
        <v>1000=Ni Core</v>
      </c>
      <c r="G2" s="558" t="str">
        <f>+'AM Contracts'!D2</f>
        <v>4128=CSfC - ITaaS Services for Cisco</v>
      </c>
      <c r="H2" s="558" t="str">
        <f>+'AM Contracts'!F2</f>
        <v>70.35 = Startup Svc</v>
      </c>
    </row>
    <row r="3" spans="1:8" x14ac:dyDescent="0.25">
      <c r="A3" s="609" t="e">
        <f>(+'AM Direct'!C3)&amp;".Service"</f>
        <v>#REF!</v>
      </c>
      <c r="B3" s="526" t="e">
        <f>+'AM Direct'!D3</f>
        <v>#REF!</v>
      </c>
      <c r="D3" s="558">
        <f>+'AM Direct'!G3</f>
        <v>8116000000</v>
      </c>
      <c r="E3" s="558" t="e">
        <f>+'AM Direct'!L3</f>
        <v>#REF!</v>
      </c>
      <c r="F3" s="558">
        <f>+'AM Contracts'!C3</f>
        <v>0</v>
      </c>
      <c r="G3" s="558">
        <f>+'AM Contracts'!D3</f>
        <v>0</v>
      </c>
      <c r="H3" s="558">
        <f>+'AM Contracts'!F3</f>
        <v>0</v>
      </c>
    </row>
    <row r="4" spans="1:8" x14ac:dyDescent="0.25">
      <c r="A4" s="609" t="e">
        <f>(+'AM Direct'!C4)&amp;".Service"</f>
        <v>#REF!</v>
      </c>
      <c r="D4" s="558">
        <f>+'AM Direct'!G4</f>
        <v>8116000000</v>
      </c>
      <c r="E4" s="558" t="e">
        <f>+'AM Direct'!L4</f>
        <v>#REF!</v>
      </c>
      <c r="F4" s="558">
        <f>+'AM Contracts'!C4</f>
        <v>0</v>
      </c>
      <c r="G4" s="558">
        <f>+'AM Contracts'!D4</f>
        <v>0</v>
      </c>
      <c r="H4" s="558">
        <f>+'AM Contracts'!F4</f>
        <v>0</v>
      </c>
    </row>
    <row r="5" spans="1:8" x14ac:dyDescent="0.25">
      <c r="A5" s="609" t="e">
        <f>(+'AM Direct'!C5)&amp;".Service"</f>
        <v>#REF!</v>
      </c>
      <c r="D5" s="558">
        <f>+'AM Direct'!G5</f>
        <v>8116000000</v>
      </c>
      <c r="E5" s="558" t="e">
        <f>+'AM Direct'!L5</f>
        <v>#REF!</v>
      </c>
      <c r="F5" s="558">
        <f>+'AM Contracts'!C5</f>
        <v>0</v>
      </c>
      <c r="G5" s="558">
        <f>+'AM Contracts'!D5</f>
        <v>0</v>
      </c>
      <c r="H5" s="558">
        <f>+'AM Contracts'!F5</f>
        <v>0</v>
      </c>
    </row>
    <row r="6" spans="1:8" x14ac:dyDescent="0.25">
      <c r="A6" s="609" t="e">
        <f>(+'AM Direct'!C6)&amp;".Service"</f>
        <v>#REF!</v>
      </c>
      <c r="D6" s="558">
        <f>+'AM Direct'!G6</f>
        <v>8116000000</v>
      </c>
      <c r="E6" s="558" t="e">
        <f>+'AM Direct'!L6</f>
        <v>#REF!</v>
      </c>
      <c r="F6" s="558">
        <f>+'AM Contracts'!C6</f>
        <v>0</v>
      </c>
      <c r="G6" s="558">
        <f>+'AM Contracts'!D6</f>
        <v>0</v>
      </c>
      <c r="H6" s="558">
        <f>+'AM Contracts'!F6</f>
        <v>0</v>
      </c>
    </row>
    <row r="7" spans="1:8" x14ac:dyDescent="0.25">
      <c r="A7" s="609" t="e">
        <f>(+'AM Direct'!C7)&amp;".Service"</f>
        <v>#REF!</v>
      </c>
      <c r="D7" s="558">
        <f>+'AM Direct'!G7</f>
        <v>8116000000</v>
      </c>
      <c r="E7" s="558" t="e">
        <f>+'AM Direct'!L7</f>
        <v>#REF!</v>
      </c>
      <c r="F7" s="558">
        <f>+'AM Contracts'!C7</f>
        <v>0</v>
      </c>
      <c r="G7" s="558">
        <f>+'AM Contracts'!D7</f>
        <v>0</v>
      </c>
      <c r="H7" s="558">
        <f>+'AM Contracts'!F7</f>
        <v>0</v>
      </c>
    </row>
    <row r="8" spans="1:8" x14ac:dyDescent="0.25">
      <c r="A8" s="609" t="str">
        <f>(+'AM Direct'!C8)&amp;".Service"</f>
        <v>.Service</v>
      </c>
      <c r="D8" s="558">
        <f>+'AM Direct'!G8</f>
        <v>0</v>
      </c>
      <c r="E8" s="558">
        <f>+'AM Direct'!L8</f>
        <v>0</v>
      </c>
      <c r="F8" s="558">
        <f>+'AM Contracts'!C8</f>
        <v>0</v>
      </c>
      <c r="G8" s="558">
        <f>+'AM Contracts'!D8</f>
        <v>0</v>
      </c>
      <c r="H8" s="558">
        <f>+'AM Contracts'!F8</f>
        <v>0</v>
      </c>
    </row>
    <row r="9" spans="1:8" x14ac:dyDescent="0.25">
      <c r="A9" s="609" t="str">
        <f>(+'AM Direct'!C9)&amp;".Service"</f>
        <v>.Service</v>
      </c>
      <c r="D9" s="558">
        <f>+'AM Direct'!G9</f>
        <v>0</v>
      </c>
      <c r="E9" s="558">
        <f>+'AM Direct'!L9</f>
        <v>0</v>
      </c>
      <c r="F9" s="558">
        <f>+'AM Contracts'!C9</f>
        <v>0</v>
      </c>
      <c r="G9" s="558">
        <f>+'AM Contracts'!D9</f>
        <v>0</v>
      </c>
      <c r="H9" s="558">
        <f>+'AM Contracts'!F9</f>
        <v>0</v>
      </c>
    </row>
    <row r="10" spans="1:8" x14ac:dyDescent="0.25">
      <c r="A10" s="609" t="str">
        <f>(+'AM Direct'!C10)&amp;".Service"</f>
        <v>.Service</v>
      </c>
      <c r="D10" s="558">
        <f>+'AM Direct'!G10</f>
        <v>0</v>
      </c>
      <c r="E10" s="558">
        <f>+'AM Direct'!L10</f>
        <v>0</v>
      </c>
      <c r="F10" s="558">
        <f>+'AM Contracts'!C10</f>
        <v>0</v>
      </c>
      <c r="G10" s="558">
        <f>+'AM Contracts'!D10</f>
        <v>0</v>
      </c>
      <c r="H10" s="558">
        <f>+'AM Contracts'!F10</f>
        <v>0</v>
      </c>
    </row>
    <row r="11" spans="1:8" x14ac:dyDescent="0.25">
      <c r="A11" s="609" t="str">
        <f>(+'AM Direct'!C11)&amp;".Service"</f>
        <v>.Service</v>
      </c>
      <c r="D11" s="558">
        <f>+'AM Direct'!G11</f>
        <v>0</v>
      </c>
      <c r="E11" s="558">
        <f>+'AM Direct'!L11</f>
        <v>0</v>
      </c>
      <c r="F11" s="558">
        <f>+'AM Contracts'!C11</f>
        <v>0</v>
      </c>
      <c r="G11" s="558">
        <f>+'AM Contracts'!D11</f>
        <v>0</v>
      </c>
      <c r="H11" s="558">
        <f>+'AM Contracts'!F11</f>
        <v>0</v>
      </c>
    </row>
    <row r="12" spans="1:8" x14ac:dyDescent="0.25">
      <c r="A12" s="609" t="str">
        <f>(+'AM Direct'!C12)&amp;".Service"</f>
        <v>.Service</v>
      </c>
      <c r="D12" s="558">
        <f>+'AM Direct'!G12</f>
        <v>0</v>
      </c>
      <c r="E12" s="558">
        <f>+'AM Direct'!L12</f>
        <v>0</v>
      </c>
      <c r="F12" s="558">
        <f>+'AM Contracts'!C12</f>
        <v>0</v>
      </c>
      <c r="G12" s="558">
        <f>+'AM Contracts'!D12</f>
        <v>0</v>
      </c>
      <c r="H12" s="558">
        <f>+'AM Contracts'!F12</f>
        <v>0</v>
      </c>
    </row>
    <row r="13" spans="1:8" x14ac:dyDescent="0.25">
      <c r="A13" s="609" t="str">
        <f>(+'AM Direct'!C13)&amp;".Service"</f>
        <v>.Service</v>
      </c>
      <c r="D13" s="558">
        <f>+'AM Direct'!G13</f>
        <v>0</v>
      </c>
      <c r="E13" s="558">
        <f>+'AM Direct'!L13</f>
        <v>0</v>
      </c>
      <c r="F13" s="558">
        <f>+'AM Contracts'!C13</f>
        <v>0</v>
      </c>
      <c r="G13" s="558">
        <f>+'AM Contracts'!D13</f>
        <v>0</v>
      </c>
      <c r="H13" s="558">
        <f>+'AM Contracts'!F13</f>
        <v>0</v>
      </c>
    </row>
    <row r="14" spans="1:8" x14ac:dyDescent="0.25">
      <c r="A14" s="609" t="str">
        <f>(+'AM Direct'!C14)&amp;".Service"</f>
        <v>.Service</v>
      </c>
      <c r="D14" s="558">
        <f>+'AM Direct'!G14</f>
        <v>0</v>
      </c>
      <c r="E14" s="558">
        <f>+'AM Direct'!L14</f>
        <v>0</v>
      </c>
      <c r="F14" s="558">
        <f>+'AM Contracts'!C14</f>
        <v>0</v>
      </c>
      <c r="G14" s="558">
        <f>+'AM Contracts'!D14</f>
        <v>0</v>
      </c>
      <c r="H14" s="558">
        <f>+'AM Contracts'!F14</f>
        <v>0</v>
      </c>
    </row>
    <row r="15" spans="1:8" x14ac:dyDescent="0.25">
      <c r="A15" s="609" t="str">
        <f>(+'AM Direct'!C15)&amp;".Service"</f>
        <v>.Service</v>
      </c>
      <c r="D15" s="558">
        <f>+'AM Direct'!G15</f>
        <v>0</v>
      </c>
      <c r="E15" s="558">
        <f>+'AM Direct'!L15</f>
        <v>0</v>
      </c>
      <c r="F15" s="558">
        <f>+'AM Contracts'!C15</f>
        <v>0</v>
      </c>
      <c r="G15" s="558">
        <f>+'AM Contracts'!D15</f>
        <v>0</v>
      </c>
      <c r="H15" s="558">
        <f>+'AM Contracts'!F15</f>
        <v>0</v>
      </c>
    </row>
    <row r="16" spans="1:8" x14ac:dyDescent="0.25">
      <c r="A16" s="609" t="str">
        <f>(+'AM Direct'!C16)&amp;".Service"</f>
        <v>.Service</v>
      </c>
      <c r="D16" s="558">
        <f>+'AM Direct'!G16</f>
        <v>0</v>
      </c>
      <c r="E16" s="558">
        <f>+'AM Direct'!L16</f>
        <v>0</v>
      </c>
      <c r="F16" s="558">
        <f>+'AM Contracts'!C16</f>
        <v>0</v>
      </c>
      <c r="G16" s="558">
        <f>+'AM Contracts'!D16</f>
        <v>0</v>
      </c>
      <c r="H16" s="558">
        <f>+'AM Contracts'!F16</f>
        <v>0</v>
      </c>
    </row>
    <row r="17" spans="1:8" x14ac:dyDescent="0.25">
      <c r="A17" s="609" t="str">
        <f>(+'AM Direct'!C17)&amp;".Service"</f>
        <v>.Service</v>
      </c>
      <c r="D17" s="558">
        <f>+'AM Direct'!G17</f>
        <v>0</v>
      </c>
      <c r="E17" s="558">
        <f>+'AM Direct'!L17</f>
        <v>0</v>
      </c>
      <c r="F17" s="558">
        <f>+'AM Contracts'!C17</f>
        <v>0</v>
      </c>
      <c r="G17" s="558">
        <f>+'AM Contracts'!D17</f>
        <v>0</v>
      </c>
      <c r="H17" s="558">
        <f>+'AM Contracts'!F17</f>
        <v>0</v>
      </c>
    </row>
    <row r="18" spans="1:8" x14ac:dyDescent="0.25">
      <c r="A18" s="609" t="str">
        <f>(+'AM Direct'!C18)&amp;".Service"</f>
        <v>.Service</v>
      </c>
      <c r="D18" s="558">
        <f>+'AM Direct'!G18</f>
        <v>0</v>
      </c>
      <c r="E18" s="558">
        <f>+'AM Direct'!L18</f>
        <v>0</v>
      </c>
      <c r="F18" s="558">
        <f>+'AM Contracts'!C18</f>
        <v>0</v>
      </c>
      <c r="G18" s="558">
        <f>+'AM Contracts'!D18</f>
        <v>0</v>
      </c>
      <c r="H18" s="558">
        <f>+'AM Contracts'!F18</f>
        <v>0</v>
      </c>
    </row>
    <row r="19" spans="1:8" x14ac:dyDescent="0.25">
      <c r="A19" s="609" t="str">
        <f>(+'AM Direct'!C19)&amp;".Service"</f>
        <v>.Service</v>
      </c>
      <c r="D19" s="558">
        <f>+'AM Direct'!G19</f>
        <v>0</v>
      </c>
      <c r="E19" s="558">
        <f>+'AM Direct'!L19</f>
        <v>0</v>
      </c>
      <c r="F19" s="558">
        <f>+'AM Contracts'!C19</f>
        <v>0</v>
      </c>
      <c r="G19" s="558">
        <f>+'AM Contracts'!D19</f>
        <v>0</v>
      </c>
      <c r="H19" s="558">
        <f>+'AM Contracts'!F19</f>
        <v>0</v>
      </c>
    </row>
    <row r="20" spans="1:8" x14ac:dyDescent="0.25">
      <c r="A20" s="609" t="str">
        <f>(+'AM Direct'!C20)&amp;".Service"</f>
        <v>.Service</v>
      </c>
      <c r="D20" s="558">
        <f>+'AM Direct'!G20</f>
        <v>0</v>
      </c>
      <c r="E20" s="558">
        <f>+'AM Direct'!L20</f>
        <v>0</v>
      </c>
      <c r="F20" s="558">
        <f>+'AM Contracts'!C20</f>
        <v>0</v>
      </c>
      <c r="G20" s="558">
        <f>+'AM Contracts'!D20</f>
        <v>0</v>
      </c>
      <c r="H20" s="558">
        <f>+'AM Contracts'!F20</f>
        <v>0</v>
      </c>
    </row>
    <row r="21" spans="1:8" x14ac:dyDescent="0.25">
      <c r="A21" s="609" t="str">
        <f>(+'AM Direct'!C21)&amp;".Service"</f>
        <v>.Service</v>
      </c>
      <c r="D21" s="558">
        <f>+'AM Direct'!G21</f>
        <v>0</v>
      </c>
      <c r="E21" s="558">
        <f>+'AM Direct'!L21</f>
        <v>0</v>
      </c>
      <c r="F21" s="558">
        <f>+'AM Contracts'!C21</f>
        <v>0</v>
      </c>
      <c r="G21" s="558">
        <f>+'AM Contracts'!D21</f>
        <v>0</v>
      </c>
      <c r="H21" s="558">
        <f>+'AM Contracts'!F21</f>
        <v>0</v>
      </c>
    </row>
    <row r="22" spans="1:8" x14ac:dyDescent="0.25">
      <c r="A22" s="609" t="str">
        <f>(+'AM Direct'!C22)&amp;".Service"</f>
        <v>.Service</v>
      </c>
      <c r="D22" s="558">
        <f>+'AM Direct'!G22</f>
        <v>0</v>
      </c>
      <c r="E22" s="558">
        <f>+'AM Direct'!L22</f>
        <v>0</v>
      </c>
      <c r="F22" s="558">
        <f>+'AM Contracts'!C22</f>
        <v>0</v>
      </c>
      <c r="G22" s="558">
        <f>+'AM Contracts'!D22</f>
        <v>0</v>
      </c>
      <c r="H22" s="558">
        <f>+'AM Contracts'!F22</f>
        <v>0</v>
      </c>
    </row>
    <row r="23" spans="1:8" x14ac:dyDescent="0.25">
      <c r="A23" s="609" t="str">
        <f>(+'AM Direct'!C23)&amp;".Service"</f>
        <v>.Service</v>
      </c>
      <c r="D23" s="558">
        <f>+'AM Direct'!G23</f>
        <v>0</v>
      </c>
      <c r="E23" s="558">
        <f>+'AM Direct'!L23</f>
        <v>0</v>
      </c>
      <c r="F23" s="558">
        <f>+'AM Contracts'!C23</f>
        <v>0</v>
      </c>
      <c r="G23" s="558">
        <f>+'AM Contracts'!D23</f>
        <v>0</v>
      </c>
      <c r="H23" s="558">
        <f>+'AM Contracts'!F23</f>
        <v>0</v>
      </c>
    </row>
    <row r="24" spans="1:8" x14ac:dyDescent="0.25">
      <c r="A24" s="609"/>
    </row>
    <row r="25" spans="1:8" x14ac:dyDescent="0.25">
      <c r="A25" s="609"/>
    </row>
    <row r="26" spans="1:8" x14ac:dyDescent="0.25">
      <c r="A26" s="609"/>
    </row>
    <row r="27" spans="1:8" x14ac:dyDescent="0.25">
      <c r="A27" s="609"/>
    </row>
    <row r="28" spans="1:8" x14ac:dyDescent="0.25">
      <c r="A28" s="609"/>
    </row>
    <row r="29" spans="1:8" x14ac:dyDescent="0.25">
      <c r="A29" s="609"/>
    </row>
    <row r="30" spans="1:8" x14ac:dyDescent="0.25">
      <c r="A30" s="609"/>
    </row>
    <row r="31" spans="1:8" x14ac:dyDescent="0.25">
      <c r="A31" s="609"/>
    </row>
    <row r="32" spans="1:8" x14ac:dyDescent="0.25">
      <c r="A32" s="609"/>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5">
    <tabColor rgb="FFC00000"/>
  </sheetPr>
  <dimension ref="A1:F10"/>
  <sheetViews>
    <sheetView workbookViewId="0">
      <selection activeCell="H3" sqref="H3"/>
    </sheetView>
  </sheetViews>
  <sheetFormatPr defaultRowHeight="14.25" x14ac:dyDescent="0.2"/>
  <cols>
    <col min="1" max="1" width="16.125" bestFit="1" customWidth="1"/>
    <col min="2" max="2" width="20.5" bestFit="1" customWidth="1"/>
    <col min="3" max="3" width="19.5" bestFit="1" customWidth="1"/>
    <col min="4" max="4" width="11.875" bestFit="1" customWidth="1"/>
    <col min="5" max="5" width="7.75" bestFit="1" customWidth="1"/>
    <col min="6" max="6" width="153.75" bestFit="1" customWidth="1"/>
  </cols>
  <sheetData>
    <row r="1" spans="1:6" ht="15" thickBot="1" x14ac:dyDescent="0.25">
      <c r="A1" t="s">
        <v>844</v>
      </c>
      <c r="B1" t="s">
        <v>845</v>
      </c>
      <c r="C1" t="s">
        <v>846</v>
      </c>
      <c r="D1" t="s">
        <v>847</v>
      </c>
      <c r="E1" t="s">
        <v>848</v>
      </c>
    </row>
    <row r="2" spans="1:6" ht="15" x14ac:dyDescent="0.25">
      <c r="F2" s="546" t="s">
        <v>849</v>
      </c>
    </row>
    <row r="3" spans="1:6" ht="15" x14ac:dyDescent="0.25">
      <c r="F3" s="547" t="s">
        <v>850</v>
      </c>
    </row>
    <row r="4" spans="1:6" ht="15" x14ac:dyDescent="0.25">
      <c r="F4" s="548" t="s">
        <v>851</v>
      </c>
    </row>
    <row r="5" spans="1:6" x14ac:dyDescent="0.2">
      <c r="F5" s="549" t="s">
        <v>852</v>
      </c>
    </row>
    <row r="6" spans="1:6" x14ac:dyDescent="0.2">
      <c r="F6" s="549" t="s">
        <v>853</v>
      </c>
    </row>
    <row r="7" spans="1:6" ht="15" thickBot="1" x14ac:dyDescent="0.25">
      <c r="F7" s="550" t="s">
        <v>854</v>
      </c>
    </row>
    <row r="8" spans="1:6" ht="15" x14ac:dyDescent="0.25">
      <c r="F8" s="552" t="s">
        <v>855</v>
      </c>
    </row>
    <row r="9" spans="1:6" ht="15" x14ac:dyDescent="0.25">
      <c r="F9" s="553" t="s">
        <v>856</v>
      </c>
    </row>
    <row r="10" spans="1:6" ht="15.75" thickBot="1" x14ac:dyDescent="0.3">
      <c r="F10" s="551" t="s">
        <v>857</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6">
    <tabColor rgb="FFC00000"/>
  </sheetPr>
  <dimension ref="A1:N41"/>
  <sheetViews>
    <sheetView zoomScaleNormal="100" workbookViewId="0">
      <selection activeCell="H3" sqref="H3"/>
    </sheetView>
  </sheetViews>
  <sheetFormatPr defaultColWidth="9" defaultRowHeight="15" x14ac:dyDescent="0.25"/>
  <cols>
    <col min="1" max="1" width="17.625" style="558" customWidth="1"/>
    <col min="2" max="2" width="23.625" style="558" bestFit="1" customWidth="1"/>
    <col min="3" max="4" width="23.625" style="558" customWidth="1"/>
    <col min="5" max="5" width="30.125" style="558" bestFit="1" customWidth="1"/>
    <col min="6" max="6" width="46.625" style="558" bestFit="1" customWidth="1"/>
    <col min="7" max="7" width="23.625" style="558" bestFit="1" customWidth="1"/>
    <col min="8" max="8" width="32.375" style="558" bestFit="1" customWidth="1"/>
    <col min="9" max="9" width="44.375" style="558" bestFit="1" customWidth="1"/>
    <col min="10" max="10" width="21.25" style="558" bestFit="1" customWidth="1"/>
    <col min="11" max="11" width="14.625" style="575" bestFit="1" customWidth="1"/>
    <col min="12" max="12" width="44.125" style="579" customWidth="1"/>
    <col min="13" max="13" width="17.5" style="558" bestFit="1" customWidth="1"/>
    <col min="14" max="14" width="34.875" style="558" bestFit="1" customWidth="1"/>
    <col min="15" max="16384" width="9" style="558"/>
  </cols>
  <sheetData>
    <row r="1" spans="1:14" ht="15.75" thickBot="1" x14ac:dyDescent="0.3">
      <c r="A1" s="698" t="s">
        <v>754</v>
      </c>
      <c r="B1" s="698" t="s">
        <v>858</v>
      </c>
      <c r="C1" s="698" t="s">
        <v>859</v>
      </c>
      <c r="D1" s="698" t="s">
        <v>860</v>
      </c>
      <c r="E1" s="698" t="s">
        <v>861</v>
      </c>
      <c r="F1" s="698" t="s">
        <v>862</v>
      </c>
      <c r="G1" s="698" t="s">
        <v>863</v>
      </c>
      <c r="H1" s="698" t="s">
        <v>864</v>
      </c>
      <c r="I1" s="554" t="s">
        <v>865</v>
      </c>
      <c r="J1" s="554" t="s">
        <v>866</v>
      </c>
      <c r="K1" s="555" t="s">
        <v>867</v>
      </c>
      <c r="L1" s="556" t="s">
        <v>868</v>
      </c>
      <c r="M1" s="698" t="s">
        <v>869</v>
      </c>
      <c r="N1" s="557" t="s">
        <v>870</v>
      </c>
    </row>
    <row r="2" spans="1:14" x14ac:dyDescent="0.25">
      <c r="A2" s="558" t="s">
        <v>545</v>
      </c>
      <c r="B2" s="558" t="s">
        <v>871</v>
      </c>
      <c r="C2" s="558">
        <v>1</v>
      </c>
      <c r="D2" s="558">
        <v>1</v>
      </c>
      <c r="E2" s="558" t="s">
        <v>835</v>
      </c>
      <c r="F2" s="558" t="s">
        <v>872</v>
      </c>
      <c r="G2" s="559" t="s">
        <v>873</v>
      </c>
      <c r="H2" s="558" t="s">
        <v>838</v>
      </c>
      <c r="I2" s="560" t="s">
        <v>874</v>
      </c>
      <c r="J2" s="561" t="s">
        <v>875</v>
      </c>
      <c r="K2" s="562">
        <v>70.349999999999994</v>
      </c>
      <c r="L2" s="563" t="s">
        <v>876</v>
      </c>
      <c r="M2" s="558" t="s">
        <v>877</v>
      </c>
      <c r="N2" s="558" t="s">
        <v>878</v>
      </c>
    </row>
    <row r="3" spans="1:14" x14ac:dyDescent="0.25">
      <c r="A3" s="558" t="s">
        <v>879</v>
      </c>
      <c r="B3" s="558" t="s">
        <v>880</v>
      </c>
      <c r="C3" s="558">
        <v>2</v>
      </c>
      <c r="D3" s="558">
        <v>2</v>
      </c>
      <c r="E3" s="558" t="s">
        <v>881</v>
      </c>
      <c r="F3" s="558" t="s">
        <v>882</v>
      </c>
      <c r="G3" s="564" t="s">
        <v>883</v>
      </c>
      <c r="H3" s="558" t="s">
        <v>884</v>
      </c>
      <c r="I3" s="565" t="s">
        <v>885</v>
      </c>
      <c r="J3" s="566" t="s">
        <v>885</v>
      </c>
      <c r="K3" s="567">
        <v>811118.1</v>
      </c>
      <c r="L3" s="568" t="s">
        <v>886</v>
      </c>
      <c r="M3" s="558" t="s">
        <v>123</v>
      </c>
      <c r="N3" s="558" t="s">
        <v>887</v>
      </c>
    </row>
    <row r="4" spans="1:14" x14ac:dyDescent="0.25">
      <c r="B4" s="558" t="s">
        <v>888</v>
      </c>
      <c r="C4" s="558">
        <v>3</v>
      </c>
      <c r="D4" s="558">
        <v>3</v>
      </c>
      <c r="E4" s="558" t="s">
        <v>889</v>
      </c>
      <c r="F4" s="558" t="s">
        <v>890</v>
      </c>
      <c r="G4" s="558" t="s">
        <v>891</v>
      </c>
      <c r="H4" s="558" t="s">
        <v>892</v>
      </c>
      <c r="I4" s="565" t="s">
        <v>812</v>
      </c>
      <c r="J4" s="566" t="s">
        <v>812</v>
      </c>
      <c r="K4" s="567">
        <v>811118.3</v>
      </c>
      <c r="L4" s="568" t="s">
        <v>893</v>
      </c>
      <c r="M4" s="558" t="s">
        <v>531</v>
      </c>
      <c r="N4" s="558" t="s">
        <v>559</v>
      </c>
    </row>
    <row r="5" spans="1:14" x14ac:dyDescent="0.25">
      <c r="B5" s="558" t="s">
        <v>894</v>
      </c>
      <c r="C5" s="558">
        <v>4</v>
      </c>
      <c r="D5" s="558">
        <v>4</v>
      </c>
      <c r="E5" s="558" t="s">
        <v>895</v>
      </c>
      <c r="F5" s="558" t="s">
        <v>896</v>
      </c>
      <c r="G5" s="523" t="s">
        <v>897</v>
      </c>
      <c r="H5" s="558" t="s">
        <v>898</v>
      </c>
      <c r="I5" s="565" t="s">
        <v>899</v>
      </c>
      <c r="J5" s="566" t="s">
        <v>899</v>
      </c>
      <c r="K5" s="567">
        <v>811121.2</v>
      </c>
      <c r="L5" s="568" t="s">
        <v>900</v>
      </c>
      <c r="M5" s="558" t="s">
        <v>544</v>
      </c>
      <c r="N5" s="558" t="s">
        <v>531</v>
      </c>
    </row>
    <row r="6" spans="1:14" x14ac:dyDescent="0.25">
      <c r="C6" s="558">
        <v>5</v>
      </c>
      <c r="E6" s="558" t="s">
        <v>901</v>
      </c>
      <c r="F6" s="558" t="s">
        <v>902</v>
      </c>
      <c r="H6" s="558" t="s">
        <v>903</v>
      </c>
      <c r="I6" s="565" t="s">
        <v>904</v>
      </c>
      <c r="J6" s="566" t="s">
        <v>904</v>
      </c>
      <c r="K6" s="567">
        <v>811121.3</v>
      </c>
      <c r="L6" s="568" t="s">
        <v>905</v>
      </c>
      <c r="M6" s="558">
        <f t="shared" ref="M6:M20" si="0">-M7</f>
        <v>0</v>
      </c>
      <c r="N6" s="558" t="s">
        <v>544</v>
      </c>
    </row>
    <row r="7" spans="1:14" x14ac:dyDescent="0.25">
      <c r="C7" s="558">
        <v>6</v>
      </c>
      <c r="E7" s="558" t="s">
        <v>906</v>
      </c>
      <c r="F7" s="558" t="s">
        <v>907</v>
      </c>
      <c r="H7" s="558" t="s">
        <v>908</v>
      </c>
      <c r="I7" s="565" t="s">
        <v>909</v>
      </c>
      <c r="J7" s="566" t="s">
        <v>910</v>
      </c>
      <c r="K7" s="567">
        <v>811121.6</v>
      </c>
      <c r="L7" s="568" t="s">
        <v>911</v>
      </c>
      <c r="M7" s="558">
        <f t="shared" si="0"/>
        <v>0</v>
      </c>
    </row>
    <row r="8" spans="1:14" x14ac:dyDescent="0.25">
      <c r="C8" s="558">
        <v>7</v>
      </c>
      <c r="E8" s="558" t="s">
        <v>912</v>
      </c>
      <c r="F8" s="558" t="s">
        <v>913</v>
      </c>
      <c r="H8" s="558" t="s">
        <v>914</v>
      </c>
      <c r="I8" s="565" t="s">
        <v>915</v>
      </c>
      <c r="J8" s="566" t="s">
        <v>916</v>
      </c>
      <c r="K8" s="567">
        <v>811121.9</v>
      </c>
      <c r="L8" s="568" t="s">
        <v>917</v>
      </c>
      <c r="M8" s="558">
        <f t="shared" si="0"/>
        <v>0</v>
      </c>
    </row>
    <row r="9" spans="1:14" x14ac:dyDescent="0.25">
      <c r="C9" s="558">
        <v>8</v>
      </c>
      <c r="E9" s="558" t="s">
        <v>918</v>
      </c>
      <c r="F9" s="558" t="s">
        <v>919</v>
      </c>
      <c r="H9" s="558" t="s">
        <v>920</v>
      </c>
      <c r="I9" s="565" t="s">
        <v>921</v>
      </c>
      <c r="J9" s="566" t="s">
        <v>922</v>
      </c>
      <c r="K9" s="567" t="s">
        <v>923</v>
      </c>
      <c r="L9" s="568" t="s">
        <v>924</v>
      </c>
      <c r="M9" s="558">
        <f t="shared" si="0"/>
        <v>0</v>
      </c>
    </row>
    <row r="10" spans="1:14" x14ac:dyDescent="0.25">
      <c r="C10" s="558">
        <v>9</v>
      </c>
      <c r="E10" s="558" t="s">
        <v>925</v>
      </c>
      <c r="F10" s="558" t="s">
        <v>926</v>
      </c>
      <c r="H10" s="558" t="s">
        <v>927</v>
      </c>
      <c r="I10" s="565" t="s">
        <v>928</v>
      </c>
      <c r="J10" s="566" t="s">
        <v>929</v>
      </c>
      <c r="K10" s="567" t="s">
        <v>930</v>
      </c>
      <c r="L10" s="568" t="s">
        <v>931</v>
      </c>
      <c r="M10" s="558">
        <f t="shared" si="0"/>
        <v>0</v>
      </c>
    </row>
    <row r="11" spans="1:14" x14ac:dyDescent="0.25">
      <c r="C11" s="558">
        <v>10</v>
      </c>
      <c r="E11" s="558" t="s">
        <v>932</v>
      </c>
      <c r="F11" s="558" t="s">
        <v>933</v>
      </c>
      <c r="H11" s="558" t="s">
        <v>934</v>
      </c>
      <c r="I11" s="565" t="s">
        <v>935</v>
      </c>
      <c r="J11" s="566" t="s">
        <v>936</v>
      </c>
      <c r="K11" s="567">
        <v>81111811</v>
      </c>
      <c r="L11" s="568" t="s">
        <v>937</v>
      </c>
      <c r="M11" s="558">
        <f t="shared" si="0"/>
        <v>0</v>
      </c>
    </row>
    <row r="12" spans="1:14" x14ac:dyDescent="0.25">
      <c r="C12" s="558">
        <v>11</v>
      </c>
      <c r="E12" s="558" t="s">
        <v>938</v>
      </c>
      <c r="F12" s="558" t="s">
        <v>939</v>
      </c>
      <c r="H12" s="558" t="s">
        <v>940</v>
      </c>
      <c r="I12" s="565" t="s">
        <v>941</v>
      </c>
      <c r="J12" s="566" t="s">
        <v>942</v>
      </c>
      <c r="K12" s="567">
        <v>70.27</v>
      </c>
      <c r="L12" s="568"/>
      <c r="M12" s="558">
        <f t="shared" si="0"/>
        <v>0</v>
      </c>
    </row>
    <row r="13" spans="1:14" x14ac:dyDescent="0.25">
      <c r="C13" s="558">
        <v>12</v>
      </c>
      <c r="E13" s="558" t="s">
        <v>943</v>
      </c>
      <c r="F13" s="558" t="s">
        <v>944</v>
      </c>
      <c r="H13" s="558" t="s">
        <v>945</v>
      </c>
      <c r="I13" s="565" t="s">
        <v>946</v>
      </c>
      <c r="J13" s="566" t="s">
        <v>947</v>
      </c>
      <c r="K13" s="567">
        <v>70.28</v>
      </c>
      <c r="L13" s="568"/>
      <c r="M13" s="558">
        <f t="shared" si="0"/>
        <v>0</v>
      </c>
    </row>
    <row r="14" spans="1:14" x14ac:dyDescent="0.25">
      <c r="C14" s="558">
        <v>100</v>
      </c>
      <c r="F14" s="558" t="s">
        <v>948</v>
      </c>
      <c r="H14" s="558" t="s">
        <v>940</v>
      </c>
      <c r="I14" s="565" t="s">
        <v>949</v>
      </c>
      <c r="J14" s="566" t="s">
        <v>942</v>
      </c>
      <c r="K14" s="567">
        <v>70.27</v>
      </c>
      <c r="L14" s="568"/>
      <c r="M14" s="558">
        <f t="shared" si="0"/>
        <v>0</v>
      </c>
    </row>
    <row r="15" spans="1:14" x14ac:dyDescent="0.25">
      <c r="F15" s="558" t="s">
        <v>836</v>
      </c>
      <c r="H15" s="558" t="s">
        <v>950</v>
      </c>
      <c r="I15" s="565" t="s">
        <v>951</v>
      </c>
      <c r="J15" s="566" t="s">
        <v>951</v>
      </c>
      <c r="K15" s="567">
        <v>70.14</v>
      </c>
      <c r="L15" s="568" t="s">
        <v>952</v>
      </c>
      <c r="M15" s="558">
        <f t="shared" si="0"/>
        <v>0</v>
      </c>
    </row>
    <row r="16" spans="1:14" ht="15" customHeight="1" x14ac:dyDescent="0.25">
      <c r="F16" s="558" t="s">
        <v>953</v>
      </c>
      <c r="H16" s="558" t="s">
        <v>954</v>
      </c>
      <c r="I16" s="565" t="s">
        <v>955</v>
      </c>
      <c r="J16" s="569" t="s">
        <v>956</v>
      </c>
      <c r="K16" s="567">
        <v>70.36</v>
      </c>
      <c r="L16" s="568" t="s">
        <v>957</v>
      </c>
      <c r="M16" s="558">
        <f t="shared" si="0"/>
        <v>0</v>
      </c>
    </row>
    <row r="17" spans="3:13" x14ac:dyDescent="0.25">
      <c r="F17" s="558" t="s">
        <v>958</v>
      </c>
      <c r="H17" s="558" t="s">
        <v>959</v>
      </c>
      <c r="I17" s="565" t="s">
        <v>960</v>
      </c>
      <c r="J17" s="566" t="s">
        <v>961</v>
      </c>
      <c r="K17" s="567">
        <v>4323.125</v>
      </c>
      <c r="L17" s="568"/>
      <c r="M17" s="558">
        <f t="shared" si="0"/>
        <v>0</v>
      </c>
    </row>
    <row r="18" spans="3:13" x14ac:dyDescent="0.25">
      <c r="F18" s="558" t="s">
        <v>962</v>
      </c>
      <c r="H18" s="558" t="s">
        <v>963</v>
      </c>
      <c r="I18" s="565" t="s">
        <v>964</v>
      </c>
      <c r="J18" s="566" t="s">
        <v>964</v>
      </c>
      <c r="K18" s="567">
        <v>70.239999999999995</v>
      </c>
      <c r="L18" s="568"/>
      <c r="M18" s="558">
        <f t="shared" si="0"/>
        <v>0</v>
      </c>
    </row>
    <row r="19" spans="3:13" x14ac:dyDescent="0.25">
      <c r="F19" s="558" t="s">
        <v>965</v>
      </c>
      <c r="H19" s="558" t="s">
        <v>966</v>
      </c>
      <c r="I19" s="565" t="s">
        <v>967</v>
      </c>
      <c r="J19" s="566" t="s">
        <v>967</v>
      </c>
      <c r="K19" s="567">
        <v>43222609</v>
      </c>
      <c r="L19" s="568"/>
      <c r="M19" s="558">
        <f t="shared" si="0"/>
        <v>0</v>
      </c>
    </row>
    <row r="20" spans="3:13" x14ac:dyDescent="0.25">
      <c r="F20" s="558" t="s">
        <v>968</v>
      </c>
      <c r="H20" s="558" t="s">
        <v>969</v>
      </c>
      <c r="I20" s="565" t="s">
        <v>970</v>
      </c>
      <c r="J20" s="566" t="s">
        <v>970</v>
      </c>
      <c r="K20" s="567">
        <v>81111805</v>
      </c>
      <c r="L20" s="568"/>
      <c r="M20" s="558">
        <f t="shared" si="0"/>
        <v>0</v>
      </c>
    </row>
    <row r="21" spans="3:13" ht="15.75" thickBot="1" x14ac:dyDescent="0.3">
      <c r="F21" s="558" t="s">
        <v>971</v>
      </c>
      <c r="H21" s="558" t="s">
        <v>972</v>
      </c>
      <c r="I21" s="570" t="s">
        <v>973</v>
      </c>
      <c r="J21" s="571" t="s">
        <v>973</v>
      </c>
      <c r="K21" s="572">
        <v>4</v>
      </c>
      <c r="L21" s="573"/>
    </row>
    <row r="22" spans="3:13" x14ac:dyDescent="0.25">
      <c r="F22" s="558" t="s">
        <v>974</v>
      </c>
      <c r="I22" s="574"/>
      <c r="L22" s="576"/>
    </row>
    <row r="23" spans="3:13" ht="15.75" thickBot="1" x14ac:dyDescent="0.3">
      <c r="F23" s="558" t="s">
        <v>975</v>
      </c>
      <c r="I23" s="574"/>
      <c r="J23" s="575"/>
      <c r="K23" s="558"/>
      <c r="L23" s="576"/>
    </row>
    <row r="24" spans="3:13" x14ac:dyDescent="0.25">
      <c r="C24" s="577" t="s">
        <v>976</v>
      </c>
      <c r="D24" s="578" t="s">
        <v>977</v>
      </c>
      <c r="F24" s="558" t="s">
        <v>978</v>
      </c>
      <c r="J24" s="575"/>
      <c r="K24" s="558"/>
    </row>
    <row r="25" spans="3:13" ht="45.75" thickBot="1" x14ac:dyDescent="0.3">
      <c r="C25" s="580" t="s">
        <v>979</v>
      </c>
      <c r="D25" s="581"/>
      <c r="J25" s="575"/>
      <c r="K25" s="558"/>
    </row>
    <row r="26" spans="3:13" x14ac:dyDescent="0.25">
      <c r="C26" s="582" t="s">
        <v>980</v>
      </c>
      <c r="D26" s="583" t="s">
        <v>981</v>
      </c>
      <c r="J26" s="575"/>
      <c r="K26" s="558"/>
    </row>
    <row r="27" spans="3:13" x14ac:dyDescent="0.25">
      <c r="C27" s="584" t="s">
        <v>982</v>
      </c>
      <c r="D27" s="585" t="s">
        <v>983</v>
      </c>
      <c r="J27" s="575"/>
      <c r="K27" s="558"/>
    </row>
    <row r="28" spans="3:13" x14ac:dyDescent="0.25">
      <c r="C28" s="584" t="s">
        <v>984</v>
      </c>
      <c r="D28" s="585" t="s">
        <v>985</v>
      </c>
      <c r="J28" s="575"/>
      <c r="K28" s="558"/>
    </row>
    <row r="29" spans="3:13" ht="75" x14ac:dyDescent="0.25">
      <c r="C29" s="584" t="s">
        <v>986</v>
      </c>
      <c r="D29" s="586" t="s">
        <v>987</v>
      </c>
      <c r="J29" s="575"/>
      <c r="K29" s="558"/>
    </row>
    <row r="30" spans="3:13" x14ac:dyDescent="0.25">
      <c r="C30" s="584" t="s">
        <v>988</v>
      </c>
      <c r="D30" s="585"/>
      <c r="J30" s="575"/>
      <c r="K30" s="558"/>
    </row>
    <row r="31" spans="3:13" x14ac:dyDescent="0.25">
      <c r="C31" s="584" t="s">
        <v>989</v>
      </c>
      <c r="D31" s="585"/>
      <c r="J31" s="575"/>
      <c r="K31" s="558"/>
    </row>
    <row r="32" spans="3:13" x14ac:dyDescent="0.25">
      <c r="C32" s="584" t="s">
        <v>990</v>
      </c>
      <c r="D32" s="585"/>
      <c r="J32" s="575"/>
      <c r="K32" s="558"/>
    </row>
    <row r="33" spans="3:11" x14ac:dyDescent="0.25">
      <c r="C33" s="584" t="s">
        <v>991</v>
      </c>
      <c r="D33" s="587"/>
      <c r="J33" s="575"/>
      <c r="K33" s="558"/>
    </row>
    <row r="34" spans="3:11" x14ac:dyDescent="0.25">
      <c r="C34" s="584" t="s">
        <v>992</v>
      </c>
      <c r="D34" s="587"/>
      <c r="J34" s="575"/>
      <c r="K34" s="558"/>
    </row>
    <row r="35" spans="3:11" x14ac:dyDescent="0.25">
      <c r="C35" s="584" t="s">
        <v>993</v>
      </c>
      <c r="D35" s="587"/>
      <c r="J35" s="575"/>
      <c r="K35" s="558"/>
    </row>
    <row r="36" spans="3:11" x14ac:dyDescent="0.25">
      <c r="C36" s="584" t="s">
        <v>994</v>
      </c>
      <c r="D36" s="587"/>
      <c r="J36" s="575"/>
      <c r="K36" s="558"/>
    </row>
    <row r="37" spans="3:11" x14ac:dyDescent="0.25">
      <c r="C37" s="584" t="s">
        <v>995</v>
      </c>
      <c r="D37" s="587"/>
      <c r="J37" s="575"/>
      <c r="K37" s="558"/>
    </row>
    <row r="38" spans="3:11" ht="15.75" thickBot="1" x14ac:dyDescent="0.3">
      <c r="C38" s="588" t="s">
        <v>996</v>
      </c>
      <c r="D38" s="589"/>
      <c r="J38" s="575"/>
      <c r="K38" s="558"/>
    </row>
    <row r="39" spans="3:11" x14ac:dyDescent="0.25">
      <c r="J39" s="575"/>
      <c r="K39" s="558"/>
    </row>
    <row r="40" spans="3:11" x14ac:dyDescent="0.25">
      <c r="J40" s="575"/>
      <c r="K40" s="558"/>
    </row>
    <row r="41" spans="3:11" x14ac:dyDescent="0.25">
      <c r="J41" s="575"/>
      <c r="K41" s="558"/>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tabColor rgb="FF69BE28"/>
  </sheetPr>
  <dimension ref="A1:C24"/>
  <sheetViews>
    <sheetView showGridLines="0" zoomScaleNormal="100" workbookViewId="0">
      <selection activeCell="C28" sqref="C28"/>
    </sheetView>
  </sheetViews>
  <sheetFormatPr defaultColWidth="9" defaultRowHeight="12" x14ac:dyDescent="0.2"/>
  <cols>
    <col min="1" max="1" width="42.875" style="33" customWidth="1"/>
    <col min="2" max="2" width="43.375" style="33" customWidth="1"/>
    <col min="3" max="3" width="20.75" style="33" customWidth="1"/>
    <col min="4" max="16384" width="9" style="33"/>
  </cols>
  <sheetData>
    <row r="1" spans="1:3" ht="30" customHeight="1" x14ac:dyDescent="0.2">
      <c r="A1" s="1006" t="s">
        <v>997</v>
      </c>
      <c r="B1" s="1006"/>
      <c r="C1" s="1006"/>
    </row>
    <row r="3" spans="1:3" s="67" customFormat="1" ht="30" customHeight="1" x14ac:dyDescent="0.2">
      <c r="A3" s="1005" t="s">
        <v>998</v>
      </c>
      <c r="B3" s="1005"/>
      <c r="C3" s="1005"/>
    </row>
    <row r="4" spans="1:3" s="67" customFormat="1" ht="15.95" customHeight="1" x14ac:dyDescent="0.2"/>
    <row r="5" spans="1:3" s="67" customFormat="1" ht="15.95" customHeight="1" x14ac:dyDescent="0.2">
      <c r="A5" s="67" t="s">
        <v>999</v>
      </c>
    </row>
    <row r="6" spans="1:3" s="67" customFormat="1" ht="15.95" customHeight="1" x14ac:dyDescent="0.2"/>
    <row r="7" spans="1:3" ht="20.100000000000001" customHeight="1" x14ac:dyDescent="0.2">
      <c r="A7" s="101" t="s">
        <v>1000</v>
      </c>
      <c r="B7" s="102" t="s">
        <v>1001</v>
      </c>
      <c r="C7" s="103" t="s">
        <v>1002</v>
      </c>
    </row>
    <row r="8" spans="1:3" ht="15.95" customHeight="1" x14ac:dyDescent="0.2">
      <c r="A8" s="116" t="s">
        <v>1003</v>
      </c>
      <c r="B8" s="99" t="s">
        <v>1004</v>
      </c>
      <c r="C8" s="100" t="s">
        <v>157</v>
      </c>
    </row>
    <row r="9" spans="1:3" ht="15.95" customHeight="1" x14ac:dyDescent="0.2">
      <c r="A9" s="117" t="s">
        <v>1005</v>
      </c>
      <c r="B9" s="97" t="s">
        <v>1006</v>
      </c>
      <c r="C9" s="95" t="s">
        <v>157</v>
      </c>
    </row>
    <row r="10" spans="1:3" ht="15.95" customHeight="1" x14ac:dyDescent="0.2">
      <c r="A10" s="118" t="s">
        <v>1007</v>
      </c>
      <c r="B10" s="97" t="s">
        <v>1008</v>
      </c>
      <c r="C10" s="95"/>
    </row>
    <row r="11" spans="1:3" ht="15.95" customHeight="1" x14ac:dyDescent="0.2">
      <c r="A11" s="117" t="s">
        <v>1009</v>
      </c>
      <c r="B11" s="97" t="s">
        <v>1010</v>
      </c>
      <c r="C11" s="95" t="s">
        <v>157</v>
      </c>
    </row>
    <row r="12" spans="1:3" ht="15.95" customHeight="1" x14ac:dyDescent="0.2">
      <c r="A12" s="119" t="s">
        <v>5</v>
      </c>
      <c r="B12" s="98"/>
      <c r="C12" s="96"/>
    </row>
    <row r="13" spans="1:3" ht="15.95" customHeight="1" x14ac:dyDescent="0.2">
      <c r="A13" s="1010"/>
      <c r="B13" s="1011"/>
      <c r="C13" s="1011"/>
    </row>
    <row r="14" spans="1:3" s="67" customFormat="1" ht="30" customHeight="1" x14ac:dyDescent="0.2">
      <c r="A14" s="1005" t="s">
        <v>1011</v>
      </c>
      <c r="B14" s="1005"/>
      <c r="C14" s="1005"/>
    </row>
    <row r="15" spans="1:3" ht="15.95" customHeight="1" x14ac:dyDescent="0.2">
      <c r="A15" s="1008"/>
      <c r="B15" s="1009"/>
      <c r="C15" s="1009"/>
    </row>
    <row r="16" spans="1:3" s="67" customFormat="1" ht="15.95" customHeight="1" x14ac:dyDescent="0.2">
      <c r="A16" s="1007" t="s">
        <v>1012</v>
      </c>
      <c r="B16" s="1007"/>
      <c r="C16" s="1007"/>
    </row>
    <row r="17" spans="1:3" s="67" customFormat="1" ht="15.95" customHeight="1" x14ac:dyDescent="0.2">
      <c r="A17" s="1008" t="s">
        <v>1013</v>
      </c>
      <c r="B17" s="1009"/>
      <c r="C17" s="1009"/>
    </row>
    <row r="18" spans="1:3" s="67" customFormat="1" ht="15.95" customHeight="1" x14ac:dyDescent="0.2">
      <c r="A18" s="1012" t="s">
        <v>1014</v>
      </c>
      <c r="B18" s="1009"/>
      <c r="C18" s="1009"/>
    </row>
    <row r="19" spans="1:3" s="67" customFormat="1" ht="15.95" customHeight="1" x14ac:dyDescent="0.2">
      <c r="A19" s="1007" t="s">
        <v>1015</v>
      </c>
      <c r="B19" s="1009"/>
      <c r="C19" s="1009"/>
    </row>
    <row r="20" spans="1:3" s="67" customFormat="1" ht="15.95" customHeight="1" x14ac:dyDescent="0.2">
      <c r="A20" s="1012" t="s">
        <v>1016</v>
      </c>
      <c r="B20" s="1009"/>
      <c r="C20" s="1009"/>
    </row>
    <row r="21" spans="1:3" s="67" customFormat="1" ht="15.95" customHeight="1" x14ac:dyDescent="0.2">
      <c r="A21" s="1008"/>
      <c r="B21" s="1009"/>
      <c r="C21" s="1009"/>
    </row>
    <row r="22" spans="1:3" s="67" customFormat="1" ht="15.95" customHeight="1" x14ac:dyDescent="0.2">
      <c r="A22" s="1008" t="s">
        <v>1017</v>
      </c>
      <c r="B22" s="1009"/>
      <c r="C22" s="1009"/>
    </row>
    <row r="23" spans="1:3" s="67" customFormat="1" ht="15.95" customHeight="1" x14ac:dyDescent="0.2">
      <c r="A23" s="1008"/>
      <c r="B23" s="1009"/>
      <c r="C23" s="1009"/>
    </row>
    <row r="24" spans="1:3" s="67" customFormat="1" ht="15.95" customHeight="1" x14ac:dyDescent="0.2">
      <c r="A24" s="1008" t="s">
        <v>1018</v>
      </c>
      <c r="B24" s="1009"/>
      <c r="C24" s="1009"/>
    </row>
  </sheetData>
  <mergeCells count="14">
    <mergeCell ref="A3:C3"/>
    <mergeCell ref="A1:C1"/>
    <mergeCell ref="A16:C16"/>
    <mergeCell ref="A17:C17"/>
    <mergeCell ref="A24:C24"/>
    <mergeCell ref="A23:C23"/>
    <mergeCell ref="A21:C21"/>
    <mergeCell ref="A15:C15"/>
    <mergeCell ref="A13:C13"/>
    <mergeCell ref="A18:C18"/>
    <mergeCell ref="A19:C19"/>
    <mergeCell ref="A20:C20"/>
    <mergeCell ref="A22:C22"/>
    <mergeCell ref="A14:C14"/>
  </mergeCells>
  <printOptions horizontalCentered="1"/>
  <pageMargins left="0.70866141732283472" right="0.70866141732283472" top="1.1417322834645669" bottom="0.74803149606299213" header="0.31496062992125984" footer="0.31496062992125984"/>
  <pageSetup paperSize="9" orientation="portrait" horizontalDpi="4294967293" r:id="rId1"/>
  <headerFooter>
    <oddHeader>&amp;R&amp;G</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R39"/>
  <sheetViews>
    <sheetView workbookViewId="0"/>
  </sheetViews>
  <sheetFormatPr defaultRowHeight="14.25" x14ac:dyDescent="0.2"/>
  <cols>
    <col min="1" max="1" width="41.125" customWidth="1"/>
    <col min="6" max="9" width="2.5" customWidth="1"/>
    <col min="14" max="18" width="16.125" customWidth="1"/>
  </cols>
  <sheetData>
    <row r="1" spans="1:18" ht="18" x14ac:dyDescent="0.25">
      <c r="A1" s="262" t="s">
        <v>1019</v>
      </c>
    </row>
    <row r="3" spans="1:18" ht="15" x14ac:dyDescent="0.25">
      <c r="A3" s="247" t="s">
        <v>1020</v>
      </c>
      <c r="B3" t="s">
        <v>1021</v>
      </c>
      <c r="P3" t="s">
        <v>1022</v>
      </c>
    </row>
    <row r="5" spans="1:18" ht="15" x14ac:dyDescent="0.25">
      <c r="A5" s="247" t="s">
        <v>1023</v>
      </c>
      <c r="B5" t="s">
        <v>1024</v>
      </c>
      <c r="P5" t="s">
        <v>1025</v>
      </c>
    </row>
    <row r="6" spans="1:18" ht="15" x14ac:dyDescent="0.25">
      <c r="A6" s="247" t="s">
        <v>695</v>
      </c>
      <c r="B6" t="s">
        <v>1026</v>
      </c>
      <c r="P6" t="s">
        <v>1027</v>
      </c>
    </row>
    <row r="8" spans="1:18" ht="15.75" x14ac:dyDescent="0.25">
      <c r="A8" s="263" t="s">
        <v>1028</v>
      </c>
    </row>
    <row r="9" spans="1:18" ht="15" x14ac:dyDescent="0.25">
      <c r="B9" s="247" t="s">
        <v>1029</v>
      </c>
      <c r="C9" s="247"/>
      <c r="D9" s="247"/>
      <c r="E9" s="247"/>
      <c r="F9" s="247" t="s">
        <v>1030</v>
      </c>
      <c r="G9" s="247"/>
      <c r="H9" s="247"/>
      <c r="I9" s="247"/>
      <c r="J9" s="247"/>
      <c r="K9" s="247"/>
      <c r="L9" s="247"/>
      <c r="M9" s="247"/>
      <c r="N9" s="247" t="s">
        <v>1031</v>
      </c>
      <c r="O9" s="247"/>
      <c r="P9" s="247"/>
      <c r="Q9" s="247"/>
      <c r="R9" s="247"/>
    </row>
    <row r="10" spans="1:18" ht="15" x14ac:dyDescent="0.25">
      <c r="A10" s="247" t="s">
        <v>1</v>
      </c>
      <c r="B10" s="247" t="s">
        <v>1032</v>
      </c>
      <c r="C10" s="247" t="s">
        <v>568</v>
      </c>
      <c r="D10" s="247" t="s">
        <v>1033</v>
      </c>
      <c r="E10" s="247" t="s">
        <v>1034</v>
      </c>
      <c r="F10" s="817">
        <v>1</v>
      </c>
      <c r="G10" s="817">
        <v>2</v>
      </c>
      <c r="H10" s="817">
        <v>3</v>
      </c>
      <c r="I10" s="817">
        <v>4</v>
      </c>
      <c r="J10" s="247" t="s">
        <v>1035</v>
      </c>
      <c r="K10" s="247" t="s">
        <v>1036</v>
      </c>
      <c r="L10" s="247" t="s">
        <v>1037</v>
      </c>
      <c r="M10" s="247" t="s">
        <v>1038</v>
      </c>
      <c r="N10" s="247" t="s">
        <v>1039</v>
      </c>
      <c r="O10" s="247" t="s">
        <v>1040</v>
      </c>
      <c r="P10" s="247" t="s">
        <v>1041</v>
      </c>
      <c r="Q10" s="247" t="s">
        <v>1042</v>
      </c>
      <c r="R10" s="247" t="s">
        <v>1043</v>
      </c>
    </row>
    <row r="11" spans="1:18" x14ac:dyDescent="0.2">
      <c r="A11" s="225" t="s">
        <v>1044</v>
      </c>
      <c r="B11" s="225" t="s">
        <v>157</v>
      </c>
      <c r="C11" s="225" t="s">
        <v>123</v>
      </c>
      <c r="D11" s="225" t="s">
        <v>123</v>
      </c>
      <c r="E11" s="225" t="s">
        <v>123</v>
      </c>
      <c r="F11" s="264" t="s">
        <v>1045</v>
      </c>
      <c r="G11" s="264" t="s">
        <v>1045</v>
      </c>
      <c r="H11" s="264" t="s">
        <v>1045</v>
      </c>
      <c r="I11" s="264"/>
      <c r="J11" s="225" t="s">
        <v>1046</v>
      </c>
      <c r="M11" t="s">
        <v>1047</v>
      </c>
    </row>
    <row r="12" spans="1:18" x14ac:dyDescent="0.2">
      <c r="A12" s="225" t="s">
        <v>1048</v>
      </c>
      <c r="B12" s="225" t="s">
        <v>157</v>
      </c>
      <c r="C12" s="225" t="s">
        <v>123</v>
      </c>
      <c r="D12" s="225" t="s">
        <v>123</v>
      </c>
      <c r="E12" s="225" t="s">
        <v>123</v>
      </c>
      <c r="F12" s="264" t="s">
        <v>1045</v>
      </c>
      <c r="G12" s="264"/>
      <c r="H12" s="264"/>
      <c r="I12" s="264"/>
      <c r="J12" s="225" t="s">
        <v>1049</v>
      </c>
      <c r="M12" t="s">
        <v>1047</v>
      </c>
    </row>
    <row r="13" spans="1:18" x14ac:dyDescent="0.2">
      <c r="A13" s="225" t="s">
        <v>1050</v>
      </c>
      <c r="B13" s="225" t="s">
        <v>157</v>
      </c>
      <c r="C13" s="225" t="s">
        <v>123</v>
      </c>
      <c r="D13" s="225" t="s">
        <v>123</v>
      </c>
      <c r="E13" s="225" t="s">
        <v>123</v>
      </c>
      <c r="F13" s="264"/>
      <c r="G13" s="264" t="s">
        <v>1045</v>
      </c>
      <c r="H13" s="264"/>
      <c r="I13" s="264"/>
      <c r="J13" s="225" t="s">
        <v>1051</v>
      </c>
      <c r="M13" t="s">
        <v>1047</v>
      </c>
    </row>
    <row r="14" spans="1:18" x14ac:dyDescent="0.2">
      <c r="A14" s="225" t="s">
        <v>1052</v>
      </c>
      <c r="B14" s="225" t="s">
        <v>157</v>
      </c>
      <c r="C14" s="225" t="s">
        <v>123</v>
      </c>
      <c r="D14" s="225" t="s">
        <v>123</v>
      </c>
      <c r="E14" s="225" t="s">
        <v>123</v>
      </c>
      <c r="F14" s="264"/>
      <c r="G14" s="264"/>
      <c r="H14" s="264" t="s">
        <v>1045</v>
      </c>
      <c r="I14" s="264"/>
      <c r="J14" s="225" t="s">
        <v>1053</v>
      </c>
      <c r="M14" t="s">
        <v>1047</v>
      </c>
    </row>
    <row r="15" spans="1:18" x14ac:dyDescent="0.2">
      <c r="A15" s="225" t="s">
        <v>1054</v>
      </c>
      <c r="B15" s="225" t="s">
        <v>157</v>
      </c>
      <c r="C15" s="225" t="s">
        <v>123</v>
      </c>
      <c r="D15" s="225" t="s">
        <v>123</v>
      </c>
      <c r="E15" s="225" t="s">
        <v>123</v>
      </c>
      <c r="F15" s="264" t="s">
        <v>1045</v>
      </c>
      <c r="G15" s="264"/>
      <c r="H15" s="264"/>
      <c r="I15" s="264"/>
      <c r="J15" s="225" t="s">
        <v>1049</v>
      </c>
      <c r="M15" t="s">
        <v>1047</v>
      </c>
    </row>
    <row r="16" spans="1:18" x14ac:dyDescent="0.2">
      <c r="A16" s="225" t="s">
        <v>1055</v>
      </c>
      <c r="B16" s="225" t="s">
        <v>157</v>
      </c>
      <c r="C16" s="225" t="s">
        <v>123</v>
      </c>
      <c r="D16" s="225" t="s">
        <v>123</v>
      </c>
      <c r="E16" s="225" t="s">
        <v>123</v>
      </c>
      <c r="F16" s="264"/>
      <c r="G16" s="264" t="s">
        <v>1045</v>
      </c>
      <c r="H16" s="264"/>
      <c r="I16" s="264"/>
      <c r="J16" s="225" t="s">
        <v>1051</v>
      </c>
      <c r="M16" t="s">
        <v>1047</v>
      </c>
    </row>
    <row r="17" spans="1:13" x14ac:dyDescent="0.2">
      <c r="A17" s="225" t="s">
        <v>1056</v>
      </c>
      <c r="B17" s="225" t="s">
        <v>157</v>
      </c>
      <c r="C17" s="225" t="s">
        <v>123</v>
      </c>
      <c r="D17" s="225" t="s">
        <v>123</v>
      </c>
      <c r="E17" s="225" t="s">
        <v>123</v>
      </c>
      <c r="F17" s="264"/>
      <c r="G17" s="264"/>
      <c r="H17" s="264" t="s">
        <v>1045</v>
      </c>
      <c r="I17" s="264"/>
      <c r="J17" s="225" t="s">
        <v>1057</v>
      </c>
      <c r="M17" t="s">
        <v>1047</v>
      </c>
    </row>
    <row r="18" spans="1:13" x14ac:dyDescent="0.2">
      <c r="A18" s="225" t="s">
        <v>1058</v>
      </c>
      <c r="B18" s="225" t="s">
        <v>157</v>
      </c>
      <c r="C18" s="225" t="s">
        <v>123</v>
      </c>
      <c r="D18" s="225" t="s">
        <v>123</v>
      </c>
      <c r="E18" s="225" t="s">
        <v>123</v>
      </c>
      <c r="F18" s="264" t="s">
        <v>1045</v>
      </c>
      <c r="G18" s="264"/>
      <c r="H18" s="264"/>
      <c r="I18" s="264"/>
      <c r="J18" s="225" t="s">
        <v>1059</v>
      </c>
      <c r="M18" t="s">
        <v>1047</v>
      </c>
    </row>
    <row r="19" spans="1:13" x14ac:dyDescent="0.2">
      <c r="A19" s="225" t="s">
        <v>1060</v>
      </c>
      <c r="B19" s="225" t="s">
        <v>157</v>
      </c>
      <c r="C19" s="225" t="s">
        <v>123</v>
      </c>
      <c r="D19" s="225" t="s">
        <v>123</v>
      </c>
      <c r="E19" s="225" t="s">
        <v>123</v>
      </c>
      <c r="F19" s="264"/>
      <c r="G19" s="264" t="s">
        <v>1045</v>
      </c>
      <c r="H19" s="264"/>
      <c r="I19" s="264"/>
      <c r="J19" s="225" t="s">
        <v>1061</v>
      </c>
      <c r="M19" t="s">
        <v>1047</v>
      </c>
    </row>
    <row r="20" spans="1:13" x14ac:dyDescent="0.2">
      <c r="A20" s="225" t="s">
        <v>1062</v>
      </c>
      <c r="B20" s="225" t="s">
        <v>157</v>
      </c>
      <c r="C20" s="225" t="s">
        <v>123</v>
      </c>
      <c r="D20" s="225" t="s">
        <v>123</v>
      </c>
      <c r="E20" s="225" t="s">
        <v>123</v>
      </c>
      <c r="F20" s="264"/>
      <c r="G20" s="264"/>
      <c r="H20" s="264" t="s">
        <v>1045</v>
      </c>
      <c r="I20" s="264"/>
      <c r="J20" s="225" t="s">
        <v>1063</v>
      </c>
      <c r="M20" t="s">
        <v>1047</v>
      </c>
    </row>
    <row r="21" spans="1:13" x14ac:dyDescent="0.2">
      <c r="A21" s="225" t="s">
        <v>1064</v>
      </c>
      <c r="B21" s="225" t="s">
        <v>157</v>
      </c>
      <c r="C21" s="225" t="s">
        <v>123</v>
      </c>
      <c r="D21" s="225" t="s">
        <v>123</v>
      </c>
      <c r="E21" s="225" t="s">
        <v>123</v>
      </c>
      <c r="F21" s="264" t="s">
        <v>1045</v>
      </c>
      <c r="G21" s="264"/>
      <c r="H21" s="264"/>
      <c r="I21" s="264"/>
      <c r="J21" s="225" t="s">
        <v>1049</v>
      </c>
      <c r="M21" t="s">
        <v>1047</v>
      </c>
    </row>
    <row r="22" spans="1:13" x14ac:dyDescent="0.2">
      <c r="A22" s="225" t="s">
        <v>1065</v>
      </c>
      <c r="B22" s="225" t="s">
        <v>157</v>
      </c>
      <c r="C22" s="225" t="s">
        <v>123</v>
      </c>
      <c r="D22" s="225" t="s">
        <v>123</v>
      </c>
      <c r="E22" s="225" t="s">
        <v>123</v>
      </c>
      <c r="F22" s="264"/>
      <c r="G22" s="264" t="s">
        <v>1045</v>
      </c>
      <c r="H22" s="264"/>
      <c r="I22" s="264"/>
      <c r="J22" s="225" t="s">
        <v>1051</v>
      </c>
      <c r="M22" t="s">
        <v>1047</v>
      </c>
    </row>
    <row r="23" spans="1:13" x14ac:dyDescent="0.2">
      <c r="A23" s="225" t="s">
        <v>1066</v>
      </c>
      <c r="B23" s="225" t="s">
        <v>157</v>
      </c>
      <c r="C23" s="225" t="s">
        <v>123</v>
      </c>
      <c r="D23" s="225" t="s">
        <v>123</v>
      </c>
      <c r="E23" s="225" t="s">
        <v>123</v>
      </c>
      <c r="F23" s="264"/>
      <c r="G23" s="264"/>
      <c r="H23" s="264" t="s">
        <v>1045</v>
      </c>
      <c r="I23" s="264"/>
      <c r="J23" s="225" t="s">
        <v>1057</v>
      </c>
      <c r="M23" t="s">
        <v>1047</v>
      </c>
    </row>
    <row r="24" spans="1:13" x14ac:dyDescent="0.2">
      <c r="A24" s="225" t="s">
        <v>1067</v>
      </c>
      <c r="B24" s="225" t="s">
        <v>157</v>
      </c>
      <c r="C24" s="225" t="s">
        <v>123</v>
      </c>
      <c r="D24" s="225" t="s">
        <v>123</v>
      </c>
      <c r="E24" s="225" t="s">
        <v>123</v>
      </c>
      <c r="F24" s="264" t="s">
        <v>1045</v>
      </c>
      <c r="G24" s="264"/>
      <c r="H24" s="264"/>
      <c r="I24" s="264"/>
      <c r="J24" s="225" t="s">
        <v>1059</v>
      </c>
      <c r="M24" t="s">
        <v>1047</v>
      </c>
    </row>
    <row r="25" spans="1:13" x14ac:dyDescent="0.2">
      <c r="A25" s="225" t="s">
        <v>1068</v>
      </c>
      <c r="B25" s="225" t="s">
        <v>157</v>
      </c>
      <c r="C25" s="225" t="s">
        <v>123</v>
      </c>
      <c r="D25" s="225" t="s">
        <v>123</v>
      </c>
      <c r="E25" s="225" t="s">
        <v>123</v>
      </c>
      <c r="F25" s="264"/>
      <c r="G25" s="264" t="s">
        <v>1045</v>
      </c>
      <c r="H25" s="264"/>
      <c r="I25" s="264"/>
      <c r="J25" s="225" t="s">
        <v>1061</v>
      </c>
      <c r="M25" t="s">
        <v>1047</v>
      </c>
    </row>
    <row r="26" spans="1:13" x14ac:dyDescent="0.2">
      <c r="A26" s="225" t="s">
        <v>1069</v>
      </c>
      <c r="B26" s="225" t="s">
        <v>157</v>
      </c>
      <c r="C26" s="225" t="s">
        <v>123</v>
      </c>
      <c r="D26" s="225" t="s">
        <v>123</v>
      </c>
      <c r="E26" s="225" t="s">
        <v>123</v>
      </c>
      <c r="F26" s="264"/>
      <c r="G26" s="264"/>
      <c r="H26" s="264" t="s">
        <v>1045</v>
      </c>
      <c r="I26" s="264"/>
      <c r="J26" s="225" t="s">
        <v>1063</v>
      </c>
      <c r="M26" t="s">
        <v>1047</v>
      </c>
    </row>
    <row r="27" spans="1:13" x14ac:dyDescent="0.2">
      <c r="A27" s="225" t="s">
        <v>1070</v>
      </c>
      <c r="B27" s="225" t="s">
        <v>157</v>
      </c>
      <c r="C27" s="225" t="s">
        <v>123</v>
      </c>
      <c r="D27" s="225" t="s">
        <v>123</v>
      </c>
      <c r="E27" s="225" t="s">
        <v>123</v>
      </c>
      <c r="F27" s="264" t="s">
        <v>1045</v>
      </c>
      <c r="G27" s="264"/>
      <c r="H27" s="264"/>
      <c r="I27" s="264"/>
      <c r="J27" s="225" t="s">
        <v>1061</v>
      </c>
      <c r="M27" t="s">
        <v>1071</v>
      </c>
    </row>
    <row r="28" spans="1:13" x14ac:dyDescent="0.2">
      <c r="A28" s="225" t="s">
        <v>1072</v>
      </c>
      <c r="B28" s="225" t="s">
        <v>157</v>
      </c>
      <c r="C28" s="225" t="s">
        <v>123</v>
      </c>
      <c r="D28" s="225" t="s">
        <v>123</v>
      </c>
      <c r="E28" s="225" t="s">
        <v>123</v>
      </c>
      <c r="F28" s="264"/>
      <c r="G28" s="264" t="s">
        <v>1045</v>
      </c>
      <c r="H28" s="264"/>
      <c r="I28" s="264"/>
      <c r="J28" s="225" t="s">
        <v>1073</v>
      </c>
      <c r="M28" t="s">
        <v>1071</v>
      </c>
    </row>
    <row r="29" spans="1:13" x14ac:dyDescent="0.2">
      <c r="A29" s="225" t="s">
        <v>1074</v>
      </c>
      <c r="B29" s="225" t="s">
        <v>157</v>
      </c>
      <c r="C29" s="225" t="s">
        <v>123</v>
      </c>
      <c r="D29" s="225" t="s">
        <v>123</v>
      </c>
      <c r="E29" s="225" t="s">
        <v>123</v>
      </c>
      <c r="F29" s="264"/>
      <c r="G29" s="264"/>
      <c r="H29" s="264" t="s">
        <v>1045</v>
      </c>
      <c r="I29" s="264"/>
      <c r="J29" s="225" t="s">
        <v>1075</v>
      </c>
      <c r="M29" t="s">
        <v>1071</v>
      </c>
    </row>
    <row r="30" spans="1:13" x14ac:dyDescent="0.2">
      <c r="A30" s="225" t="s">
        <v>1076</v>
      </c>
      <c r="B30" s="225" t="s">
        <v>157</v>
      </c>
      <c r="C30" s="225" t="s">
        <v>123</v>
      </c>
      <c r="D30" s="225" t="s">
        <v>123</v>
      </c>
      <c r="E30" s="225" t="s">
        <v>123</v>
      </c>
      <c r="F30" s="264" t="s">
        <v>1045</v>
      </c>
      <c r="G30" s="264" t="s">
        <v>1045</v>
      </c>
      <c r="H30" s="264" t="s">
        <v>1045</v>
      </c>
      <c r="I30" s="264"/>
      <c r="J30" s="225" t="s">
        <v>1077</v>
      </c>
      <c r="M30" t="s">
        <v>1047</v>
      </c>
    </row>
    <row r="31" spans="1:13" x14ac:dyDescent="0.2">
      <c r="A31" s="225" t="s">
        <v>1044</v>
      </c>
      <c r="B31" s="225" t="s">
        <v>123</v>
      </c>
      <c r="C31" s="225" t="s">
        <v>123</v>
      </c>
      <c r="D31" s="225" t="s">
        <v>123</v>
      </c>
      <c r="E31" s="225" t="s">
        <v>157</v>
      </c>
      <c r="F31" s="264" t="s">
        <v>1045</v>
      </c>
      <c r="G31" s="264" t="s">
        <v>1045</v>
      </c>
      <c r="H31" s="264" t="s">
        <v>1045</v>
      </c>
      <c r="I31" s="264"/>
      <c r="J31" s="265" t="s">
        <v>1046</v>
      </c>
      <c r="M31" t="s">
        <v>1047</v>
      </c>
    </row>
    <row r="32" spans="1:13" x14ac:dyDescent="0.2">
      <c r="A32" s="225" t="s">
        <v>1078</v>
      </c>
      <c r="B32" s="225" t="s">
        <v>123</v>
      </c>
      <c r="C32" s="225" t="s">
        <v>123</v>
      </c>
      <c r="D32" s="225" t="s">
        <v>123</v>
      </c>
      <c r="E32" s="225" t="s">
        <v>157</v>
      </c>
      <c r="F32" s="264" t="s">
        <v>1045</v>
      </c>
      <c r="G32" s="264"/>
      <c r="H32" s="264"/>
      <c r="I32" s="264"/>
      <c r="J32" s="225" t="s">
        <v>1079</v>
      </c>
      <c r="M32" t="s">
        <v>1071</v>
      </c>
    </row>
    <row r="33" spans="1:13" x14ac:dyDescent="0.2">
      <c r="A33" s="225" t="s">
        <v>1080</v>
      </c>
      <c r="B33" s="225" t="s">
        <v>123</v>
      </c>
      <c r="C33" s="225" t="s">
        <v>123</v>
      </c>
      <c r="D33" s="225" t="s">
        <v>123</v>
      </c>
      <c r="E33" s="225" t="s">
        <v>157</v>
      </c>
      <c r="F33" s="264"/>
      <c r="G33" s="264" t="s">
        <v>1045</v>
      </c>
      <c r="H33" s="264"/>
      <c r="I33" s="264"/>
      <c r="J33" s="225" t="s">
        <v>1081</v>
      </c>
      <c r="M33" t="s">
        <v>1071</v>
      </c>
    </row>
    <row r="34" spans="1:13" x14ac:dyDescent="0.2">
      <c r="A34" s="225" t="s">
        <v>1082</v>
      </c>
      <c r="B34" s="225" t="s">
        <v>123</v>
      </c>
      <c r="C34" s="225" t="s">
        <v>123</v>
      </c>
      <c r="D34" s="225" t="s">
        <v>123</v>
      </c>
      <c r="E34" s="225" t="s">
        <v>157</v>
      </c>
      <c r="F34" s="264"/>
      <c r="G34" s="264"/>
      <c r="H34" s="264" t="s">
        <v>1045</v>
      </c>
      <c r="I34" s="264"/>
      <c r="J34" s="225" t="s">
        <v>1083</v>
      </c>
      <c r="M34" t="s">
        <v>1071</v>
      </c>
    </row>
    <row r="35" spans="1:13" x14ac:dyDescent="0.2">
      <c r="B35" t="s">
        <v>157</v>
      </c>
      <c r="C35" t="s">
        <v>157</v>
      </c>
      <c r="D35" t="s">
        <v>157</v>
      </c>
      <c r="E35" t="s">
        <v>157</v>
      </c>
      <c r="F35" s="817"/>
      <c r="G35" s="817"/>
      <c r="H35" s="817"/>
      <c r="I35" s="817"/>
      <c r="M35" t="s">
        <v>1047</v>
      </c>
    </row>
    <row r="36" spans="1:13" x14ac:dyDescent="0.2">
      <c r="B36" t="s">
        <v>157</v>
      </c>
      <c r="C36" t="s">
        <v>157</v>
      </c>
      <c r="D36" t="s">
        <v>157</v>
      </c>
      <c r="E36" t="s">
        <v>157</v>
      </c>
      <c r="F36" s="817"/>
      <c r="G36" s="817"/>
      <c r="H36" s="817"/>
      <c r="I36" s="817"/>
      <c r="M36" t="s">
        <v>1047</v>
      </c>
    </row>
    <row r="37" spans="1:13" x14ac:dyDescent="0.2">
      <c r="B37" t="s">
        <v>157</v>
      </c>
      <c r="C37" t="s">
        <v>157</v>
      </c>
      <c r="D37" t="s">
        <v>157</v>
      </c>
      <c r="E37" t="s">
        <v>157</v>
      </c>
      <c r="F37" s="817"/>
      <c r="G37" s="817"/>
      <c r="H37" s="817"/>
      <c r="I37" s="817"/>
      <c r="M37" t="s">
        <v>1047</v>
      </c>
    </row>
    <row r="38" spans="1:13" x14ac:dyDescent="0.2">
      <c r="B38" t="s">
        <v>157</v>
      </c>
      <c r="C38" t="s">
        <v>157</v>
      </c>
      <c r="D38" t="s">
        <v>157</v>
      </c>
      <c r="E38" t="s">
        <v>157</v>
      </c>
      <c r="F38" s="817"/>
      <c r="G38" s="817"/>
      <c r="H38" s="817"/>
      <c r="I38" s="817"/>
      <c r="M38" t="s">
        <v>1047</v>
      </c>
    </row>
    <row r="39" spans="1:13" x14ac:dyDescent="0.2">
      <c r="B39" t="s">
        <v>157</v>
      </c>
      <c r="C39" t="s">
        <v>157</v>
      </c>
      <c r="D39" t="s">
        <v>157</v>
      </c>
      <c r="E39" t="s">
        <v>157</v>
      </c>
      <c r="F39" s="817"/>
      <c r="G39" s="817"/>
      <c r="H39" s="817"/>
      <c r="I39" s="817"/>
      <c r="M39" t="s">
        <v>1047</v>
      </c>
    </row>
  </sheetData>
  <conditionalFormatting sqref="M1:M1048576">
    <cfRule type="cellIs" dxfId="27" priority="2" operator="equal">
      <formula>"SLA"</formula>
    </cfRule>
  </conditionalFormatting>
  <conditionalFormatting sqref="B1:E1048576">
    <cfRule type="cellIs" dxfId="26" priority="1" operator="equal">
      <formula>"Yes"</formula>
    </cfRule>
  </conditionalFormatting>
  <dataValidations count="3">
    <dataValidation type="list" allowBlank="1" showInputMessage="1" showErrorMessage="1" sqref="B11:E39" xr:uid="{00000000-0002-0000-1200-000000000000}">
      <formula1>"Yes,No"</formula1>
    </dataValidation>
    <dataValidation type="list" allowBlank="1" showInputMessage="1" showErrorMessage="1" sqref="M11:M39" xr:uid="{00000000-0002-0000-1200-000001000000}">
      <formula1>"OLA,SLA"</formula1>
    </dataValidation>
    <dataValidation type="list" allowBlank="1" showInputMessage="1" showErrorMessage="1" sqref="F11:I39" xr:uid="{00000000-0002-0000-1200-000002000000}">
      <formula1>"X,"</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8"/>
    <pageSetUpPr fitToPage="1"/>
  </sheetPr>
  <dimension ref="A1:B12"/>
  <sheetViews>
    <sheetView showGridLines="0" zoomScale="120" zoomScaleNormal="120" workbookViewId="0">
      <selection activeCell="B9" sqref="B9"/>
    </sheetView>
  </sheetViews>
  <sheetFormatPr defaultColWidth="9" defaultRowHeight="14.25" x14ac:dyDescent="0.2"/>
  <cols>
    <col min="1" max="1" width="25.625" style="29" customWidth="1"/>
    <col min="2" max="2" width="106.625" style="30" customWidth="1"/>
    <col min="3" max="16384" width="9" style="29"/>
  </cols>
  <sheetData>
    <row r="1" spans="1:2" s="35" customFormat="1" ht="30" customHeight="1" x14ac:dyDescent="0.2">
      <c r="A1" s="855" t="s">
        <v>91</v>
      </c>
      <c r="B1" s="856"/>
    </row>
    <row r="2" spans="1:2" s="104" customFormat="1" ht="30" customHeight="1" x14ac:dyDescent="0.2">
      <c r="A2" s="105" t="s">
        <v>92</v>
      </c>
      <c r="B2" s="324" t="s">
        <v>93</v>
      </c>
    </row>
    <row r="3" spans="1:2" s="104" customFormat="1" ht="30" customHeight="1" x14ac:dyDescent="0.2">
      <c r="A3" s="106" t="s">
        <v>94</v>
      </c>
      <c r="B3" s="34" t="s">
        <v>95</v>
      </c>
    </row>
    <row r="4" spans="1:2" s="104" customFormat="1" ht="30" customHeight="1" x14ac:dyDescent="0.2">
      <c r="A4" s="106" t="s">
        <v>96</v>
      </c>
      <c r="B4" s="34" t="s">
        <v>97</v>
      </c>
    </row>
    <row r="5" spans="1:2" s="139" customFormat="1" ht="30" customHeight="1" x14ac:dyDescent="0.2">
      <c r="A5" s="106" t="s">
        <v>98</v>
      </c>
      <c r="B5" s="34" t="s">
        <v>99</v>
      </c>
    </row>
    <row r="6" spans="1:2" s="104" customFormat="1" ht="30" customHeight="1" x14ac:dyDescent="0.2">
      <c r="A6" s="106" t="s">
        <v>100</v>
      </c>
      <c r="B6" s="34" t="s">
        <v>101</v>
      </c>
    </row>
    <row r="7" spans="1:2" s="104" customFormat="1" ht="30" customHeight="1" x14ac:dyDescent="0.2">
      <c r="A7" s="106" t="s">
        <v>102</v>
      </c>
      <c r="B7" s="34" t="s">
        <v>103</v>
      </c>
    </row>
    <row r="8" spans="1:2" s="33" customFormat="1" ht="88.5" customHeight="1" x14ac:dyDescent="0.2">
      <c r="A8" s="287" t="s">
        <v>104</v>
      </c>
      <c r="B8" s="91" t="s">
        <v>105</v>
      </c>
    </row>
    <row r="9" spans="1:2" s="33" customFormat="1" ht="88.5" customHeight="1" x14ac:dyDescent="0.2">
      <c r="A9" s="287" t="s">
        <v>106</v>
      </c>
      <c r="B9" s="91" t="s">
        <v>107</v>
      </c>
    </row>
    <row r="10" spans="1:2" s="33" customFormat="1" ht="24" x14ac:dyDescent="0.2">
      <c r="A10" s="287" t="s">
        <v>108</v>
      </c>
      <c r="B10" s="91" t="s">
        <v>109</v>
      </c>
    </row>
    <row r="12" spans="1:2" x14ac:dyDescent="0.2">
      <c r="A12" s="261" t="s">
        <v>110</v>
      </c>
      <c r="B12" t="s">
        <v>111</v>
      </c>
    </row>
  </sheetData>
  <mergeCells count="1">
    <mergeCell ref="A1:B1"/>
  </mergeCells>
  <printOptions horizontalCentered="1"/>
  <pageMargins left="0.51181102362204722" right="0.51181102362204722" top="1.1417322834645669" bottom="0.74803149606299213" header="0.31496062992125984" footer="0.31496062992125984"/>
  <pageSetup paperSize="9" scale="94" orientation="landscape" r:id="rId1"/>
  <headerFooter>
    <oddHeader>&amp;R&amp;G</oddHead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0">
    <tabColor theme="0" tint="-0.499984740745262"/>
  </sheetPr>
  <dimension ref="A1:CE167"/>
  <sheetViews>
    <sheetView topLeftCell="AJ5" zoomScaleNormal="100" workbookViewId="0">
      <selection activeCell="AL29" sqref="AL29"/>
    </sheetView>
  </sheetViews>
  <sheetFormatPr defaultRowHeight="14.25" x14ac:dyDescent="0.2"/>
  <cols>
    <col min="1" max="1" width="9" customWidth="1"/>
    <col min="2" max="2" width="23.375" bestFit="1" customWidth="1"/>
    <col min="3" max="3" width="12.25" bestFit="1" customWidth="1"/>
    <col min="4" max="4" width="15.25" customWidth="1"/>
    <col min="5" max="5" width="16.5" bestFit="1" customWidth="1"/>
    <col min="6" max="7" width="16.5" customWidth="1"/>
    <col min="8" max="8" width="34.625" bestFit="1" customWidth="1"/>
    <col min="9" max="9" width="10" bestFit="1" customWidth="1"/>
    <col min="10" max="10" width="16.5" bestFit="1" customWidth="1"/>
    <col min="11" max="11" width="20.125" bestFit="1" customWidth="1"/>
    <col min="12" max="12" width="20.125" customWidth="1"/>
    <col min="13" max="13" width="40.25" bestFit="1" customWidth="1"/>
    <col min="14" max="14" width="40.25" customWidth="1"/>
    <col min="15" max="15" width="10" bestFit="1" customWidth="1"/>
    <col min="16" max="17" width="27.875" customWidth="1"/>
    <col min="18" max="18" width="36.375" bestFit="1" customWidth="1"/>
    <col min="19" max="19" width="20" bestFit="1" customWidth="1"/>
    <col min="21" max="21" width="25.875" customWidth="1"/>
    <col min="22" max="23" width="41.875" customWidth="1"/>
    <col min="24" max="24" width="28" bestFit="1" customWidth="1"/>
    <col min="25" max="25" width="3.25" bestFit="1" customWidth="1"/>
    <col min="26" max="26" width="28" bestFit="1" customWidth="1"/>
    <col min="27" max="27" width="46.375" bestFit="1" customWidth="1"/>
    <col min="28" max="28" width="25" bestFit="1" customWidth="1"/>
    <col min="29" max="29" width="5.875" style="212" bestFit="1" customWidth="1"/>
    <col min="30" max="30" width="20.125" bestFit="1" customWidth="1"/>
    <col min="31" max="31" width="20.125" customWidth="1"/>
    <col min="32" max="32" width="20.875" customWidth="1"/>
    <col min="33" max="33" width="9.125" customWidth="1"/>
    <col min="34" max="34" width="38.375" bestFit="1" customWidth="1"/>
    <col min="35" max="35" width="72.5" style="208" customWidth="1"/>
    <col min="36" max="36" width="44.625" bestFit="1" customWidth="1"/>
    <col min="37" max="37" width="44.625" customWidth="1"/>
    <col min="38" max="38" width="23.875" bestFit="1" customWidth="1"/>
    <col min="39" max="39" width="2.875" bestFit="1" customWidth="1"/>
    <col min="40" max="40" width="21.25" bestFit="1" customWidth="1"/>
    <col min="41" max="41" width="21.5" bestFit="1" customWidth="1"/>
    <col min="42" max="42" width="20.25" bestFit="1" customWidth="1"/>
    <col min="43" max="43" width="21.5" bestFit="1" customWidth="1"/>
    <col min="44" max="44" width="24.125" style="210" bestFit="1" customWidth="1"/>
    <col min="45" max="45" width="6.75" bestFit="1" customWidth="1"/>
    <col min="46" max="46" width="19.5" bestFit="1" customWidth="1"/>
    <col min="47" max="47" width="6.25" style="210" bestFit="1" customWidth="1"/>
    <col min="48" max="48" width="18.5" style="210" bestFit="1" customWidth="1"/>
    <col min="49" max="49" width="12.625" bestFit="1" customWidth="1"/>
    <col min="50" max="50" width="12.625" customWidth="1"/>
    <col min="51" max="51" width="19.125" bestFit="1" customWidth="1"/>
    <col min="52" max="52" width="12.75" bestFit="1" customWidth="1"/>
    <col min="53" max="53" width="4.875" customWidth="1"/>
    <col min="54" max="54" width="18.375" bestFit="1" customWidth="1"/>
    <col min="55" max="55" width="18.375" customWidth="1"/>
    <col min="56" max="56" width="16.875" bestFit="1" customWidth="1"/>
    <col min="57" max="57" width="26.375" bestFit="1" customWidth="1"/>
    <col min="58" max="58" width="32" bestFit="1" customWidth="1"/>
    <col min="59" max="59" width="35.75" bestFit="1" customWidth="1"/>
    <col min="60" max="60" width="23.25" style="211" customWidth="1"/>
    <col min="61" max="61" width="12.125" bestFit="1" customWidth="1"/>
    <col min="62" max="62" width="19.625" bestFit="1" customWidth="1"/>
    <col min="63" max="63" width="30.125" bestFit="1" customWidth="1"/>
    <col min="64" max="64" width="21.625" bestFit="1" customWidth="1"/>
    <col min="65" max="65" width="12.875" bestFit="1" customWidth="1"/>
    <col min="66" max="66" width="20.125" bestFit="1" customWidth="1"/>
    <col min="67" max="67" width="9.125" bestFit="1" customWidth="1"/>
    <col min="68" max="68" width="19.125" bestFit="1" customWidth="1"/>
    <col min="69" max="69" width="22.5" bestFit="1" customWidth="1"/>
    <col min="70" max="70" width="15.25" customWidth="1"/>
    <col min="71" max="71" width="29.625" bestFit="1" customWidth="1"/>
    <col min="72" max="72" width="8.875" bestFit="1" customWidth="1"/>
    <col min="73" max="75" width="25" customWidth="1"/>
    <col min="76" max="76" width="9.25" bestFit="1" customWidth="1"/>
    <col min="77" max="77" width="23.625" bestFit="1" customWidth="1"/>
    <col min="78" max="78" width="16.25" bestFit="1" customWidth="1"/>
    <col min="79" max="79" width="23.25" bestFit="1" customWidth="1"/>
    <col min="80" max="80" width="29.625" customWidth="1"/>
    <col min="81" max="81" width="44.125" bestFit="1" customWidth="1"/>
    <col min="82" max="82" width="30.125" bestFit="1" customWidth="1"/>
    <col min="83" max="83" width="35.625" bestFit="1" customWidth="1"/>
  </cols>
  <sheetData>
    <row r="1" spans="1:83" ht="15.75" customHeight="1" thickBot="1" x14ac:dyDescent="0.3">
      <c r="A1" s="389" t="s">
        <v>119</v>
      </c>
      <c r="B1" s="390"/>
      <c r="C1" s="391" t="s">
        <v>1084</v>
      </c>
      <c r="D1" s="391" t="s">
        <v>1085</v>
      </c>
      <c r="E1" s="392" t="s">
        <v>1086</v>
      </c>
      <c r="F1" s="592" t="s">
        <v>190</v>
      </c>
      <c r="G1" s="592" t="s">
        <v>1087</v>
      </c>
      <c r="H1" s="247" t="s">
        <v>5</v>
      </c>
      <c r="I1" s="247" t="s">
        <v>1088</v>
      </c>
      <c r="J1" s="247" t="s">
        <v>1089</v>
      </c>
      <c r="K1" s="247" t="s">
        <v>1090</v>
      </c>
      <c r="L1" s="247" t="s">
        <v>1091</v>
      </c>
      <c r="M1" s="247" t="s">
        <v>1092</v>
      </c>
      <c r="N1" s="247" t="s">
        <v>1093</v>
      </c>
      <c r="O1" s="247" t="s">
        <v>7</v>
      </c>
      <c r="P1" s="247" t="s">
        <v>1094</v>
      </c>
      <c r="Q1" s="247" t="s">
        <v>1095</v>
      </c>
      <c r="R1" s="251" t="s">
        <v>1096</v>
      </c>
      <c r="S1" s="247" t="s">
        <v>614</v>
      </c>
      <c r="T1" s="251" t="s">
        <v>1097</v>
      </c>
      <c r="V1" s="247" t="s">
        <v>1098</v>
      </c>
      <c r="W1" s="247" t="s">
        <v>1099</v>
      </c>
      <c r="X1" s="1015" t="s">
        <v>1100</v>
      </c>
      <c r="Y1" s="1016"/>
      <c r="Z1" s="1016"/>
      <c r="AA1" s="813"/>
      <c r="AB1" s="815" t="s">
        <v>216</v>
      </c>
      <c r="AC1" s="250"/>
      <c r="AE1" s="247" t="s">
        <v>1101</v>
      </c>
      <c r="AF1" s="412" t="s">
        <v>403</v>
      </c>
      <c r="AG1" s="1017" t="s">
        <v>1102</v>
      </c>
      <c r="AH1" s="1018"/>
      <c r="AI1" s="249" t="s">
        <v>1103</v>
      </c>
      <c r="AJ1" s="247" t="s">
        <v>1104</v>
      </c>
      <c r="AK1" s="247"/>
      <c r="AL1" s="1021" t="s">
        <v>1105</v>
      </c>
      <c r="AM1" s="1022"/>
      <c r="AN1" s="1022"/>
      <c r="AO1" s="364"/>
      <c r="AP1" s="364"/>
      <c r="AQ1" s="364"/>
      <c r="AR1" s="247" t="s">
        <v>409</v>
      </c>
      <c r="AW1" s="247" t="s">
        <v>415</v>
      </c>
      <c r="AX1" s="247" t="s">
        <v>402</v>
      </c>
      <c r="AY1" s="247" t="s">
        <v>1106</v>
      </c>
      <c r="AZ1" s="247" t="s">
        <v>754</v>
      </c>
      <c r="BA1" s="247"/>
      <c r="BB1" s="247" t="s">
        <v>396</v>
      </c>
      <c r="BC1" s="247" t="s">
        <v>397</v>
      </c>
      <c r="BD1" s="247" t="s">
        <v>1107</v>
      </c>
      <c r="BE1" s="247" t="s">
        <v>1108</v>
      </c>
      <c r="BF1" s="247" t="s">
        <v>1109</v>
      </c>
      <c r="BG1" s="247" t="s">
        <v>1110</v>
      </c>
      <c r="BH1" s="248" t="s">
        <v>1111</v>
      </c>
      <c r="BI1" s="247" t="s">
        <v>1112</v>
      </c>
      <c r="BJ1" s="247" t="s">
        <v>1113</v>
      </c>
      <c r="BK1" s="247" t="s">
        <v>1114</v>
      </c>
      <c r="BL1" s="247" t="s">
        <v>1115</v>
      </c>
      <c r="BM1" s="247" t="s">
        <v>428</v>
      </c>
      <c r="BO1" s="247" t="s">
        <v>1116</v>
      </c>
      <c r="BQ1" s="247" t="s">
        <v>217</v>
      </c>
      <c r="BT1" s="364"/>
      <c r="BU1" s="364"/>
      <c r="BV1" s="364"/>
      <c r="BW1" s="364"/>
      <c r="BY1" s="1013" t="s">
        <v>1117</v>
      </c>
      <c r="BZ1" s="1014"/>
      <c r="CA1" s="1014"/>
      <c r="CB1" s="1014"/>
      <c r="CC1" s="1014"/>
      <c r="CD1" s="1014"/>
      <c r="CE1" s="1014"/>
    </row>
    <row r="2" spans="1:83" ht="30.75" customHeight="1" thickBot="1" x14ac:dyDescent="0.3">
      <c r="A2" s="393" t="s">
        <v>792</v>
      </c>
      <c r="B2" s="394" t="s">
        <v>1118</v>
      </c>
      <c r="C2" s="394" t="s">
        <v>792</v>
      </c>
      <c r="D2" s="394" t="s">
        <v>1119</v>
      </c>
      <c r="E2" s="395" t="s">
        <v>1120</v>
      </c>
      <c r="F2" s="593" t="s">
        <v>254</v>
      </c>
      <c r="G2" s="593" t="s">
        <v>1121</v>
      </c>
      <c r="H2" s="236" t="s">
        <v>531</v>
      </c>
      <c r="I2" t="s">
        <v>157</v>
      </c>
      <c r="J2" s="236" t="s">
        <v>157</v>
      </c>
      <c r="K2" t="s">
        <v>530</v>
      </c>
      <c r="L2" t="s">
        <v>220</v>
      </c>
      <c r="M2" t="s">
        <v>540</v>
      </c>
      <c r="N2" t="s">
        <v>157</v>
      </c>
      <c r="O2" t="s">
        <v>568</v>
      </c>
      <c r="P2" t="s">
        <v>1122</v>
      </c>
      <c r="Q2" t="s">
        <v>1123</v>
      </c>
      <c r="R2" t="s">
        <v>113</v>
      </c>
      <c r="S2" s="232" t="str">
        <f t="shared" ref="S2:S17" si="0">CONCATENATE(T2," - ",U2)</f>
        <v>00 - Multi LoB</v>
      </c>
      <c r="T2" s="232" t="s">
        <v>1124</v>
      </c>
      <c r="U2" s="232" t="s">
        <v>1125</v>
      </c>
      <c r="V2" s="232" t="s">
        <v>113</v>
      </c>
      <c r="W2" s="532" t="s">
        <v>1126</v>
      </c>
      <c r="X2" s="408" t="str">
        <f>CONCATENATE(Y2,Z2)</f>
        <v>MSEntitlements</v>
      </c>
      <c r="Y2" s="408" t="s">
        <v>792</v>
      </c>
      <c r="Z2" s="408" t="s">
        <v>1127</v>
      </c>
      <c r="AA2" s="408"/>
      <c r="AB2" s="699" t="str">
        <f t="shared" ref="AB2" si="1">CONCATENATE(AC2," ",AD2)</f>
        <v>20000 MS Entitlements</v>
      </c>
      <c r="AC2" s="700">
        <v>20000</v>
      </c>
      <c r="AD2" s="701" t="s">
        <v>1128</v>
      </c>
      <c r="AE2" s="411"/>
      <c r="AI2" s="240" t="s">
        <v>1129</v>
      </c>
      <c r="AJ2" s="20" t="s">
        <v>1130</v>
      </c>
      <c r="AK2" s="20"/>
      <c r="AL2" s="814"/>
      <c r="AM2" s="814"/>
      <c r="AN2" s="814"/>
      <c r="AO2" s="814"/>
      <c r="AP2" s="814"/>
      <c r="AQ2" s="814"/>
      <c r="AR2" s="1019" t="s">
        <v>1131</v>
      </c>
      <c r="AS2" s="1020"/>
      <c r="AT2" s="1020"/>
      <c r="AU2" s="1019" t="s">
        <v>1132</v>
      </c>
      <c r="AV2" s="1020"/>
      <c r="AW2" t="s">
        <v>543</v>
      </c>
      <c r="AX2" t="s">
        <v>534</v>
      </c>
      <c r="AY2" t="s">
        <v>113</v>
      </c>
      <c r="AZ2" s="211" t="s">
        <v>545</v>
      </c>
      <c r="BA2" s="241" t="s">
        <v>1124</v>
      </c>
      <c r="BB2" t="s">
        <v>531</v>
      </c>
      <c r="BC2" t="s">
        <v>531</v>
      </c>
      <c r="BD2" t="s">
        <v>531</v>
      </c>
      <c r="BE2" s="361" t="s">
        <v>1133</v>
      </c>
      <c r="BF2" s="361" t="s">
        <v>1134</v>
      </c>
      <c r="BG2" s="361" t="s">
        <v>1135</v>
      </c>
      <c r="BH2" s="211" t="s">
        <v>1136</v>
      </c>
      <c r="BI2" t="s">
        <v>1137</v>
      </c>
      <c r="BJ2" t="s">
        <v>1138</v>
      </c>
      <c r="BK2" t="s">
        <v>1139</v>
      </c>
      <c r="BL2" t="s">
        <v>531</v>
      </c>
      <c r="BM2" s="21" t="s">
        <v>1140</v>
      </c>
      <c r="BN2" s="22" t="s">
        <v>21</v>
      </c>
      <c r="BO2" s="246" t="s">
        <v>1116</v>
      </c>
      <c r="BP2" s="245" t="s">
        <v>1141</v>
      </c>
      <c r="BQ2" s="245"/>
      <c r="BR2" s="246" t="s">
        <v>1142</v>
      </c>
      <c r="BS2" s="245" t="s">
        <v>21</v>
      </c>
      <c r="BT2" s="814" t="s">
        <v>1143</v>
      </c>
      <c r="BU2" s="378" t="s">
        <v>1144</v>
      </c>
      <c r="BV2" s="378" t="s">
        <v>1145</v>
      </c>
      <c r="BW2" s="378" t="s">
        <v>21</v>
      </c>
      <c r="BX2" s="378" t="s">
        <v>1146</v>
      </c>
      <c r="BY2" s="247" t="s">
        <v>863</v>
      </c>
      <c r="BZ2" s="247" t="s">
        <v>858</v>
      </c>
      <c r="CA2" s="247" t="s">
        <v>1147</v>
      </c>
      <c r="CB2" s="247" t="s">
        <v>1148</v>
      </c>
      <c r="CC2" s="247" t="s">
        <v>1149</v>
      </c>
      <c r="CD2" s="247" t="s">
        <v>1150</v>
      </c>
      <c r="CE2" s="247" t="s">
        <v>864</v>
      </c>
    </row>
    <row r="3" spans="1:83" ht="28.5" x14ac:dyDescent="0.2">
      <c r="A3" s="393" t="s">
        <v>1151</v>
      </c>
      <c r="B3" s="394" t="s">
        <v>805</v>
      </c>
      <c r="C3" s="394" t="s">
        <v>1151</v>
      </c>
      <c r="D3" s="394" t="s">
        <v>1152</v>
      </c>
      <c r="E3" s="395" t="s">
        <v>1120</v>
      </c>
      <c r="F3" s="593" t="s">
        <v>220</v>
      </c>
      <c r="G3" s="593" t="s">
        <v>1153</v>
      </c>
      <c r="H3" t="s">
        <v>529</v>
      </c>
      <c r="I3" t="s">
        <v>123</v>
      </c>
      <c r="J3" s="236" t="s">
        <v>1154</v>
      </c>
      <c r="K3" t="s">
        <v>584</v>
      </c>
      <c r="L3" t="s">
        <v>1155</v>
      </c>
      <c r="M3" t="s">
        <v>1156</v>
      </c>
      <c r="N3" t="s">
        <v>123</v>
      </c>
      <c r="O3" t="s">
        <v>546</v>
      </c>
      <c r="P3" t="s">
        <v>220</v>
      </c>
      <c r="Q3" t="s">
        <v>568</v>
      </c>
      <c r="R3" t="s">
        <v>1157</v>
      </c>
      <c r="S3" s="232" t="str">
        <f t="shared" si="0"/>
        <v>AI - Adv Infrastructure</v>
      </c>
      <c r="T3" s="232" t="s">
        <v>456</v>
      </c>
      <c r="U3" s="232" t="s">
        <v>1158</v>
      </c>
      <c r="V3" s="232" t="s">
        <v>1159</v>
      </c>
      <c r="W3" s="532" t="s">
        <v>1160</v>
      </c>
      <c r="X3" s="408" t="str">
        <f t="shared" ref="X3:X29" si="2">CONCATENATE(Y3,Z3)</f>
        <v>MSn/a</v>
      </c>
      <c r="Y3" s="408" t="s">
        <v>792</v>
      </c>
      <c r="Z3" s="408" t="s">
        <v>320</v>
      </c>
      <c r="AA3" s="408"/>
      <c r="AB3" s="699" t="str">
        <f t="shared" ref="AB3:AB5" si="3">CONCATENATE(AC3," ",AD3)</f>
        <v>20100 MS Vendor Back Out</v>
      </c>
      <c r="AC3" s="700">
        <v>20100</v>
      </c>
      <c r="AD3" s="701" t="s">
        <v>1161</v>
      </c>
      <c r="AE3" s="411"/>
      <c r="AF3" s="414" t="s">
        <v>1123</v>
      </c>
      <c r="AI3" s="240" t="s">
        <v>1162</v>
      </c>
      <c r="AJ3" s="20" t="s">
        <v>1163</v>
      </c>
      <c r="AK3" s="413" t="s">
        <v>1164</v>
      </c>
      <c r="AL3" s="843" t="s">
        <v>2745</v>
      </c>
      <c r="AM3" s="841" t="s">
        <v>1165</v>
      </c>
      <c r="AN3" s="843" t="s">
        <v>2710</v>
      </c>
      <c r="AR3" s="221" t="s">
        <v>1166</v>
      </c>
      <c r="AS3" s="221" t="s">
        <v>1167</v>
      </c>
      <c r="AT3" s="221" t="s">
        <v>1168</v>
      </c>
      <c r="AU3" s="419" t="s">
        <v>1169</v>
      </c>
      <c r="AV3" s="420" t="s">
        <v>1170</v>
      </c>
      <c r="AW3" t="s">
        <v>1171</v>
      </c>
      <c r="AY3" s="211" t="s">
        <v>422</v>
      </c>
      <c r="AZ3" s="211" t="s">
        <v>1172</v>
      </c>
      <c r="BA3" s="211" t="s">
        <v>1157</v>
      </c>
      <c r="BB3" s="211" t="s">
        <v>320</v>
      </c>
      <c r="BC3" s="211" t="s">
        <v>1173</v>
      </c>
      <c r="BD3" t="s">
        <v>226</v>
      </c>
      <c r="BE3" s="361" t="s">
        <v>1174</v>
      </c>
      <c r="BF3" s="361" t="s">
        <v>1175</v>
      </c>
      <c r="BG3" s="361" t="s">
        <v>1135</v>
      </c>
      <c r="BH3" s="211" t="s">
        <v>1176</v>
      </c>
      <c r="BI3" t="s">
        <v>1177</v>
      </c>
      <c r="BJ3" t="s">
        <v>1178</v>
      </c>
      <c r="BK3" t="s">
        <v>1179</v>
      </c>
      <c r="BL3" t="s">
        <v>1180</v>
      </c>
      <c r="BM3" s="244">
        <v>1</v>
      </c>
      <c r="BN3" s="243" t="s">
        <v>1181</v>
      </c>
      <c r="BO3" t="s">
        <v>651</v>
      </c>
      <c r="BQ3" s="702" t="str">
        <f>CONCATENATE(BR3," ",BS3)</f>
        <v>16000 Managed Services</v>
      </c>
      <c r="BR3" s="703">
        <v>16000</v>
      </c>
      <c r="BS3" s="702" t="s">
        <v>812</v>
      </c>
      <c r="BU3" s="379" t="str">
        <f>CONCATENATE(BV3," ",BW3)</f>
        <v>0000 Services to Market</v>
      </c>
      <c r="BV3" s="379" t="s">
        <v>1182</v>
      </c>
      <c r="BW3" s="379" t="s">
        <v>1183</v>
      </c>
      <c r="BX3" s="467" t="s">
        <v>533</v>
      </c>
      <c r="BY3" t="s">
        <v>837</v>
      </c>
      <c r="BZ3" t="s">
        <v>871</v>
      </c>
      <c r="CA3" s="380">
        <v>1</v>
      </c>
      <c r="CB3" t="s">
        <v>967</v>
      </c>
      <c r="CC3" t="s">
        <v>836</v>
      </c>
      <c r="CD3" t="s">
        <v>835</v>
      </c>
      <c r="CE3" t="s">
        <v>838</v>
      </c>
    </row>
    <row r="4" spans="1:83" ht="29.25" thickBot="1" x14ac:dyDescent="0.25">
      <c r="A4" s="393" t="s">
        <v>1184</v>
      </c>
      <c r="B4" s="394" t="s">
        <v>1185</v>
      </c>
      <c r="C4" s="394" t="s">
        <v>1184</v>
      </c>
      <c r="D4" s="394" t="s">
        <v>1119</v>
      </c>
      <c r="E4" s="395" t="s">
        <v>1120</v>
      </c>
      <c r="F4" s="593" t="s">
        <v>1186</v>
      </c>
      <c r="G4" s="593" t="s">
        <v>1187</v>
      </c>
      <c r="H4" t="s">
        <v>1188</v>
      </c>
      <c r="I4" t="s">
        <v>531</v>
      </c>
      <c r="J4" s="236" t="s">
        <v>123</v>
      </c>
      <c r="K4" t="s">
        <v>1189</v>
      </c>
      <c r="L4" t="s">
        <v>1190</v>
      </c>
      <c r="M4" t="s">
        <v>1191</v>
      </c>
      <c r="N4" t="s">
        <v>123</v>
      </c>
      <c r="O4" t="s">
        <v>1192</v>
      </c>
      <c r="P4" t="s">
        <v>1193</v>
      </c>
      <c r="Q4" t="s">
        <v>546</v>
      </c>
      <c r="R4" t="s">
        <v>1194</v>
      </c>
      <c r="S4" s="232" t="str">
        <f t="shared" si="0"/>
        <v>AS - Applications</v>
      </c>
      <c r="T4" s="232" t="s">
        <v>457</v>
      </c>
      <c r="U4" s="232" t="s">
        <v>1195</v>
      </c>
      <c r="V4" s="232" t="s">
        <v>1196</v>
      </c>
      <c r="W4" s="533" t="s">
        <v>786</v>
      </c>
      <c r="X4" s="408" t="str">
        <f t="shared" si="2"/>
        <v>MSVBR</v>
      </c>
      <c r="Y4" s="408" t="s">
        <v>792</v>
      </c>
      <c r="Z4" s="408" t="s">
        <v>1197</v>
      </c>
      <c r="AA4" s="408"/>
      <c r="AB4" s="699" t="str">
        <f t="shared" si="3"/>
        <v>20200 MS Vendor Branded Resale</v>
      </c>
      <c r="AC4" s="700">
        <v>20200</v>
      </c>
      <c r="AD4" s="701" t="s">
        <v>1198</v>
      </c>
      <c r="AE4" s="411" t="s">
        <v>1164</v>
      </c>
      <c r="AF4" s="811" t="s">
        <v>1199</v>
      </c>
      <c r="AG4" s="811">
        <v>701010</v>
      </c>
      <c r="AH4" s="413" t="s">
        <v>1164</v>
      </c>
      <c r="AI4" s="240" t="s">
        <v>1200</v>
      </c>
      <c r="AJ4" s="20" t="s">
        <v>1201</v>
      </c>
      <c r="AK4" s="413" t="s">
        <v>1202</v>
      </c>
      <c r="AL4" s="843" t="s">
        <v>2745</v>
      </c>
      <c r="AM4" s="841" t="s">
        <v>1165</v>
      </c>
      <c r="AN4" s="843" t="s">
        <v>2710</v>
      </c>
      <c r="AO4" t="s">
        <v>1205</v>
      </c>
      <c r="AR4" s="221" t="s">
        <v>1206</v>
      </c>
      <c r="AS4" s="367" t="s">
        <v>1207</v>
      </c>
      <c r="AT4" t="s">
        <v>1208</v>
      </c>
      <c r="AU4" s="419" t="s">
        <v>1209</v>
      </c>
      <c r="AV4" s="420" t="s">
        <v>1210</v>
      </c>
      <c r="AW4" t="s">
        <v>1211</v>
      </c>
      <c r="AY4" s="211" t="s">
        <v>421</v>
      </c>
      <c r="AZ4" s="211" t="s">
        <v>1212</v>
      </c>
      <c r="BA4" s="211" t="s">
        <v>1213</v>
      </c>
      <c r="BB4" s="358" t="s">
        <v>269</v>
      </c>
      <c r="BC4" s="358" t="s">
        <v>1214</v>
      </c>
      <c r="BD4" t="s">
        <v>1215</v>
      </c>
      <c r="BE4" s="361" t="s">
        <v>1216</v>
      </c>
      <c r="BF4" s="361" t="s">
        <v>805</v>
      </c>
      <c r="BG4" s="361" t="s">
        <v>1135</v>
      </c>
      <c r="BH4" s="211" t="s">
        <v>1217</v>
      </c>
      <c r="BI4" t="s">
        <v>1218</v>
      </c>
      <c r="BJ4" t="s">
        <v>1219</v>
      </c>
      <c r="BK4" t="s">
        <v>1220</v>
      </c>
      <c r="BL4" t="s">
        <v>539</v>
      </c>
      <c r="BM4" s="235">
        <v>2</v>
      </c>
      <c r="BN4" s="219" t="s">
        <v>1221</v>
      </c>
      <c r="BO4" t="s">
        <v>1222</v>
      </c>
      <c r="BQ4" s="702" t="str">
        <f>CONCATENATE(BR4," ",BS4)</f>
        <v>21000 Professional Services</v>
      </c>
      <c r="BR4" s="703">
        <v>21000</v>
      </c>
      <c r="BS4" s="702" t="s">
        <v>949</v>
      </c>
      <c r="BU4" s="379" t="str">
        <f t="shared" ref="BU4:BU5" si="4">CONCATENATE(BV4," ",BW4)</f>
        <v>2110 Cloud MS</v>
      </c>
      <c r="BV4" s="379">
        <v>2110</v>
      </c>
      <c r="BW4" s="379" t="s">
        <v>1223</v>
      </c>
      <c r="BY4" t="s">
        <v>883</v>
      </c>
      <c r="BZ4" t="s">
        <v>880</v>
      </c>
      <c r="CA4" s="380">
        <v>2</v>
      </c>
      <c r="CB4" t="s">
        <v>1118</v>
      </c>
      <c r="CC4" t="s">
        <v>975</v>
      </c>
      <c r="CD4" t="s">
        <v>881</v>
      </c>
      <c r="CE4" t="s">
        <v>884</v>
      </c>
    </row>
    <row r="5" spans="1:83" ht="28.5" x14ac:dyDescent="0.2">
      <c r="A5" s="393" t="s">
        <v>1224</v>
      </c>
      <c r="B5" s="394" t="s">
        <v>1225</v>
      </c>
      <c r="C5" s="394" t="s">
        <v>1224</v>
      </c>
      <c r="D5" s="394" t="s">
        <v>1226</v>
      </c>
      <c r="E5" s="395" t="s">
        <v>1120</v>
      </c>
      <c r="F5" s="593"/>
      <c r="G5" s="593"/>
      <c r="H5" t="s">
        <v>559</v>
      </c>
      <c r="I5" t="s">
        <v>320</v>
      </c>
      <c r="J5" s="236" t="s">
        <v>531</v>
      </c>
      <c r="K5" t="s">
        <v>1227</v>
      </c>
      <c r="L5" t="s">
        <v>254</v>
      </c>
      <c r="M5" t="s">
        <v>1228</v>
      </c>
      <c r="N5" t="s">
        <v>123</v>
      </c>
      <c r="O5" t="s">
        <v>1229</v>
      </c>
      <c r="P5" t="s">
        <v>1155</v>
      </c>
      <c r="Q5" t="s">
        <v>1192</v>
      </c>
      <c r="R5" t="s">
        <v>1230</v>
      </c>
      <c r="S5" s="232" t="str">
        <f t="shared" si="0"/>
        <v>BC - Other - Bus. Consult</v>
      </c>
      <c r="T5" s="232" t="s">
        <v>761</v>
      </c>
      <c r="U5" s="232" t="s">
        <v>1231</v>
      </c>
      <c r="V5" s="232"/>
      <c r="W5" s="533" t="s">
        <v>1232</v>
      </c>
      <c r="X5" s="408" t="str">
        <f t="shared" si="2"/>
        <v>MSn/a</v>
      </c>
      <c r="Y5" s="408" t="s">
        <v>792</v>
      </c>
      <c r="Z5" s="408" t="s">
        <v>320</v>
      </c>
      <c r="AA5" s="408"/>
      <c r="AB5" s="699" t="str">
        <f t="shared" si="3"/>
        <v>20300 MS Sub contractors</v>
      </c>
      <c r="AC5" s="700">
        <v>20300</v>
      </c>
      <c r="AD5" s="701" t="s">
        <v>1233</v>
      </c>
      <c r="AE5" s="411"/>
      <c r="AF5" s="811" t="s">
        <v>1199</v>
      </c>
      <c r="AG5" s="811">
        <v>701020</v>
      </c>
      <c r="AH5" s="413" t="s">
        <v>1202</v>
      </c>
      <c r="AI5" s="240" t="s">
        <v>1234</v>
      </c>
      <c r="AJ5" s="20" t="s">
        <v>1235</v>
      </c>
      <c r="AK5" s="413" t="s">
        <v>1236</v>
      </c>
      <c r="AL5" s="843" t="s">
        <v>2746</v>
      </c>
      <c r="AM5" s="841" t="s">
        <v>1203</v>
      </c>
      <c r="AN5" s="840" t="s">
        <v>2711</v>
      </c>
      <c r="AO5" t="s">
        <v>538</v>
      </c>
      <c r="AR5" s="221" t="s">
        <v>541</v>
      </c>
      <c r="AS5" s="367" t="s">
        <v>1238</v>
      </c>
      <c r="AT5" t="s">
        <v>1239</v>
      </c>
      <c r="AU5" s="419" t="s">
        <v>1240</v>
      </c>
      <c r="AV5" s="420" t="s">
        <v>1241</v>
      </c>
      <c r="AW5" t="s">
        <v>320</v>
      </c>
      <c r="AY5" s="211" t="s">
        <v>420</v>
      </c>
      <c r="AZ5" s="211" t="s">
        <v>1242</v>
      </c>
      <c r="BA5" s="211" t="s">
        <v>1194</v>
      </c>
      <c r="BB5" s="211" t="s">
        <v>264</v>
      </c>
      <c r="BC5" s="211" t="s">
        <v>1243</v>
      </c>
      <c r="BF5" s="361" t="s">
        <v>1244</v>
      </c>
      <c r="BG5" s="361" t="s">
        <v>1135</v>
      </c>
      <c r="BH5" s="211" t="s">
        <v>1245</v>
      </c>
      <c r="BI5" t="s">
        <v>1246</v>
      </c>
      <c r="BJ5" t="s">
        <v>1247</v>
      </c>
      <c r="BK5" t="s">
        <v>1248</v>
      </c>
      <c r="BM5" s="235">
        <v>3</v>
      </c>
      <c r="BN5" s="219" t="s">
        <v>1249</v>
      </c>
      <c r="BO5" s="242" t="s">
        <v>1250</v>
      </c>
      <c r="BP5" s="253" t="s">
        <v>1251</v>
      </c>
      <c r="BQ5" s="218"/>
      <c r="BR5" s="28" t="s">
        <v>1252</v>
      </c>
      <c r="BU5" s="379" t="str">
        <f t="shared" si="4"/>
        <v>2120 Cloud PS</v>
      </c>
      <c r="BV5" s="379">
        <v>2120</v>
      </c>
      <c r="BW5" s="379" t="s">
        <v>1253</v>
      </c>
      <c r="BY5" t="s">
        <v>891</v>
      </c>
      <c r="BZ5" t="s">
        <v>888</v>
      </c>
      <c r="CA5" s="380">
        <v>3</v>
      </c>
      <c r="CB5" t="s">
        <v>942</v>
      </c>
      <c r="CC5" t="s">
        <v>978</v>
      </c>
      <c r="CD5" t="s">
        <v>889</v>
      </c>
      <c r="CE5" t="s">
        <v>892</v>
      </c>
    </row>
    <row r="6" spans="1:83" ht="42.75" x14ac:dyDescent="0.2">
      <c r="A6" s="393" t="s">
        <v>1254</v>
      </c>
      <c r="B6" s="394" t="s">
        <v>942</v>
      </c>
      <c r="C6" s="394" t="s">
        <v>1254</v>
      </c>
      <c r="D6" s="394" t="s">
        <v>1119</v>
      </c>
      <c r="E6" s="395" t="s">
        <v>1255</v>
      </c>
      <c r="F6" s="593"/>
      <c r="G6" s="593"/>
      <c r="H6" t="s">
        <v>320</v>
      </c>
      <c r="K6" t="s">
        <v>562</v>
      </c>
      <c r="M6" t="s">
        <v>563</v>
      </c>
      <c r="N6" t="s">
        <v>123</v>
      </c>
      <c r="O6" t="s">
        <v>1256</v>
      </c>
      <c r="P6" t="s">
        <v>1257</v>
      </c>
      <c r="Q6" t="s">
        <v>1229</v>
      </c>
      <c r="R6" t="s">
        <v>1213</v>
      </c>
      <c r="S6" s="232" t="str">
        <f t="shared" si="0"/>
        <v>BS - Business Support</v>
      </c>
      <c r="T6" s="232" t="s">
        <v>1258</v>
      </c>
      <c r="U6" s="232" t="s">
        <v>1259</v>
      </c>
      <c r="V6" s="232"/>
      <c r="W6" s="533" t="s">
        <v>794</v>
      </c>
      <c r="X6" s="408" t="str">
        <f t="shared" si="2"/>
        <v>CLPRVCS</v>
      </c>
      <c r="Y6" s="408" t="s">
        <v>1151</v>
      </c>
      <c r="Z6" s="408" t="s">
        <v>1260</v>
      </c>
      <c r="AA6" s="408"/>
      <c r="AB6" s="699" t="s">
        <v>1261</v>
      </c>
      <c r="AC6" s="700">
        <v>20400</v>
      </c>
      <c r="AD6" s="701" t="s">
        <v>1262</v>
      </c>
      <c r="AE6" s="411" t="s">
        <v>1263</v>
      </c>
      <c r="AF6" s="414" t="s">
        <v>1264</v>
      </c>
      <c r="AG6" s="811">
        <v>701030</v>
      </c>
      <c r="AH6" s="413" t="s">
        <v>1236</v>
      </c>
      <c r="AI6" s="240" t="s">
        <v>1265</v>
      </c>
      <c r="AJ6" s="20" t="s">
        <v>1266</v>
      </c>
      <c r="AK6" s="415" t="s">
        <v>1267</v>
      </c>
      <c r="AL6" s="843" t="s">
        <v>2747</v>
      </c>
      <c r="AM6" s="841" t="s">
        <v>1237</v>
      </c>
      <c r="AN6" s="840" t="s">
        <v>2712</v>
      </c>
      <c r="AO6" t="s">
        <v>1269</v>
      </c>
      <c r="AQ6" t="s">
        <v>1269</v>
      </c>
      <c r="AR6" s="221" t="s">
        <v>1270</v>
      </c>
      <c r="AS6" s="367" t="s">
        <v>1271</v>
      </c>
      <c r="AT6" t="s">
        <v>1272</v>
      </c>
      <c r="AU6" s="419" t="s">
        <v>1273</v>
      </c>
      <c r="AV6" s="420" t="s">
        <v>1274</v>
      </c>
      <c r="AW6" t="s">
        <v>650</v>
      </c>
      <c r="AY6" s="211" t="s">
        <v>418</v>
      </c>
      <c r="AZ6" s="211" t="s">
        <v>1275</v>
      </c>
      <c r="BA6" s="211" t="s">
        <v>1230</v>
      </c>
      <c r="BB6" s="211" t="s">
        <v>1243</v>
      </c>
      <c r="BC6" s="211"/>
      <c r="BF6" s="361" t="s">
        <v>808</v>
      </c>
      <c r="BG6" s="361" t="s">
        <v>1135</v>
      </c>
      <c r="BH6" s="211" t="s">
        <v>1276</v>
      </c>
      <c r="BI6" t="s">
        <v>1277</v>
      </c>
      <c r="BJ6" t="s">
        <v>1278</v>
      </c>
      <c r="BK6" t="s">
        <v>1279</v>
      </c>
      <c r="BM6" s="235">
        <v>4</v>
      </c>
      <c r="BN6" s="219" t="s">
        <v>1280</v>
      </c>
      <c r="BO6" s="220" t="s">
        <v>1281</v>
      </c>
      <c r="BP6" s="794" t="s">
        <v>1282</v>
      </c>
      <c r="BQ6" s="218"/>
      <c r="BR6" s="223">
        <v>1000</v>
      </c>
      <c r="BS6" s="222" t="s">
        <v>1283</v>
      </c>
      <c r="BY6" t="s">
        <v>897</v>
      </c>
      <c r="BZ6" t="s">
        <v>894</v>
      </c>
      <c r="CA6" s="380">
        <v>4</v>
      </c>
      <c r="CB6" t="s">
        <v>1284</v>
      </c>
      <c r="CC6" t="s">
        <v>913</v>
      </c>
      <c r="CD6" t="s">
        <v>895</v>
      </c>
      <c r="CE6" t="s">
        <v>898</v>
      </c>
    </row>
    <row r="7" spans="1:83" ht="28.5" x14ac:dyDescent="0.2">
      <c r="A7" s="393"/>
      <c r="B7" s="394" t="s">
        <v>1285</v>
      </c>
      <c r="C7" s="394" t="s">
        <v>1224</v>
      </c>
      <c r="D7" s="394" t="s">
        <v>1286</v>
      </c>
      <c r="E7" s="395" t="s">
        <v>1120</v>
      </c>
      <c r="F7" s="593"/>
      <c r="G7" s="593"/>
      <c r="H7" t="s">
        <v>650</v>
      </c>
      <c r="K7" s="236" t="s">
        <v>531</v>
      </c>
      <c r="L7" s="236"/>
      <c r="M7" s="236" t="s">
        <v>531</v>
      </c>
      <c r="N7" s="236" t="s">
        <v>531</v>
      </c>
      <c r="O7" t="s">
        <v>556</v>
      </c>
      <c r="P7" t="s">
        <v>517</v>
      </c>
      <c r="Q7" t="s">
        <v>1287</v>
      </c>
      <c r="R7" t="s">
        <v>1288</v>
      </c>
      <c r="S7" s="232" t="str">
        <f t="shared" si="0"/>
        <v>CC - Converged Comms</v>
      </c>
      <c r="T7" s="232" t="s">
        <v>452</v>
      </c>
      <c r="U7" s="232" t="s">
        <v>1289</v>
      </c>
      <c r="V7" s="232"/>
      <c r="W7" s="533" t="s">
        <v>1290</v>
      </c>
      <c r="X7" s="408" t="str">
        <f t="shared" si="2"/>
        <v>CLPUBCS</v>
      </c>
      <c r="Y7" s="408" t="s">
        <v>1151</v>
      </c>
      <c r="Z7" s="408" t="s">
        <v>1291</v>
      </c>
      <c r="AA7" s="408"/>
      <c r="AB7" s="699" t="s">
        <v>1292</v>
      </c>
      <c r="AC7" s="700">
        <v>20410</v>
      </c>
      <c r="AD7" s="701" t="s">
        <v>1293</v>
      </c>
      <c r="AE7" s="411" t="s">
        <v>1263</v>
      </c>
      <c r="AF7" s="414" t="s">
        <v>970</v>
      </c>
      <c r="AG7" s="811">
        <v>701100</v>
      </c>
      <c r="AH7" s="415" t="s">
        <v>1267</v>
      </c>
      <c r="AI7" s="237" t="s">
        <v>1294</v>
      </c>
      <c r="AJ7" s="20" t="s">
        <v>1295</v>
      </c>
      <c r="AK7" s="416" t="s">
        <v>537</v>
      </c>
      <c r="AL7" s="843" t="s">
        <v>2748</v>
      </c>
      <c r="AM7" s="841" t="s">
        <v>1296</v>
      </c>
      <c r="AN7" s="840" t="s">
        <v>2713</v>
      </c>
      <c r="AR7" s="221" t="s">
        <v>1297</v>
      </c>
      <c r="AS7" s="367" t="s">
        <v>1298</v>
      </c>
      <c r="AT7" t="s">
        <v>1204</v>
      </c>
      <c r="AU7" s="420" t="s">
        <v>1299</v>
      </c>
      <c r="AV7" s="420" t="s">
        <v>1300</v>
      </c>
      <c r="AY7" s="211" t="s">
        <v>419</v>
      </c>
      <c r="AZ7" s="211" t="s">
        <v>1301</v>
      </c>
      <c r="BA7" s="211" t="s">
        <v>1302</v>
      </c>
      <c r="BB7" s="211"/>
      <c r="BC7" s="211"/>
      <c r="BF7" s="361" t="s">
        <v>1303</v>
      </c>
      <c r="BG7" s="361" t="s">
        <v>1135</v>
      </c>
      <c r="BH7" s="211" t="s">
        <v>1304</v>
      </c>
      <c r="BI7" t="s">
        <v>1305</v>
      </c>
      <c r="BJ7" t="s">
        <v>1306</v>
      </c>
      <c r="BK7" t="s">
        <v>1307</v>
      </c>
      <c r="BM7" s="239" t="s">
        <v>1121</v>
      </c>
      <c r="BN7" s="238" t="s">
        <v>1308</v>
      </c>
      <c r="BO7" s="220" t="s">
        <v>1309</v>
      </c>
      <c r="BP7" s="219" t="s">
        <v>1310</v>
      </c>
      <c r="BQ7" s="218"/>
      <c r="BR7" s="223">
        <v>2000</v>
      </c>
      <c r="BS7" s="222" t="s">
        <v>1311</v>
      </c>
      <c r="CA7" s="380">
        <v>5</v>
      </c>
      <c r="CB7" t="s">
        <v>1312</v>
      </c>
      <c r="CC7" t="s">
        <v>962</v>
      </c>
      <c r="CD7" t="s">
        <v>1313</v>
      </c>
      <c r="CE7" t="s">
        <v>903</v>
      </c>
    </row>
    <row r="8" spans="1:83" ht="15" x14ac:dyDescent="0.2">
      <c r="A8" s="393"/>
      <c r="B8" s="394" t="s">
        <v>1314</v>
      </c>
      <c r="C8" s="394" t="s">
        <v>1151</v>
      </c>
      <c r="D8" s="394" t="s">
        <v>1315</v>
      </c>
      <c r="E8" s="395" t="s">
        <v>1120</v>
      </c>
      <c r="F8" s="593"/>
      <c r="G8" s="593"/>
      <c r="Q8" t="s">
        <v>1316</v>
      </c>
      <c r="R8" t="s">
        <v>1317</v>
      </c>
      <c r="S8" s="232" t="str">
        <f t="shared" si="0"/>
        <v>CI - CIS</v>
      </c>
      <c r="T8" s="232" t="s">
        <v>453</v>
      </c>
      <c r="U8" s="232" t="s">
        <v>1318</v>
      </c>
      <c r="V8" s="232"/>
      <c r="W8" s="532" t="s">
        <v>1319</v>
      </c>
      <c r="X8" s="408" t="str">
        <f t="shared" si="2"/>
        <v>CLADDS</v>
      </c>
      <c r="Y8" s="408" t="s">
        <v>1151</v>
      </c>
      <c r="Z8" s="408" t="s">
        <v>1320</v>
      </c>
      <c r="AA8" s="408"/>
      <c r="AB8" s="699" t="s">
        <v>1321</v>
      </c>
      <c r="AC8" s="700">
        <v>20420</v>
      </c>
      <c r="AD8" s="701" t="s">
        <v>1322</v>
      </c>
      <c r="AE8" s="411" t="s">
        <v>1263</v>
      </c>
      <c r="AF8" s="414" t="s">
        <v>536</v>
      </c>
      <c r="AG8" s="811">
        <v>701110</v>
      </c>
      <c r="AH8" s="416" t="s">
        <v>537</v>
      </c>
      <c r="AI8" s="237" t="s">
        <v>1323</v>
      </c>
      <c r="AJ8" s="20" t="s">
        <v>1324</v>
      </c>
      <c r="AK8" s="416" t="s">
        <v>1325</v>
      </c>
      <c r="AL8" s="843" t="s">
        <v>2749</v>
      </c>
      <c r="AM8" s="841" t="s">
        <v>1326</v>
      </c>
      <c r="AN8" s="840" t="s">
        <v>2714</v>
      </c>
      <c r="AO8" s="210" t="s">
        <v>1327</v>
      </c>
      <c r="AP8" s="351"/>
      <c r="AQ8" s="210" t="s">
        <v>1327</v>
      </c>
      <c r="AR8" s="221" t="s">
        <v>1328</v>
      </c>
      <c r="AS8" s="367" t="s">
        <v>1329</v>
      </c>
      <c r="AT8" t="s">
        <v>1330</v>
      </c>
      <c r="AU8" s="420" t="s">
        <v>1331</v>
      </c>
      <c r="AV8" s="420" t="s">
        <v>1332</v>
      </c>
      <c r="BF8" s="361" t="s">
        <v>1333</v>
      </c>
      <c r="BG8" s="361" t="s">
        <v>1135</v>
      </c>
      <c r="BH8" s="211" t="s">
        <v>1334</v>
      </c>
      <c r="BI8" t="s">
        <v>1335</v>
      </c>
      <c r="BJ8" t="s">
        <v>1336</v>
      </c>
      <c r="BK8" t="s">
        <v>1337</v>
      </c>
      <c r="BM8" s="239" t="s">
        <v>1153</v>
      </c>
      <c r="BN8" s="238" t="s">
        <v>1338</v>
      </c>
      <c r="BO8" s="220" t="s">
        <v>1339</v>
      </c>
      <c r="BP8" s="219" t="s">
        <v>1340</v>
      </c>
      <c r="BQ8" s="218"/>
      <c r="BR8" s="223">
        <v>3000</v>
      </c>
      <c r="BS8" s="222" t="s">
        <v>1341</v>
      </c>
      <c r="CA8" s="380">
        <v>6</v>
      </c>
      <c r="CB8" t="s">
        <v>1342</v>
      </c>
      <c r="CC8" t="s">
        <v>953</v>
      </c>
      <c r="CD8" t="s">
        <v>906</v>
      </c>
      <c r="CE8" t="s">
        <v>908</v>
      </c>
    </row>
    <row r="9" spans="1:83" ht="29.25" thickBot="1" x14ac:dyDescent="0.25">
      <c r="A9" s="396" t="s">
        <v>222</v>
      </c>
      <c r="B9" s="397" t="s">
        <v>120</v>
      </c>
      <c r="C9" s="397" t="s">
        <v>222</v>
      </c>
      <c r="D9" s="397"/>
      <c r="E9" s="398"/>
      <c r="F9" s="394"/>
      <c r="G9" s="394"/>
      <c r="S9" s="232" t="str">
        <f t="shared" si="0"/>
        <v>DC - DCS</v>
      </c>
      <c r="T9" s="232" t="s">
        <v>455</v>
      </c>
      <c r="U9" s="232" t="s">
        <v>1343</v>
      </c>
      <c r="V9" s="232"/>
      <c r="W9" s="532" t="s">
        <v>1344</v>
      </c>
      <c r="X9" s="408" t="str">
        <f t="shared" si="2"/>
        <v>CLPROCS</v>
      </c>
      <c r="Y9" s="408" t="s">
        <v>1151</v>
      </c>
      <c r="Z9" s="408" t="s">
        <v>1345</v>
      </c>
      <c r="AA9" s="408"/>
      <c r="AB9" s="699" t="s">
        <v>1346</v>
      </c>
      <c r="AC9" s="700">
        <v>20430</v>
      </c>
      <c r="AD9" s="701" t="s">
        <v>1347</v>
      </c>
      <c r="AE9" s="411" t="s">
        <v>1263</v>
      </c>
      <c r="AF9" s="414" t="s">
        <v>1348</v>
      </c>
      <c r="AG9" s="811">
        <v>701130</v>
      </c>
      <c r="AH9" s="811" t="s">
        <v>1349</v>
      </c>
      <c r="AI9" s="237" t="s">
        <v>1350</v>
      </c>
      <c r="AJ9" s="20" t="s">
        <v>1351</v>
      </c>
      <c r="AK9" s="811" t="s">
        <v>1349</v>
      </c>
      <c r="AL9" s="843" t="s">
        <v>2750</v>
      </c>
      <c r="AM9" s="841" t="s">
        <v>1352</v>
      </c>
      <c r="AN9" s="843" t="s">
        <v>2715</v>
      </c>
      <c r="AP9" t="s">
        <v>268</v>
      </c>
      <c r="AQ9" t="s">
        <v>1353</v>
      </c>
      <c r="AR9" s="221" t="s">
        <v>1354</v>
      </c>
      <c r="AS9" s="367" t="s">
        <v>1355</v>
      </c>
      <c r="AT9" t="s">
        <v>1356</v>
      </c>
      <c r="AU9" s="420" t="s">
        <v>1357</v>
      </c>
      <c r="AV9" s="420" t="s">
        <v>1358</v>
      </c>
      <c r="BF9" s="361" t="s">
        <v>1359</v>
      </c>
      <c r="BG9" s="361" t="s">
        <v>1135</v>
      </c>
      <c r="BH9" s="211" t="s">
        <v>1360</v>
      </c>
      <c r="BI9" t="s">
        <v>1361</v>
      </c>
      <c r="BJ9" t="s">
        <v>1362</v>
      </c>
      <c r="BK9" t="s">
        <v>1363</v>
      </c>
      <c r="BM9" s="239" t="s">
        <v>1187</v>
      </c>
      <c r="BN9" s="238" t="s">
        <v>1364</v>
      </c>
      <c r="BO9" s="220" t="s">
        <v>1365</v>
      </c>
      <c r="BP9" s="219" t="s">
        <v>1366</v>
      </c>
      <c r="BQ9" s="218"/>
      <c r="BR9" s="223">
        <v>4000</v>
      </c>
      <c r="BS9" s="222" t="s">
        <v>1367</v>
      </c>
      <c r="CA9" s="380">
        <v>7</v>
      </c>
      <c r="CB9" t="s">
        <v>1368</v>
      </c>
      <c r="CC9" t="s">
        <v>958</v>
      </c>
      <c r="CD9" t="s">
        <v>912</v>
      </c>
      <c r="CE9" t="s">
        <v>914</v>
      </c>
    </row>
    <row r="10" spans="1:83" ht="29.25" thickBot="1" x14ac:dyDescent="0.25">
      <c r="A10" s="236"/>
      <c r="B10" s="397" t="s">
        <v>1369</v>
      </c>
      <c r="C10" s="236"/>
      <c r="D10" s="236"/>
      <c r="E10" s="236"/>
      <c r="F10" s="236"/>
      <c r="G10" s="236"/>
      <c r="S10" s="232" t="str">
        <f t="shared" si="0"/>
        <v>FF - Other - Facilities</v>
      </c>
      <c r="T10" s="232" t="s">
        <v>1370</v>
      </c>
      <c r="U10" s="232" t="s">
        <v>1371</v>
      </c>
      <c r="V10" s="232"/>
      <c r="W10" s="228" t="s">
        <v>1372</v>
      </c>
      <c r="X10" s="408" t="str">
        <f t="shared" si="2"/>
        <v>CLMHSCS</v>
      </c>
      <c r="Y10" s="408" t="s">
        <v>1151</v>
      </c>
      <c r="Z10" s="408" t="s">
        <v>1373</v>
      </c>
      <c r="AA10" s="408"/>
      <c r="AB10" s="699" t="s">
        <v>1374</v>
      </c>
      <c r="AC10" s="700">
        <v>20440</v>
      </c>
      <c r="AD10" s="701" t="s">
        <v>1375</v>
      </c>
      <c r="AE10" s="411" t="s">
        <v>1263</v>
      </c>
      <c r="AF10" s="417"/>
      <c r="AG10" s="811">
        <v>701140</v>
      </c>
      <c r="AH10" s="811" t="s">
        <v>1376</v>
      </c>
      <c r="AI10" s="237" t="s">
        <v>1377</v>
      </c>
      <c r="AJ10" s="20" t="s">
        <v>1378</v>
      </c>
      <c r="AK10" s="811" t="s">
        <v>1376</v>
      </c>
      <c r="AL10" s="843" t="s">
        <v>1580</v>
      </c>
      <c r="AM10" s="844" t="s">
        <v>1379</v>
      </c>
      <c r="AN10" s="845" t="s">
        <v>1380</v>
      </c>
      <c r="AP10" t="s">
        <v>268</v>
      </c>
      <c r="AQ10" t="s">
        <v>538</v>
      </c>
      <c r="AR10" s="221" t="s">
        <v>564</v>
      </c>
      <c r="AS10" s="367" t="s">
        <v>1381</v>
      </c>
      <c r="AT10" t="s">
        <v>1382</v>
      </c>
      <c r="AU10" s="420" t="s">
        <v>1383</v>
      </c>
      <c r="AV10" s="420" t="s">
        <v>1384</v>
      </c>
      <c r="BF10" s="361" t="s">
        <v>1385</v>
      </c>
      <c r="BG10" s="361" t="s">
        <v>1135</v>
      </c>
      <c r="BH10" s="211" t="s">
        <v>1386</v>
      </c>
      <c r="BI10" t="s">
        <v>1387</v>
      </c>
      <c r="BJ10" t="s">
        <v>1388</v>
      </c>
      <c r="BK10" t="s">
        <v>1389</v>
      </c>
      <c r="BM10" s="235" t="s">
        <v>1390</v>
      </c>
      <c r="BN10" s="219" t="s">
        <v>1391</v>
      </c>
      <c r="BO10" s="220" t="s">
        <v>1392</v>
      </c>
      <c r="BP10" s="219" t="s">
        <v>1393</v>
      </c>
      <c r="BQ10" s="218"/>
      <c r="BR10" s="223">
        <v>5000</v>
      </c>
      <c r="BS10" s="222" t="s">
        <v>1394</v>
      </c>
      <c r="CA10" s="380">
        <v>8</v>
      </c>
      <c r="CB10" t="s">
        <v>1160</v>
      </c>
      <c r="CC10" t="s">
        <v>919</v>
      </c>
      <c r="CD10" t="s">
        <v>918</v>
      </c>
      <c r="CE10" t="s">
        <v>920</v>
      </c>
    </row>
    <row r="11" spans="1:83" ht="15" x14ac:dyDescent="0.2">
      <c r="A11" s="236"/>
      <c r="B11" s="236"/>
      <c r="C11" s="236"/>
      <c r="D11" s="236"/>
      <c r="E11" s="236"/>
      <c r="F11" s="236"/>
      <c r="G11" s="236"/>
      <c r="S11" s="232" t="str">
        <f t="shared" si="0"/>
        <v>LS - Other - Learning</v>
      </c>
      <c r="T11" s="232" t="s">
        <v>1395</v>
      </c>
      <c r="U11" s="232" t="s">
        <v>1396</v>
      </c>
      <c r="V11" s="232"/>
      <c r="W11" s="210" t="s">
        <v>1174</v>
      </c>
      <c r="X11" s="408" t="str">
        <f t="shared" si="2"/>
        <v>CLHPRCS</v>
      </c>
      <c r="Y11" s="408" t="s">
        <v>1151</v>
      </c>
      <c r="Z11" s="408" t="s">
        <v>1397</v>
      </c>
      <c r="AA11" s="408"/>
      <c r="AB11" s="699" t="s">
        <v>1398</v>
      </c>
      <c r="AC11" s="700">
        <v>20450</v>
      </c>
      <c r="AD11" s="701" t="s">
        <v>1399</v>
      </c>
      <c r="AE11" s="411" t="s">
        <v>1263</v>
      </c>
      <c r="AF11" s="417"/>
      <c r="AG11" s="811">
        <v>701150</v>
      </c>
      <c r="AH11" s="811" t="s">
        <v>1400</v>
      </c>
      <c r="AI11" s="237" t="s">
        <v>1323</v>
      </c>
      <c r="AJ11" s="20" t="s">
        <v>1401</v>
      </c>
      <c r="AK11" s="811" t="s">
        <v>1263</v>
      </c>
      <c r="AL11" s="843" t="s">
        <v>2751</v>
      </c>
      <c r="AM11" s="846" t="s">
        <v>2716</v>
      </c>
      <c r="AN11" s="847" t="s">
        <v>2717</v>
      </c>
      <c r="AO11" s="351"/>
      <c r="AP11" t="s">
        <v>268</v>
      </c>
      <c r="AQ11" s="351" t="s">
        <v>1403</v>
      </c>
      <c r="AR11" s="221" t="s">
        <v>1404</v>
      </c>
      <c r="AS11" s="367" t="s">
        <v>1405</v>
      </c>
      <c r="AT11" t="s">
        <v>1406</v>
      </c>
      <c r="AU11" s="420" t="s">
        <v>1407</v>
      </c>
      <c r="AV11" s="420" t="s">
        <v>1408</v>
      </c>
      <c r="BF11" s="361" t="s">
        <v>1409</v>
      </c>
      <c r="BG11" s="361" t="s">
        <v>1135</v>
      </c>
      <c r="BH11" s="211" t="s">
        <v>1410</v>
      </c>
      <c r="BI11" t="s">
        <v>1411</v>
      </c>
      <c r="BJ11" t="s">
        <v>806</v>
      </c>
      <c r="BK11" t="s">
        <v>1412</v>
      </c>
      <c r="BM11" s="235" t="s">
        <v>1413</v>
      </c>
      <c r="BN11" s="219" t="s">
        <v>1414</v>
      </c>
      <c r="BO11" s="220" t="s">
        <v>1415</v>
      </c>
      <c r="BP11" s="219" t="s">
        <v>1416</v>
      </c>
      <c r="BQ11" s="218"/>
      <c r="BR11" s="223">
        <v>6000</v>
      </c>
      <c r="BS11" s="222" t="s">
        <v>1417</v>
      </c>
      <c r="CA11" s="380">
        <v>9</v>
      </c>
      <c r="CB11" t="s">
        <v>1418</v>
      </c>
      <c r="CC11" t="s">
        <v>965</v>
      </c>
      <c r="CD11" t="s">
        <v>925</v>
      </c>
      <c r="CE11" t="s">
        <v>927</v>
      </c>
    </row>
    <row r="12" spans="1:83" ht="15" x14ac:dyDescent="0.2">
      <c r="A12" s="236"/>
      <c r="B12" s="236"/>
      <c r="C12" s="236"/>
      <c r="D12" s="236"/>
      <c r="E12" s="236"/>
      <c r="F12" s="236"/>
      <c r="G12" s="236"/>
      <c r="S12" s="232" t="str">
        <f t="shared" si="0"/>
        <v>MI - End User Computing</v>
      </c>
      <c r="T12" s="232" t="s">
        <v>454</v>
      </c>
      <c r="U12" s="377" t="s">
        <v>1359</v>
      </c>
      <c r="V12" s="232"/>
      <c r="W12" s="533" t="s">
        <v>1216</v>
      </c>
      <c r="X12" s="408" t="str">
        <f t="shared" si="2"/>
        <v>CLCSFM</v>
      </c>
      <c r="Y12" s="408" t="s">
        <v>1151</v>
      </c>
      <c r="Z12" s="408" t="s">
        <v>1419</v>
      </c>
      <c r="AA12" s="408"/>
      <c r="AB12" s="699" t="s">
        <v>1420</v>
      </c>
      <c r="AC12" s="700">
        <v>20460</v>
      </c>
      <c r="AD12" s="701" t="s">
        <v>1421</v>
      </c>
      <c r="AE12" s="411" t="s">
        <v>1263</v>
      </c>
      <c r="AF12" s="411"/>
      <c r="AG12" s="811">
        <v>702000</v>
      </c>
      <c r="AH12" s="811" t="s">
        <v>1263</v>
      </c>
      <c r="AI12" s="813"/>
      <c r="AJ12" s="20" t="s">
        <v>1422</v>
      </c>
      <c r="AK12" s="811" t="s">
        <v>1266</v>
      </c>
      <c r="AL12" s="843" t="s">
        <v>2752</v>
      </c>
      <c r="AM12" s="846" t="s">
        <v>2709</v>
      </c>
      <c r="AN12" s="847" t="s">
        <v>2718</v>
      </c>
      <c r="AP12" t="s">
        <v>268</v>
      </c>
      <c r="AQ12" t="s">
        <v>1269</v>
      </c>
      <c r="AR12" s="221" t="s">
        <v>1424</v>
      </c>
      <c r="AS12" s="367" t="s">
        <v>1425</v>
      </c>
      <c r="AT12" t="s">
        <v>1426</v>
      </c>
      <c r="AU12" s="420" t="s">
        <v>1427</v>
      </c>
      <c r="AV12" s="420" t="s">
        <v>1428</v>
      </c>
      <c r="BF12" s="361" t="s">
        <v>1429</v>
      </c>
      <c r="BG12" s="361" t="s">
        <v>1429</v>
      </c>
      <c r="BH12" s="211" t="s">
        <v>1430</v>
      </c>
      <c r="BI12" t="s">
        <v>1431</v>
      </c>
      <c r="BJ12" t="s">
        <v>1432</v>
      </c>
      <c r="BK12" t="s">
        <v>1433</v>
      </c>
      <c r="BM12" s="235" t="s">
        <v>1434</v>
      </c>
      <c r="BN12" s="219" t="s">
        <v>1435</v>
      </c>
      <c r="BO12" s="220" t="s">
        <v>1436</v>
      </c>
      <c r="BP12" s="219" t="s">
        <v>1437</v>
      </c>
      <c r="BQ12" s="218"/>
      <c r="BR12" s="223">
        <v>7000</v>
      </c>
      <c r="BS12" s="222" t="s">
        <v>1438</v>
      </c>
      <c r="BT12" s="366">
        <v>705000</v>
      </c>
      <c r="CA12" s="380">
        <v>10</v>
      </c>
      <c r="CB12" t="s">
        <v>1439</v>
      </c>
      <c r="CC12" t="s">
        <v>968</v>
      </c>
      <c r="CD12" t="s">
        <v>932</v>
      </c>
      <c r="CE12" t="s">
        <v>934</v>
      </c>
    </row>
    <row r="13" spans="1:83" ht="15.75" thickBot="1" x14ac:dyDescent="0.3">
      <c r="S13" s="232" t="str">
        <f t="shared" si="0"/>
        <v>NI - NI - Core</v>
      </c>
      <c r="T13" s="232" t="s">
        <v>1440</v>
      </c>
      <c r="U13" s="232" t="s">
        <v>1441</v>
      </c>
      <c r="V13" s="232"/>
      <c r="W13" s="210" t="s">
        <v>1133</v>
      </c>
      <c r="X13" s="408" t="str">
        <f t="shared" si="2"/>
        <v>CLCLM</v>
      </c>
      <c r="Y13" s="408" t="s">
        <v>1151</v>
      </c>
      <c r="Z13" s="408" t="s">
        <v>1442</v>
      </c>
      <c r="AA13" s="408"/>
      <c r="AB13" s="699" t="s">
        <v>1443</v>
      </c>
      <c r="AC13" s="700">
        <v>20470</v>
      </c>
      <c r="AD13" s="701" t="s">
        <v>1444</v>
      </c>
      <c r="AE13" s="411" t="s">
        <v>1263</v>
      </c>
      <c r="AF13" s="411"/>
      <c r="AG13" s="811">
        <v>703200</v>
      </c>
      <c r="AH13" s="811" t="s">
        <v>1445</v>
      </c>
      <c r="AI13" s="813"/>
      <c r="AJ13" s="813"/>
      <c r="AK13" s="811"/>
      <c r="AL13" s="843" t="s">
        <v>2753</v>
      </c>
      <c r="AM13" s="846" t="s">
        <v>2719</v>
      </c>
      <c r="AN13" s="847" t="s">
        <v>2720</v>
      </c>
      <c r="AP13" t="s">
        <v>268</v>
      </c>
      <c r="AR13" s="221" t="s">
        <v>1448</v>
      </c>
      <c r="AS13" s="367" t="s">
        <v>1449</v>
      </c>
      <c r="AT13" t="s">
        <v>1450</v>
      </c>
      <c r="AU13" s="420" t="s">
        <v>1451</v>
      </c>
      <c r="AV13" s="420" t="s">
        <v>1452</v>
      </c>
      <c r="BF13" s="361" t="s">
        <v>1453</v>
      </c>
      <c r="BG13" s="361" t="s">
        <v>1453</v>
      </c>
      <c r="BH13" s="211" t="s">
        <v>1454</v>
      </c>
      <c r="BI13" t="s">
        <v>1455</v>
      </c>
      <c r="BJ13" t="s">
        <v>1456</v>
      </c>
      <c r="BK13" t="s">
        <v>1457</v>
      </c>
      <c r="BM13" s="234" t="s">
        <v>1458</v>
      </c>
      <c r="BN13" s="233" t="s">
        <v>1459</v>
      </c>
      <c r="BO13" s="220" t="s">
        <v>1460</v>
      </c>
      <c r="BP13" s="219" t="s">
        <v>1461</v>
      </c>
      <c r="BQ13" s="218"/>
      <c r="BR13" s="223">
        <v>8000</v>
      </c>
      <c r="BS13" s="222" t="s">
        <v>1462</v>
      </c>
      <c r="BU13" s="247" t="s">
        <v>1463</v>
      </c>
      <c r="CA13" s="380">
        <v>11</v>
      </c>
      <c r="CB13" t="s">
        <v>1464</v>
      </c>
      <c r="CC13" t="s">
        <v>971</v>
      </c>
      <c r="CD13" t="s">
        <v>938</v>
      </c>
      <c r="CE13" t="s">
        <v>940</v>
      </c>
    </row>
    <row r="14" spans="1:83" ht="15" x14ac:dyDescent="0.2">
      <c r="S14" s="232" t="str">
        <f t="shared" si="0"/>
        <v>SE - Security</v>
      </c>
      <c r="T14" s="232" t="s">
        <v>451</v>
      </c>
      <c r="U14" s="232" t="s">
        <v>808</v>
      </c>
      <c r="V14" s="232"/>
      <c r="W14" s="210" t="s">
        <v>1185</v>
      </c>
      <c r="X14" s="408" t="str">
        <f t="shared" si="2"/>
        <v>CLMSVC</v>
      </c>
      <c r="Y14" s="408" t="s">
        <v>1151</v>
      </c>
      <c r="Z14" s="408" t="s">
        <v>1465</v>
      </c>
      <c r="AA14" s="408"/>
      <c r="AB14" s="699" t="s">
        <v>1466</v>
      </c>
      <c r="AC14" s="700">
        <v>20480</v>
      </c>
      <c r="AD14" s="701" t="s">
        <v>1467</v>
      </c>
      <c r="AE14" s="411" t="s">
        <v>1263</v>
      </c>
      <c r="AF14" s="411"/>
      <c r="AI14" s="813"/>
      <c r="AJ14" s="813"/>
      <c r="AK14" s="811" t="s">
        <v>1445</v>
      </c>
      <c r="AL14" s="843" t="s">
        <v>2754</v>
      </c>
      <c r="AM14" s="841" t="s">
        <v>1402</v>
      </c>
      <c r="AN14" s="840" t="s">
        <v>2721</v>
      </c>
      <c r="AR14" s="221" t="s">
        <v>1468</v>
      </c>
      <c r="AS14" s="367" t="s">
        <v>1469</v>
      </c>
      <c r="AT14" t="s">
        <v>1470</v>
      </c>
      <c r="AU14" s="420" t="s">
        <v>1471</v>
      </c>
      <c r="AV14" s="420" t="s">
        <v>1472</v>
      </c>
      <c r="BF14" s="361" t="s">
        <v>1473</v>
      </c>
      <c r="BG14" s="361" t="s">
        <v>1473</v>
      </c>
      <c r="BH14" s="211" t="s">
        <v>1474</v>
      </c>
      <c r="BI14" t="s">
        <v>1475</v>
      </c>
      <c r="BJ14" t="s">
        <v>1476</v>
      </c>
      <c r="BK14" t="s">
        <v>1477</v>
      </c>
      <c r="BO14" s="220" t="s">
        <v>1478</v>
      </c>
      <c r="BP14" s="219" t="s">
        <v>1479</v>
      </c>
      <c r="BQ14" s="218"/>
      <c r="BR14" s="223">
        <v>9000</v>
      </c>
      <c r="BS14" s="222" t="s">
        <v>1480</v>
      </c>
      <c r="BU14" s="379" t="str">
        <f t="shared" ref="BU14:BU75" si="5">CONCATENATE(BV14," ",BW14)</f>
        <v>1000 Trading Product Allocated</v>
      </c>
      <c r="BV14" s="379">
        <v>1000</v>
      </c>
      <c r="BW14" s="379" t="s">
        <v>1481</v>
      </c>
      <c r="CA14" s="380">
        <v>12</v>
      </c>
      <c r="CB14" t="s">
        <v>1482</v>
      </c>
      <c r="CC14" t="s">
        <v>974</v>
      </c>
      <c r="CD14" t="s">
        <v>943</v>
      </c>
      <c r="CE14" t="s">
        <v>945</v>
      </c>
    </row>
    <row r="15" spans="1:83" ht="15" x14ac:dyDescent="0.2">
      <c r="S15" s="232" t="str">
        <f t="shared" si="0"/>
        <v>NO - Ops Management</v>
      </c>
      <c r="T15" s="232" t="s">
        <v>1483</v>
      </c>
      <c r="U15" s="232" t="s">
        <v>1484</v>
      </c>
      <c r="V15" s="232"/>
      <c r="W15" s="210" t="s">
        <v>1485</v>
      </c>
      <c r="X15" s="408" t="str">
        <f t="shared" si="2"/>
        <v>CLHUCC</v>
      </c>
      <c r="Y15" s="408" t="s">
        <v>1151</v>
      </c>
      <c r="Z15" s="408" t="s">
        <v>1486</v>
      </c>
      <c r="AA15" s="408"/>
      <c r="AB15" s="699" t="s">
        <v>1487</v>
      </c>
      <c r="AC15" s="700">
        <v>20490</v>
      </c>
      <c r="AD15" s="701" t="s">
        <v>1488</v>
      </c>
      <c r="AE15" s="411" t="s">
        <v>1263</v>
      </c>
      <c r="AF15" s="411"/>
      <c r="AI15" s="813"/>
      <c r="AJ15" s="813"/>
      <c r="AL15" s="843" t="s">
        <v>1512</v>
      </c>
      <c r="AM15" s="841" t="s">
        <v>1446</v>
      </c>
      <c r="AN15" s="840" t="s">
        <v>1447</v>
      </c>
      <c r="AR15" s="221" t="s">
        <v>1491</v>
      </c>
      <c r="AS15" s="367" t="s">
        <v>1492</v>
      </c>
      <c r="AT15" t="s">
        <v>1493</v>
      </c>
      <c r="AU15" s="420" t="s">
        <v>1494</v>
      </c>
      <c r="AV15" s="420" t="s">
        <v>1495</v>
      </c>
      <c r="BF15" s="361" t="s">
        <v>1496</v>
      </c>
      <c r="BG15" s="361" t="s">
        <v>1453</v>
      </c>
      <c r="BH15" s="211" t="s">
        <v>1497</v>
      </c>
      <c r="BI15" t="s">
        <v>1498</v>
      </c>
      <c r="BJ15" t="s">
        <v>1499</v>
      </c>
      <c r="BK15" t="s">
        <v>1500</v>
      </c>
      <c r="BO15" s="220" t="s">
        <v>1501</v>
      </c>
      <c r="BP15" s="219" t="s">
        <v>1502</v>
      </c>
      <c r="BQ15" s="218"/>
      <c r="BR15" s="223">
        <v>10000</v>
      </c>
      <c r="BS15" s="222" t="s">
        <v>1503</v>
      </c>
      <c r="BT15" s="366">
        <v>704000</v>
      </c>
      <c r="BU15" s="379" t="str">
        <f t="shared" si="5"/>
        <v>1001 Trading Product UnAllocat</v>
      </c>
      <c r="BV15" s="379">
        <v>1001</v>
      </c>
      <c r="BW15" s="379" t="s">
        <v>1504</v>
      </c>
      <c r="CA15" s="381">
        <v>100</v>
      </c>
      <c r="CB15" t="s">
        <v>1505</v>
      </c>
      <c r="CC15" t="s">
        <v>926</v>
      </c>
      <c r="CE15" t="s">
        <v>950</v>
      </c>
    </row>
    <row r="16" spans="1:83" ht="15" x14ac:dyDescent="0.2">
      <c r="S16" s="232" t="str">
        <f t="shared" si="0"/>
        <v>OT - Other Trading</v>
      </c>
      <c r="T16" s="232" t="s">
        <v>1506</v>
      </c>
      <c r="U16" s="232" t="s">
        <v>1507</v>
      </c>
      <c r="V16" s="232"/>
      <c r="W16" s="210" t="s">
        <v>162</v>
      </c>
      <c r="X16" s="408" t="str">
        <f t="shared" si="2"/>
        <v>CLCSFC</v>
      </c>
      <c r="Y16" s="408" t="s">
        <v>1151</v>
      </c>
      <c r="Z16" s="408" t="s">
        <v>1508</v>
      </c>
      <c r="AA16" s="408"/>
      <c r="AB16" s="699" t="s">
        <v>1509</v>
      </c>
      <c r="AC16" s="700">
        <v>20500</v>
      </c>
      <c r="AD16" s="701" t="s">
        <v>1510</v>
      </c>
      <c r="AE16" s="411" t="s">
        <v>1263</v>
      </c>
      <c r="AF16" s="411"/>
      <c r="AH16" s="16"/>
      <c r="AI16" s="19"/>
      <c r="AJ16" s="813"/>
      <c r="AK16" s="408" t="s">
        <v>1378</v>
      </c>
      <c r="AL16" s="843" t="s">
        <v>2755</v>
      </c>
      <c r="AM16" s="841" t="s">
        <v>2722</v>
      </c>
      <c r="AN16" s="840" t="s">
        <v>2723</v>
      </c>
      <c r="AO16" t="s">
        <v>1512</v>
      </c>
      <c r="AQ16" t="s">
        <v>1512</v>
      </c>
      <c r="AR16" s="221" t="s">
        <v>1513</v>
      </c>
      <c r="AS16" s="367" t="s">
        <v>1514</v>
      </c>
      <c r="AT16" t="s">
        <v>1515</v>
      </c>
      <c r="AU16" s="420" t="s">
        <v>1516</v>
      </c>
      <c r="AV16" s="420" t="s">
        <v>1517</v>
      </c>
      <c r="BF16" s="361" t="s">
        <v>1518</v>
      </c>
      <c r="BG16" s="361" t="s">
        <v>1453</v>
      </c>
      <c r="BH16" s="211" t="s">
        <v>1519</v>
      </c>
      <c r="BI16" t="s">
        <v>1520</v>
      </c>
      <c r="BJ16" t="s">
        <v>1521</v>
      </c>
      <c r="BK16" t="s">
        <v>1522</v>
      </c>
      <c r="BO16" s="220" t="s">
        <v>1523</v>
      </c>
      <c r="BP16" s="219" t="s">
        <v>1524</v>
      </c>
      <c r="BQ16" s="218"/>
      <c r="BR16" s="223">
        <v>11000</v>
      </c>
      <c r="BS16" s="222" t="s">
        <v>1525</v>
      </c>
      <c r="BT16" s="366">
        <v>704100</v>
      </c>
      <c r="BU16" s="379" t="str">
        <f t="shared" si="5"/>
        <v>1003 Trading Product Agency</v>
      </c>
      <c r="BV16" s="379">
        <v>1003</v>
      </c>
      <c r="BW16" s="379" t="s">
        <v>1526</v>
      </c>
      <c r="CC16" t="s">
        <v>933</v>
      </c>
      <c r="CE16" t="s">
        <v>954</v>
      </c>
    </row>
    <row r="17" spans="19:83" ht="15" x14ac:dyDescent="0.2">
      <c r="S17" s="232" t="str">
        <f t="shared" si="0"/>
        <v>PM - Other - Project Man.</v>
      </c>
      <c r="T17" s="232" t="s">
        <v>806</v>
      </c>
      <c r="U17" s="232" t="s">
        <v>1527</v>
      </c>
      <c r="V17" s="232"/>
      <c r="X17" s="408" t="str">
        <f t="shared" si="2"/>
        <v>CLEMAAS</v>
      </c>
      <c r="Y17" s="408" t="s">
        <v>1151</v>
      </c>
      <c r="Z17" s="408" t="s">
        <v>1528</v>
      </c>
      <c r="AA17" s="408"/>
      <c r="AB17" s="699" t="s">
        <v>1529</v>
      </c>
      <c r="AC17" s="700">
        <v>20510</v>
      </c>
      <c r="AD17" s="701" t="s">
        <v>1530</v>
      </c>
      <c r="AE17" s="411" t="s">
        <v>1263</v>
      </c>
      <c r="AF17" s="411"/>
      <c r="AH17" s="16"/>
      <c r="AI17" s="19"/>
      <c r="AJ17" s="813"/>
      <c r="AK17" s="408" t="s">
        <v>1401</v>
      </c>
      <c r="AL17" s="843" t="s">
        <v>2756</v>
      </c>
      <c r="AM17" s="841" t="s">
        <v>2724</v>
      </c>
      <c r="AN17" s="840" t="s">
        <v>2725</v>
      </c>
      <c r="AO17" t="s">
        <v>1353</v>
      </c>
      <c r="AQ17" t="s">
        <v>1353</v>
      </c>
      <c r="AR17" s="221" t="s">
        <v>1532</v>
      </c>
      <c r="AS17" s="367" t="s">
        <v>1533</v>
      </c>
      <c r="AT17" t="s">
        <v>1534</v>
      </c>
      <c r="AU17" s="420" t="s">
        <v>1167</v>
      </c>
      <c r="AV17" s="420" t="s">
        <v>1168</v>
      </c>
      <c r="BF17" s="361" t="s">
        <v>1535</v>
      </c>
      <c r="BG17" s="361" t="s">
        <v>1535</v>
      </c>
      <c r="BH17" s="211" t="s">
        <v>1536</v>
      </c>
      <c r="BI17" t="s">
        <v>1537</v>
      </c>
      <c r="BJ17" t="s">
        <v>1538</v>
      </c>
      <c r="BK17" t="s">
        <v>1539</v>
      </c>
      <c r="BO17" s="220" t="s">
        <v>1540</v>
      </c>
      <c r="BP17" s="219" t="s">
        <v>1541</v>
      </c>
      <c r="BQ17" s="218"/>
      <c r="BR17" s="223">
        <v>12000</v>
      </c>
      <c r="BS17" s="222" t="s">
        <v>1542</v>
      </c>
      <c r="BT17" s="366">
        <v>704200</v>
      </c>
      <c r="BU17" s="379" t="str">
        <f t="shared" si="5"/>
        <v>1020 Maintenance Product</v>
      </c>
      <c r="BV17" s="379">
        <v>1020</v>
      </c>
      <c r="BW17" s="379" t="s">
        <v>1543</v>
      </c>
      <c r="CC17" t="s">
        <v>948</v>
      </c>
      <c r="CE17" t="s">
        <v>959</v>
      </c>
    </row>
    <row r="18" spans="19:83" ht="15" x14ac:dyDescent="0.2">
      <c r="S18" s="231"/>
      <c r="T18" s="230"/>
      <c r="U18" s="229"/>
      <c r="X18" s="408" t="str">
        <f t="shared" si="2"/>
        <v>CLHDT</v>
      </c>
      <c r="Y18" s="408" t="s">
        <v>1151</v>
      </c>
      <c r="Z18" s="408" t="s">
        <v>1544</v>
      </c>
      <c r="AA18" s="408"/>
      <c r="AB18" s="699" t="s">
        <v>1545</v>
      </c>
      <c r="AC18" s="700">
        <v>20520</v>
      </c>
      <c r="AD18" s="701" t="s">
        <v>1546</v>
      </c>
      <c r="AE18" s="411" t="s">
        <v>1263</v>
      </c>
      <c r="AF18" s="411"/>
      <c r="AH18" s="16"/>
      <c r="AI18" s="19"/>
      <c r="AJ18" s="813"/>
      <c r="AK18" s="408" t="s">
        <v>1351</v>
      </c>
      <c r="AL18" s="843" t="s">
        <v>2757</v>
      </c>
      <c r="AM18" s="841" t="s">
        <v>2726</v>
      </c>
      <c r="AN18" s="840" t="s">
        <v>2727</v>
      </c>
      <c r="AO18" s="351" t="s">
        <v>1403</v>
      </c>
      <c r="AP18" s="351"/>
      <c r="AQ18" s="351" t="s">
        <v>1403</v>
      </c>
      <c r="AR18" s="221" t="s">
        <v>1548</v>
      </c>
      <c r="AS18" s="367" t="s">
        <v>1549</v>
      </c>
      <c r="AT18" t="s">
        <v>1550</v>
      </c>
      <c r="AU18" s="420" t="s">
        <v>1551</v>
      </c>
      <c r="AV18" s="420" t="s">
        <v>1552</v>
      </c>
      <c r="BH18" s="211" t="s">
        <v>1553</v>
      </c>
      <c r="BI18" t="s">
        <v>1554</v>
      </c>
      <c r="BJ18" t="s">
        <v>1555</v>
      </c>
      <c r="BK18" t="s">
        <v>1556</v>
      </c>
      <c r="BO18" s="220" t="s">
        <v>1557</v>
      </c>
      <c r="BP18" s="219" t="s">
        <v>1558</v>
      </c>
      <c r="BQ18" s="218"/>
      <c r="BR18" s="223">
        <v>13000</v>
      </c>
      <c r="BS18" s="222" t="s">
        <v>1559</v>
      </c>
      <c r="BT18" s="366">
        <v>704300</v>
      </c>
      <c r="BU18" s="379" t="str">
        <f t="shared" si="5"/>
        <v>1025 Buyback - Trade in</v>
      </c>
      <c r="BV18" s="379">
        <v>1025</v>
      </c>
      <c r="BW18" s="379" t="s">
        <v>1560</v>
      </c>
      <c r="CC18" t="s">
        <v>890</v>
      </c>
      <c r="CE18" t="s">
        <v>963</v>
      </c>
    </row>
    <row r="19" spans="19:83" ht="15" x14ac:dyDescent="0.2">
      <c r="S19" s="407" t="s">
        <v>1561</v>
      </c>
      <c r="X19" s="408" t="str">
        <f t="shared" si="2"/>
        <v>CLCCAAS</v>
      </c>
      <c r="Y19" s="408" t="s">
        <v>1151</v>
      </c>
      <c r="Z19" s="408" t="s">
        <v>1562</v>
      </c>
      <c r="AA19" s="408"/>
      <c r="AB19" s="699" t="str">
        <f t="shared" ref="AB19:AB20" si="6">CONCATENATE(AC19," ",AD19)</f>
        <v>20530 MS CCaaS Contact Cen</v>
      </c>
      <c r="AC19" s="700">
        <v>20530</v>
      </c>
      <c r="AD19" s="701" t="s">
        <v>1563</v>
      </c>
      <c r="AE19" s="411" t="s">
        <v>1263</v>
      </c>
      <c r="AF19" s="411"/>
      <c r="AI19" s="18"/>
      <c r="AJ19" s="813"/>
      <c r="AK19" s="408" t="s">
        <v>1295</v>
      </c>
      <c r="AL19" s="843" t="s">
        <v>2758</v>
      </c>
      <c r="AM19" s="841" t="s">
        <v>2728</v>
      </c>
      <c r="AN19" s="840" t="s">
        <v>2729</v>
      </c>
      <c r="AR19" s="221" t="s">
        <v>1565</v>
      </c>
      <c r="AS19" s="531" t="s">
        <v>1566</v>
      </c>
      <c r="AT19" s="210" t="s">
        <v>1567</v>
      </c>
      <c r="AU19" s="420" t="s">
        <v>1568</v>
      </c>
      <c r="AV19" s="420" t="s">
        <v>1569</v>
      </c>
      <c r="BH19" s="211" t="s">
        <v>1570</v>
      </c>
      <c r="BI19" t="s">
        <v>1571</v>
      </c>
      <c r="BJ19" t="s">
        <v>1572</v>
      </c>
      <c r="BK19" t="s">
        <v>1573</v>
      </c>
      <c r="BO19" s="220" t="s">
        <v>1574</v>
      </c>
      <c r="BP19" s="219" t="s">
        <v>1575</v>
      </c>
      <c r="BQ19" s="218"/>
      <c r="BR19" s="223">
        <v>14000</v>
      </c>
      <c r="BS19" s="222" t="s">
        <v>1576</v>
      </c>
      <c r="BT19" s="366">
        <v>704400</v>
      </c>
      <c r="BU19" s="379" t="str">
        <f t="shared" si="5"/>
        <v>1029 Packaging (Stocked)</v>
      </c>
      <c r="BV19" s="379">
        <v>1029</v>
      </c>
      <c r="BW19" s="379" t="s">
        <v>1577</v>
      </c>
      <c r="CC19" t="s">
        <v>896</v>
      </c>
      <c r="CE19" t="s">
        <v>966</v>
      </c>
    </row>
    <row r="20" spans="19:83" ht="15" x14ac:dyDescent="0.2">
      <c r="X20" s="408" t="str">
        <f t="shared" si="2"/>
        <v>CLVBR</v>
      </c>
      <c r="Y20" s="408" t="s">
        <v>1151</v>
      </c>
      <c r="Z20" s="408" t="s">
        <v>1197</v>
      </c>
      <c r="AA20" s="408"/>
      <c r="AB20" s="704" t="str">
        <f t="shared" si="6"/>
        <v>20540 MS VCaaS Video Conf</v>
      </c>
      <c r="AC20" s="705">
        <v>20540</v>
      </c>
      <c r="AD20" s="435" t="s">
        <v>1578</v>
      </c>
      <c r="AE20" s="411" t="s">
        <v>1263</v>
      </c>
      <c r="AF20" s="411"/>
      <c r="AI20" s="18"/>
      <c r="AJ20" s="813"/>
      <c r="AL20" s="843" t="s">
        <v>2759</v>
      </c>
      <c r="AM20" s="841" t="s">
        <v>1489</v>
      </c>
      <c r="AN20" s="840" t="s">
        <v>2730</v>
      </c>
      <c r="AO20" t="s">
        <v>1580</v>
      </c>
      <c r="AQ20" t="s">
        <v>1580</v>
      </c>
      <c r="AR20" s="221" t="s">
        <v>1581</v>
      </c>
      <c r="AS20" s="367" t="s">
        <v>1582</v>
      </c>
      <c r="AT20" t="s">
        <v>1583</v>
      </c>
      <c r="AU20" s="420" t="s">
        <v>1584</v>
      </c>
      <c r="AV20" s="420" t="s">
        <v>1585</v>
      </c>
      <c r="BH20" s="211" t="s">
        <v>1586</v>
      </c>
      <c r="BI20" t="s">
        <v>1587</v>
      </c>
      <c r="BJ20" t="s">
        <v>1588</v>
      </c>
      <c r="BK20" t="s">
        <v>1589</v>
      </c>
      <c r="BO20" s="220" t="s">
        <v>1590</v>
      </c>
      <c r="BP20" s="219" t="s">
        <v>1591</v>
      </c>
      <c r="BQ20" s="218"/>
      <c r="BR20" s="223">
        <v>15000</v>
      </c>
      <c r="BS20" s="222" t="s">
        <v>1592</v>
      </c>
      <c r="BT20" s="366">
        <v>704500</v>
      </c>
      <c r="BU20" s="379" t="str">
        <f t="shared" si="5"/>
        <v>1030 Packaging</v>
      </c>
      <c r="BV20" s="379">
        <v>1030</v>
      </c>
      <c r="BW20" s="379" t="s">
        <v>1593</v>
      </c>
      <c r="CC20" t="s">
        <v>902</v>
      </c>
      <c r="CE20" t="s">
        <v>969</v>
      </c>
    </row>
    <row r="21" spans="19:83" ht="15" x14ac:dyDescent="0.2">
      <c r="X21" s="408" t="str">
        <f t="shared" si="2"/>
        <v>CLMVSA</v>
      </c>
      <c r="Y21" s="408" t="s">
        <v>1151</v>
      </c>
      <c r="Z21" s="408" t="s">
        <v>1594</v>
      </c>
      <c r="AA21" s="408"/>
      <c r="AB21" s="699" t="s">
        <v>1595</v>
      </c>
      <c r="AC21" s="700"/>
      <c r="AD21" s="701"/>
      <c r="AE21" s="411" t="s">
        <v>1263</v>
      </c>
      <c r="AF21" s="411"/>
      <c r="AI21" s="18"/>
      <c r="AJ21" s="813"/>
      <c r="AL21" s="843" t="s">
        <v>2760</v>
      </c>
      <c r="AM21" s="841" t="s">
        <v>1511</v>
      </c>
      <c r="AN21" s="840" t="s">
        <v>2731</v>
      </c>
      <c r="AR21" s="221" t="s">
        <v>1597</v>
      </c>
      <c r="AS21" s="367" t="s">
        <v>1598</v>
      </c>
      <c r="AT21" t="s">
        <v>1599</v>
      </c>
      <c r="AU21" s="420" t="s">
        <v>1600</v>
      </c>
      <c r="AV21" s="420" t="s">
        <v>1601</v>
      </c>
      <c r="BH21" s="211" t="s">
        <v>1602</v>
      </c>
      <c r="BI21" t="s">
        <v>1603</v>
      </c>
      <c r="BJ21" t="s">
        <v>1604</v>
      </c>
      <c r="BK21" t="s">
        <v>1605</v>
      </c>
      <c r="BO21" s="220" t="s">
        <v>1606</v>
      </c>
      <c r="BP21" s="219" t="s">
        <v>1607</v>
      </c>
      <c r="BQ21" s="218"/>
      <c r="BR21" s="223">
        <v>16000</v>
      </c>
      <c r="BS21" s="222" t="s">
        <v>1608</v>
      </c>
      <c r="BU21" s="379" t="str">
        <f t="shared" si="5"/>
        <v>1040 Logistics</v>
      </c>
      <c r="BV21" s="379">
        <v>1040</v>
      </c>
      <c r="BW21" s="379" t="s">
        <v>1439</v>
      </c>
      <c r="CC21" t="s">
        <v>907</v>
      </c>
    </row>
    <row r="22" spans="19:83" ht="15" x14ac:dyDescent="0.2">
      <c r="V22" s="232"/>
      <c r="X22" s="408" t="str">
        <f t="shared" si="2"/>
        <v>PSStaging and Installation Services</v>
      </c>
      <c r="Y22" s="408" t="s">
        <v>1254</v>
      </c>
      <c r="Z22" s="408" t="s">
        <v>1429</v>
      </c>
      <c r="AA22" s="408" t="s">
        <v>1401</v>
      </c>
      <c r="AB22" s="699" t="s">
        <v>1609</v>
      </c>
      <c r="AC22" s="700"/>
      <c r="AD22" s="701"/>
      <c r="AE22" s="411"/>
      <c r="AF22" s="411"/>
      <c r="AI22" s="813"/>
      <c r="AJ22" s="813"/>
      <c r="AK22" s="408" t="s">
        <v>1422</v>
      </c>
      <c r="AL22" s="843" t="s">
        <v>2761</v>
      </c>
      <c r="AM22" s="841" t="s">
        <v>1531</v>
      </c>
      <c r="AN22" s="840" t="s">
        <v>2732</v>
      </c>
      <c r="AO22" t="s">
        <v>1612</v>
      </c>
      <c r="AP22" t="s">
        <v>530</v>
      </c>
      <c r="AQ22" t="s">
        <v>1612</v>
      </c>
      <c r="AR22" s="221" t="s">
        <v>1613</v>
      </c>
      <c r="AS22" s="367" t="s">
        <v>1614</v>
      </c>
      <c r="AT22" t="s">
        <v>1615</v>
      </c>
      <c r="AU22" s="420" t="s">
        <v>1616</v>
      </c>
      <c r="AV22" s="420" t="s">
        <v>1617</v>
      </c>
      <c r="BH22" s="211" t="s">
        <v>1618</v>
      </c>
      <c r="BI22" t="s">
        <v>1619</v>
      </c>
      <c r="BJ22" t="s">
        <v>1620</v>
      </c>
      <c r="BK22" t="s">
        <v>1621</v>
      </c>
      <c r="BO22" s="220" t="s">
        <v>1151</v>
      </c>
      <c r="BP22" s="219" t="s">
        <v>1622</v>
      </c>
      <c r="BQ22" s="218"/>
      <c r="BR22" s="223">
        <v>17000</v>
      </c>
      <c r="BS22" s="222" t="s">
        <v>1623</v>
      </c>
      <c r="BT22" s="366">
        <v>706100</v>
      </c>
      <c r="BU22" s="379" t="str">
        <f t="shared" si="5"/>
        <v>1050 Outbound Freight</v>
      </c>
      <c r="BV22" s="366">
        <v>1050</v>
      </c>
      <c r="BW22" s="366" t="s">
        <v>1624</v>
      </c>
      <c r="CC22" t="s">
        <v>882</v>
      </c>
    </row>
    <row r="23" spans="19:83" ht="15" x14ac:dyDescent="0.2">
      <c r="X23" s="408" t="str">
        <f t="shared" si="2"/>
        <v>PSConsulting</v>
      </c>
      <c r="Y23" s="408" t="s">
        <v>1254</v>
      </c>
      <c r="Z23" s="408" t="s">
        <v>1135</v>
      </c>
      <c r="AA23" s="408" t="s">
        <v>1295</v>
      </c>
      <c r="AB23" s="699" t="s">
        <v>1625</v>
      </c>
      <c r="AC23" s="700"/>
      <c r="AD23" s="701"/>
      <c r="AE23" s="411"/>
      <c r="AF23" s="411"/>
      <c r="AI23" s="813"/>
      <c r="AJ23" s="813"/>
      <c r="AK23" s="408" t="s">
        <v>1235</v>
      </c>
      <c r="AL23" s="843" t="s">
        <v>2762</v>
      </c>
      <c r="AM23" s="841" t="s">
        <v>1547</v>
      </c>
      <c r="AN23" s="840" t="s">
        <v>2733</v>
      </c>
      <c r="AO23" t="s">
        <v>1612</v>
      </c>
      <c r="AP23" t="s">
        <v>1227</v>
      </c>
      <c r="AQ23" t="s">
        <v>1612</v>
      </c>
      <c r="AR23" s="221" t="s">
        <v>1627</v>
      </c>
      <c r="AS23" s="367" t="s">
        <v>1628</v>
      </c>
      <c r="AT23" t="s">
        <v>1629</v>
      </c>
      <c r="AU23" s="420" t="s">
        <v>1630</v>
      </c>
      <c r="AV23" s="420" t="s">
        <v>1617</v>
      </c>
      <c r="BH23" s="211" t="s">
        <v>1631</v>
      </c>
      <c r="BI23" t="s">
        <v>1632</v>
      </c>
      <c r="BJ23" t="s">
        <v>1633</v>
      </c>
      <c r="BK23" t="s">
        <v>1634</v>
      </c>
      <c r="BO23" s="220" t="s">
        <v>1635</v>
      </c>
      <c r="BP23" s="219" t="s">
        <v>1636</v>
      </c>
      <c r="BQ23" s="218"/>
      <c r="BR23" s="223">
        <v>18000</v>
      </c>
      <c r="BS23" s="222" t="s">
        <v>1637</v>
      </c>
      <c r="BT23" s="366">
        <v>706200</v>
      </c>
      <c r="BU23" s="379" t="str">
        <f t="shared" si="5"/>
        <v>1060 Duties</v>
      </c>
      <c r="BV23" s="379">
        <v>1060</v>
      </c>
      <c r="BW23" s="379" t="s">
        <v>1638</v>
      </c>
    </row>
    <row r="24" spans="19:83" ht="15" x14ac:dyDescent="0.2">
      <c r="X24" s="408" t="str">
        <f t="shared" si="2"/>
        <v>PSProject Delivery Services</v>
      </c>
      <c r="Y24" s="408" t="s">
        <v>1254</v>
      </c>
      <c r="Z24" s="408" t="s">
        <v>1453</v>
      </c>
      <c r="AA24" s="408" t="s">
        <v>1351</v>
      </c>
      <c r="AB24" s="699" t="str">
        <f t="shared" ref="AB24:AB27" si="7">CONCATENATE(AC24," ",AD24)</f>
        <v>20580 MS OPaaS Oracle</v>
      </c>
      <c r="AC24" s="700">
        <v>20580</v>
      </c>
      <c r="AD24" s="701" t="s">
        <v>1639</v>
      </c>
      <c r="AE24" s="411"/>
      <c r="AF24" s="411"/>
      <c r="AI24" s="813"/>
      <c r="AJ24" s="226"/>
      <c r="AK24" s="408"/>
      <c r="AL24" s="843" t="s">
        <v>2763</v>
      </c>
      <c r="AM24" s="841" t="s">
        <v>1564</v>
      </c>
      <c r="AN24" s="840" t="s">
        <v>2734</v>
      </c>
      <c r="AO24" t="s">
        <v>1612</v>
      </c>
      <c r="AP24" t="s">
        <v>584</v>
      </c>
      <c r="AQ24" t="s">
        <v>1612</v>
      </c>
      <c r="AR24" s="221" t="s">
        <v>1640</v>
      </c>
      <c r="AS24" s="367" t="s">
        <v>1641</v>
      </c>
      <c r="AT24" t="s">
        <v>1642</v>
      </c>
      <c r="AU24" s="420" t="s">
        <v>1643</v>
      </c>
      <c r="AV24" s="420" t="s">
        <v>1644</v>
      </c>
      <c r="BH24" s="211" t="s">
        <v>1645</v>
      </c>
      <c r="BI24" t="s">
        <v>1646</v>
      </c>
      <c r="BJ24" t="s">
        <v>1647</v>
      </c>
      <c r="BK24" t="s">
        <v>1648</v>
      </c>
      <c r="BO24" s="220" t="s">
        <v>1649</v>
      </c>
      <c r="BP24" s="219" t="s">
        <v>1650</v>
      </c>
      <c r="BQ24" s="218"/>
      <c r="BR24" s="223">
        <v>19000</v>
      </c>
      <c r="BS24" s="222" t="s">
        <v>1651</v>
      </c>
      <c r="BT24" s="366">
        <v>706300</v>
      </c>
      <c r="BU24" s="379" t="str">
        <f t="shared" si="5"/>
        <v>1070 Courier &amp; Delivery Charge</v>
      </c>
      <c r="BV24" s="379">
        <v>1070</v>
      </c>
      <c r="BW24" s="379" t="s">
        <v>1652</v>
      </c>
    </row>
    <row r="25" spans="19:83" ht="15" x14ac:dyDescent="0.2">
      <c r="X25" s="408" t="str">
        <f t="shared" si="2"/>
        <v>PSStaffing Solutions</v>
      </c>
      <c r="Y25" s="408" t="s">
        <v>1254</v>
      </c>
      <c r="Z25" s="408" t="s">
        <v>1473</v>
      </c>
      <c r="AA25" s="408" t="s">
        <v>1378</v>
      </c>
      <c r="AB25" s="699" t="str">
        <f t="shared" si="7"/>
        <v>20590 MS Prv Cld Enterpr Edn</v>
      </c>
      <c r="AC25" s="700">
        <v>20590</v>
      </c>
      <c r="AD25" s="701" t="s">
        <v>1653</v>
      </c>
      <c r="AE25" s="411"/>
      <c r="AF25" s="411"/>
      <c r="AI25" s="813"/>
      <c r="AJ25" s="226"/>
      <c r="AK25" s="408" t="s">
        <v>1163</v>
      </c>
      <c r="AL25" s="843" t="s">
        <v>2764</v>
      </c>
      <c r="AM25" s="841" t="s">
        <v>1579</v>
      </c>
      <c r="AN25" s="840" t="s">
        <v>2735</v>
      </c>
      <c r="AR25" s="221" t="s">
        <v>1656</v>
      </c>
      <c r="AS25" s="367" t="s">
        <v>1657</v>
      </c>
      <c r="AT25" t="s">
        <v>1658</v>
      </c>
      <c r="AU25" s="420" t="s">
        <v>1659</v>
      </c>
      <c r="AV25" s="420" t="s">
        <v>1660</v>
      </c>
      <c r="BH25" s="211" t="s">
        <v>1661</v>
      </c>
      <c r="BI25" t="s">
        <v>1662</v>
      </c>
      <c r="BJ25" t="s">
        <v>1663</v>
      </c>
      <c r="BK25" t="s">
        <v>1664</v>
      </c>
      <c r="BO25" s="220" t="s">
        <v>1665</v>
      </c>
      <c r="BP25" s="219" t="s">
        <v>1666</v>
      </c>
      <c r="BQ25" s="218"/>
      <c r="BR25" s="223">
        <v>20000</v>
      </c>
      <c r="BS25" s="222" t="s">
        <v>1667</v>
      </c>
      <c r="BT25" s="366">
        <v>706500</v>
      </c>
      <c r="BU25" s="379" t="str">
        <f t="shared" si="5"/>
        <v>1090 Product Market Dev.Fee</v>
      </c>
      <c r="BV25" s="366">
        <v>1090</v>
      </c>
      <c r="BW25" s="366" t="s">
        <v>1668</v>
      </c>
    </row>
    <row r="26" spans="19:83" ht="15" x14ac:dyDescent="0.2">
      <c r="X26" s="408" t="str">
        <f t="shared" si="2"/>
        <v>PSSubcontractors</v>
      </c>
      <c r="Y26" s="408" t="s">
        <v>1254</v>
      </c>
      <c r="Z26" s="408" t="s">
        <v>1669</v>
      </c>
      <c r="AA26" s="408"/>
      <c r="AB26" s="699" t="str">
        <f t="shared" si="7"/>
        <v>20600 MS WDS</v>
      </c>
      <c r="AC26" s="700">
        <v>20600</v>
      </c>
      <c r="AD26" s="701" t="s">
        <v>1670</v>
      </c>
      <c r="AE26" s="411"/>
      <c r="AF26" s="411"/>
      <c r="AI26" s="813"/>
      <c r="AJ26" s="226"/>
      <c r="AK26" s="811" t="s">
        <v>1266</v>
      </c>
      <c r="AL26" s="843" t="s">
        <v>2765</v>
      </c>
      <c r="AM26" s="846" t="s">
        <v>1596</v>
      </c>
      <c r="AN26" s="847" t="s">
        <v>2736</v>
      </c>
      <c r="AR26" s="221" t="s">
        <v>1671</v>
      </c>
      <c r="AS26" s="367" t="s">
        <v>1672</v>
      </c>
      <c r="AT26" t="s">
        <v>1673</v>
      </c>
      <c r="AU26" s="420" t="s">
        <v>1674</v>
      </c>
      <c r="AV26" s="420" t="s">
        <v>1675</v>
      </c>
      <c r="BH26" s="211" t="s">
        <v>1676</v>
      </c>
      <c r="BI26" t="s">
        <v>1677</v>
      </c>
      <c r="BJ26" t="s">
        <v>1521</v>
      </c>
      <c r="BK26" t="s">
        <v>1522</v>
      </c>
      <c r="BO26" s="220" t="s">
        <v>1678</v>
      </c>
      <c r="BP26" s="219" t="s">
        <v>1679</v>
      </c>
      <c r="BQ26" s="218"/>
      <c r="BR26" s="223">
        <v>21000</v>
      </c>
      <c r="BS26" s="222" t="s">
        <v>949</v>
      </c>
      <c r="BU26" s="379" t="str">
        <f t="shared" si="5"/>
        <v>2000 MS Agncy MicrSoft License</v>
      </c>
      <c r="BV26" s="366">
        <v>2000</v>
      </c>
      <c r="BW26" s="366" t="s">
        <v>1680</v>
      </c>
    </row>
    <row r="27" spans="19:83" ht="15" x14ac:dyDescent="0.2">
      <c r="X27" s="408" t="str">
        <f t="shared" si="2"/>
        <v>PSAgency</v>
      </c>
      <c r="Y27" s="408" t="s">
        <v>1254</v>
      </c>
      <c r="Z27" s="408" t="s">
        <v>1185</v>
      </c>
      <c r="AA27" s="408" t="s">
        <v>1235</v>
      </c>
      <c r="AB27" s="706" t="str">
        <f t="shared" si="7"/>
        <v>20610 MS Cld Serv for Enterpr</v>
      </c>
      <c r="AC27" s="707">
        <v>20610</v>
      </c>
      <c r="AD27" s="708" t="s">
        <v>1681</v>
      </c>
      <c r="AE27" s="411"/>
      <c r="AF27" s="411"/>
      <c r="AI27" s="813"/>
      <c r="AJ27" s="226"/>
      <c r="AK27" s="226"/>
      <c r="AL27" s="843" t="s">
        <v>2766</v>
      </c>
      <c r="AM27" s="841" t="s">
        <v>2737</v>
      </c>
      <c r="AN27" s="840" t="s">
        <v>2738</v>
      </c>
      <c r="AO27" s="365"/>
      <c r="AP27" s="365"/>
      <c r="AQ27" s="365"/>
      <c r="AR27" s="221"/>
      <c r="AU27" s="420" t="s">
        <v>1682</v>
      </c>
      <c r="AV27" s="420" t="s">
        <v>1683</v>
      </c>
      <c r="BH27" s="211" t="s">
        <v>1684</v>
      </c>
      <c r="BI27" t="s">
        <v>1685</v>
      </c>
      <c r="BJ27" t="s">
        <v>1647</v>
      </c>
      <c r="BK27" t="s">
        <v>1648</v>
      </c>
      <c r="BO27" s="220" t="s">
        <v>770</v>
      </c>
      <c r="BP27" s="219" t="s">
        <v>1686</v>
      </c>
      <c r="BQ27" s="218"/>
      <c r="BR27" s="223">
        <v>22000</v>
      </c>
      <c r="BS27" s="222" t="s">
        <v>1687</v>
      </c>
      <c r="BT27" s="210"/>
      <c r="BU27" s="379" t="str">
        <f t="shared" si="5"/>
        <v>2010 MS - Agency VBR</v>
      </c>
      <c r="BV27" s="366">
        <v>2010</v>
      </c>
      <c r="BW27" s="366" t="s">
        <v>1688</v>
      </c>
      <c r="BX27" s="366"/>
    </row>
    <row r="28" spans="19:83" ht="15" x14ac:dyDescent="0.2">
      <c r="X28" s="408" t="str">
        <f t="shared" si="2"/>
        <v>PSCLOUD</v>
      </c>
      <c r="Y28" s="408" t="s">
        <v>1254</v>
      </c>
      <c r="Z28" s="408" t="s">
        <v>1689</v>
      </c>
      <c r="AA28" s="408" t="s">
        <v>1266</v>
      </c>
      <c r="AB28" s="706" t="str">
        <f t="shared" ref="AB28:AB29" si="8">CONCATENATE(AC28," ",AD28)</f>
        <v>20620 MS Cloud Direct</v>
      </c>
      <c r="AC28" s="707">
        <v>20620</v>
      </c>
      <c r="AD28" s="708" t="s">
        <v>1690</v>
      </c>
      <c r="AE28" s="411"/>
      <c r="AF28" s="411"/>
      <c r="AI28" s="813"/>
      <c r="AJ28" s="226"/>
      <c r="AK28" s="226"/>
      <c r="AL28" s="843" t="s">
        <v>2767</v>
      </c>
      <c r="AM28" s="841" t="s">
        <v>2739</v>
      </c>
      <c r="AN28" s="840" t="s">
        <v>2740</v>
      </c>
      <c r="AO28" s="365"/>
      <c r="AP28" s="365"/>
      <c r="AQ28" s="365"/>
      <c r="AR28" s="221"/>
      <c r="AU28" s="420" t="s">
        <v>1691</v>
      </c>
      <c r="AV28" s="420" t="s">
        <v>1692</v>
      </c>
      <c r="BH28" s="211" t="s">
        <v>1693</v>
      </c>
      <c r="BI28" t="s">
        <v>1694</v>
      </c>
      <c r="BJ28" t="s">
        <v>1663</v>
      </c>
      <c r="BK28" t="s">
        <v>1664</v>
      </c>
      <c r="BO28" s="220" t="s">
        <v>1695</v>
      </c>
      <c r="BP28" s="219" t="s">
        <v>1696</v>
      </c>
      <c r="BQ28" s="218"/>
      <c r="BR28" s="223">
        <v>23000</v>
      </c>
      <c r="BS28" s="222" t="s">
        <v>1697</v>
      </c>
      <c r="BT28" s="210"/>
      <c r="BU28" s="379" t="str">
        <f t="shared" si="5"/>
        <v>2030 MS - Agency Smartnet</v>
      </c>
      <c r="BV28" s="366">
        <v>2030</v>
      </c>
      <c r="BW28" s="366" t="s">
        <v>1698</v>
      </c>
      <c r="BX28" s="366"/>
    </row>
    <row r="29" spans="19:83" ht="15" x14ac:dyDescent="0.2">
      <c r="X29" s="408" t="str">
        <f t="shared" si="2"/>
        <v>PSLearning Solutions</v>
      </c>
      <c r="Y29" s="408" t="s">
        <v>1254</v>
      </c>
      <c r="Z29" s="408" t="s">
        <v>1535</v>
      </c>
      <c r="AA29" s="408" t="s">
        <v>1163</v>
      </c>
      <c r="AB29" s="706" t="str">
        <f t="shared" si="8"/>
        <v>20630 MS MS for Cloud</v>
      </c>
      <c r="AC29" s="707">
        <v>20630</v>
      </c>
      <c r="AD29" s="706" t="s">
        <v>1699</v>
      </c>
      <c r="AE29" s="411"/>
      <c r="AF29" s="411"/>
      <c r="AH29" s="228"/>
      <c r="AI29" s="227"/>
      <c r="AJ29" s="226"/>
      <c r="AK29" s="226"/>
      <c r="AL29" s="843" t="s">
        <v>2768</v>
      </c>
      <c r="AM29" s="841" t="s">
        <v>1610</v>
      </c>
      <c r="AN29" s="840" t="s">
        <v>2741</v>
      </c>
      <c r="AO29" s="365"/>
      <c r="AP29" s="365"/>
      <c r="AQ29" s="365"/>
      <c r="AR29" s="221"/>
      <c r="AT29" t="str">
        <f t="shared" ref="AT29:AT54" si="9">CONCATENATE(AU29," ",AV29)</f>
        <v>LO16 Leasg Renwl Opt w/oV</v>
      </c>
      <c r="AU29" s="420" t="s">
        <v>1700</v>
      </c>
      <c r="AV29" s="420" t="s">
        <v>1701</v>
      </c>
      <c r="BH29" s="211" t="s">
        <v>1702</v>
      </c>
      <c r="BI29" t="s">
        <v>1703</v>
      </c>
      <c r="BJ29" t="s">
        <v>1521</v>
      </c>
      <c r="BK29" t="s">
        <v>1522</v>
      </c>
      <c r="BO29" s="498" t="s">
        <v>1704</v>
      </c>
      <c r="BP29" s="238" t="s">
        <v>1696</v>
      </c>
      <c r="BQ29" s="218"/>
      <c r="BR29" s="223">
        <v>24000</v>
      </c>
      <c r="BS29" s="222" t="s">
        <v>1160</v>
      </c>
      <c r="BT29" s="210"/>
      <c r="BU29" s="379" t="str">
        <f t="shared" si="5"/>
        <v>2040 Backout Cisco</v>
      </c>
      <c r="BV29" s="366">
        <v>2040</v>
      </c>
      <c r="BW29" s="366" t="s">
        <v>1705</v>
      </c>
      <c r="BX29" s="366"/>
    </row>
    <row r="30" spans="19:83" ht="15" x14ac:dyDescent="0.2">
      <c r="W30" s="210"/>
      <c r="X30" s="409"/>
      <c r="Y30" s="409"/>
      <c r="Z30" s="408" t="s">
        <v>1518</v>
      </c>
      <c r="AA30" s="408" t="s">
        <v>1422</v>
      </c>
      <c r="AB30" s="699" t="str">
        <f>CONCATENATE(AC30," ",AD30)</f>
        <v>20700 MS Cld VBR</v>
      </c>
      <c r="AC30" s="700">
        <v>20700</v>
      </c>
      <c r="AD30" s="701" t="s">
        <v>1706</v>
      </c>
      <c r="AE30" s="411"/>
      <c r="AF30" s="411"/>
      <c r="AI30" s="813"/>
      <c r="AJ30" s="226"/>
      <c r="AK30" s="226"/>
      <c r="AL30" s="843" t="s">
        <v>2769</v>
      </c>
      <c r="AM30" s="841" t="s">
        <v>1626</v>
      </c>
      <c r="AN30" s="840" t="s">
        <v>2742</v>
      </c>
      <c r="AO30" s="365"/>
      <c r="AP30" s="365"/>
      <c r="AQ30" s="365"/>
      <c r="AR30" s="221"/>
      <c r="AT30" t="str">
        <f t="shared" si="9"/>
        <v>LO18 Leasg Renwl Opt w/oV</v>
      </c>
      <c r="AU30" s="420" t="s">
        <v>1707</v>
      </c>
      <c r="AV30" s="420" t="s">
        <v>1701</v>
      </c>
      <c r="BH30" s="211" t="s">
        <v>1708</v>
      </c>
      <c r="BI30" t="s">
        <v>1709</v>
      </c>
      <c r="BJ30" t="s">
        <v>1647</v>
      </c>
      <c r="BK30" t="s">
        <v>1648</v>
      </c>
      <c r="BO30" s="220" t="s">
        <v>1710</v>
      </c>
      <c r="BP30" s="219" t="s">
        <v>1711</v>
      </c>
      <c r="BQ30" s="218"/>
      <c r="BR30" s="223">
        <v>25000</v>
      </c>
      <c r="BS30" s="222" t="s">
        <v>1712</v>
      </c>
      <c r="BT30" s="210"/>
      <c r="BU30" s="379" t="str">
        <f t="shared" si="5"/>
        <v>2050 Backout UGS</v>
      </c>
      <c r="BV30" s="366">
        <v>2050</v>
      </c>
      <c r="BW30" s="366" t="s">
        <v>1713</v>
      </c>
      <c r="BX30" s="366"/>
    </row>
    <row r="31" spans="19:83" ht="15" x14ac:dyDescent="0.2">
      <c r="W31" s="210"/>
      <c r="AB31" s="699" t="str">
        <f>CONCATENATE(AC31," ",AD31)</f>
        <v>20720 MS Cld MVSA</v>
      </c>
      <c r="AC31" s="700">
        <v>20720</v>
      </c>
      <c r="AD31" s="701" t="s">
        <v>1714</v>
      </c>
      <c r="AI31" s="813"/>
      <c r="AJ31" s="226"/>
      <c r="AK31" s="226"/>
      <c r="AL31" s="843" t="s">
        <v>2497</v>
      </c>
      <c r="AM31" s="841" t="s">
        <v>1654</v>
      </c>
      <c r="AN31" s="840" t="s">
        <v>1655</v>
      </c>
      <c r="AO31" s="365"/>
      <c r="AQ31" s="365"/>
      <c r="AR31" s="221"/>
      <c r="AT31" t="str">
        <f t="shared" si="9"/>
        <v>LO19 Ls. Inv. for Opt woV</v>
      </c>
      <c r="AU31" s="420" t="s">
        <v>1715</v>
      </c>
      <c r="AV31" s="420" t="s">
        <v>1716</v>
      </c>
      <c r="BH31" s="211" t="s">
        <v>1717</v>
      </c>
      <c r="BI31" t="s">
        <v>1718</v>
      </c>
      <c r="BJ31" t="s">
        <v>1663</v>
      </c>
      <c r="BK31" t="s">
        <v>1664</v>
      </c>
      <c r="BO31" s="220" t="s">
        <v>1719</v>
      </c>
      <c r="BP31" s="219" t="s">
        <v>1720</v>
      </c>
      <c r="BQ31" s="218"/>
      <c r="BR31" s="223">
        <v>26000</v>
      </c>
      <c r="BS31" s="222" t="s">
        <v>1721</v>
      </c>
      <c r="BT31" s="210"/>
      <c r="BU31" s="379" t="str">
        <f t="shared" si="5"/>
        <v>2060 Backout Other</v>
      </c>
      <c r="BV31" s="379">
        <v>2060</v>
      </c>
      <c r="BW31" s="379" t="s">
        <v>1722</v>
      </c>
      <c r="BX31" s="366"/>
    </row>
    <row r="32" spans="19:83" ht="15" x14ac:dyDescent="0.2">
      <c r="W32" s="210"/>
      <c r="AB32" s="699" t="str">
        <f>CONCATENATE(AC32," ",AD32)</f>
        <v>20730 MS Region ITaaS</v>
      </c>
      <c r="AC32" s="700">
        <v>20730</v>
      </c>
      <c r="AD32" s="701" t="s">
        <v>1723</v>
      </c>
      <c r="AI32" s="813"/>
      <c r="AJ32" s="226"/>
      <c r="AK32" s="226"/>
      <c r="AL32" s="843" t="s">
        <v>2770</v>
      </c>
      <c r="AM32" s="842" t="s">
        <v>2743</v>
      </c>
      <c r="AN32" s="848" t="s">
        <v>2744</v>
      </c>
      <c r="AO32" s="365"/>
      <c r="AQ32" s="365"/>
      <c r="AR32" s="221"/>
      <c r="AT32" t="str">
        <f t="shared" si="9"/>
        <v>LUMF Structure/mat. below</v>
      </c>
      <c r="AU32" s="420" t="s">
        <v>1724</v>
      </c>
      <c r="AV32" s="420" t="s">
        <v>1725</v>
      </c>
      <c r="BH32" s="211" t="s">
        <v>1726</v>
      </c>
      <c r="BI32" t="s">
        <v>1727</v>
      </c>
      <c r="BJ32" t="s">
        <v>1521</v>
      </c>
      <c r="BK32" t="s">
        <v>1522</v>
      </c>
      <c r="BO32" s="220" t="s">
        <v>1728</v>
      </c>
      <c r="BP32" s="219" t="s">
        <v>1729</v>
      </c>
      <c r="BQ32" s="218"/>
      <c r="BR32" s="223">
        <v>27000</v>
      </c>
      <c r="BS32" s="222" t="s">
        <v>1730</v>
      </c>
      <c r="BT32" s="210"/>
      <c r="BU32" s="379" t="str">
        <f t="shared" si="5"/>
        <v>2070 Freight</v>
      </c>
      <c r="BV32" s="366">
        <v>2070</v>
      </c>
      <c r="BW32" s="366" t="s">
        <v>1731</v>
      </c>
      <c r="BX32" s="366"/>
    </row>
    <row r="33" spans="23:76" ht="15" x14ac:dyDescent="0.2">
      <c r="W33" s="210"/>
      <c r="AB33" s="699" t="str">
        <f t="shared" ref="AB33:AB40" si="10">CONCATENATE(AC33," ",AD33)</f>
        <v>30000 PS Install Services</v>
      </c>
      <c r="AC33" s="700">
        <v>30000</v>
      </c>
      <c r="AD33" s="701" t="s">
        <v>1732</v>
      </c>
      <c r="AI33" s="813"/>
      <c r="AJ33" s="226"/>
      <c r="AK33" s="226"/>
      <c r="AN33" s="365"/>
      <c r="AO33" s="365"/>
      <c r="AQ33" s="365"/>
      <c r="AR33" s="221"/>
      <c r="AT33" t="str">
        <f t="shared" si="9"/>
        <v>NLAG Non-stock material</v>
      </c>
      <c r="AU33" s="420" t="s">
        <v>1733</v>
      </c>
      <c r="AV33" s="420" t="s">
        <v>1734</v>
      </c>
      <c r="BH33" s="211" t="s">
        <v>1735</v>
      </c>
      <c r="BI33" t="s">
        <v>1736</v>
      </c>
      <c r="BJ33" t="s">
        <v>1737</v>
      </c>
      <c r="BK33" t="s">
        <v>1738</v>
      </c>
      <c r="BO33" s="220" t="s">
        <v>1739</v>
      </c>
      <c r="BP33" s="219" t="s">
        <v>1740</v>
      </c>
      <c r="BQ33" s="218"/>
      <c r="BR33" s="223">
        <v>28000</v>
      </c>
      <c r="BS33" s="222" t="s">
        <v>947</v>
      </c>
      <c r="BT33" s="210"/>
      <c r="BU33" s="379" t="str">
        <f t="shared" si="5"/>
        <v>2080 Logistics</v>
      </c>
      <c r="BV33" s="366">
        <v>2080</v>
      </c>
      <c r="BW33" s="366" t="s">
        <v>1439</v>
      </c>
      <c r="BX33" s="366"/>
    </row>
    <row r="34" spans="23:76" ht="15" x14ac:dyDescent="0.2">
      <c r="W34" s="210"/>
      <c r="AB34" s="699" t="str">
        <f t="shared" si="10"/>
        <v>30100 PS Consulting</v>
      </c>
      <c r="AC34" s="700">
        <v>30100</v>
      </c>
      <c r="AD34" s="701" t="s">
        <v>1741</v>
      </c>
      <c r="AI34" s="813"/>
      <c r="AK34" t="s">
        <v>1742</v>
      </c>
      <c r="AN34" s="365"/>
      <c r="AO34" s="365"/>
      <c r="AQ34" s="365"/>
      <c r="AR34" s="221"/>
      <c r="AT34" t="str">
        <f t="shared" si="9"/>
        <v>VCIT Value contract item</v>
      </c>
      <c r="AU34" s="420" t="s">
        <v>1743</v>
      </c>
      <c r="AV34" s="420" t="s">
        <v>1744</v>
      </c>
      <c r="BH34" s="211" t="s">
        <v>1745</v>
      </c>
      <c r="BI34" t="s">
        <v>1746</v>
      </c>
      <c r="BJ34" t="s">
        <v>1747</v>
      </c>
      <c r="BK34" t="s">
        <v>1748</v>
      </c>
      <c r="BO34" s="498" t="s">
        <v>651</v>
      </c>
      <c r="BP34" s="238" t="s">
        <v>1749</v>
      </c>
      <c r="BQ34" s="218"/>
      <c r="BR34" s="223">
        <v>31000</v>
      </c>
      <c r="BS34" s="222" t="s">
        <v>1750</v>
      </c>
      <c r="BT34" s="210"/>
      <c r="BU34" s="379" t="str">
        <f t="shared" si="5"/>
        <v>2110 Cloud MS</v>
      </c>
      <c r="BV34" s="379">
        <v>2110</v>
      </c>
      <c r="BW34" s="379" t="s">
        <v>1223</v>
      </c>
      <c r="BX34" s="366"/>
    </row>
    <row r="35" spans="23:76" ht="15" x14ac:dyDescent="0.2">
      <c r="AB35" s="699" t="str">
        <f t="shared" si="10"/>
        <v>30200 PS Project Delivery</v>
      </c>
      <c r="AC35" s="700">
        <v>30200</v>
      </c>
      <c r="AD35" s="701" t="s">
        <v>1751</v>
      </c>
      <c r="AI35" s="813"/>
      <c r="AN35" s="365"/>
      <c r="AO35" s="365"/>
      <c r="AP35" s="365"/>
      <c r="AQ35" s="365"/>
      <c r="AR35" s="221"/>
      <c r="AT35" t="str">
        <f t="shared" si="9"/>
        <v>VERP Packaging</v>
      </c>
      <c r="AU35" s="420" t="s">
        <v>1752</v>
      </c>
      <c r="AV35" s="420" t="s">
        <v>1593</v>
      </c>
      <c r="BH35" s="211" t="s">
        <v>1753</v>
      </c>
      <c r="BI35" t="s">
        <v>1754</v>
      </c>
      <c r="BJ35" t="s">
        <v>1755</v>
      </c>
      <c r="BK35" t="s">
        <v>1756</v>
      </c>
      <c r="BO35" s="220" t="s">
        <v>1757</v>
      </c>
      <c r="BP35" s="219" t="s">
        <v>1758</v>
      </c>
      <c r="BQ35" s="218"/>
      <c r="BR35" s="223">
        <v>32000</v>
      </c>
      <c r="BS35" s="222" t="s">
        <v>1759</v>
      </c>
      <c r="BT35" s="210"/>
      <c r="BU35" s="379" t="str">
        <f t="shared" si="5"/>
        <v>2120 Cloud PS</v>
      </c>
      <c r="BV35" s="379">
        <v>2120</v>
      </c>
      <c r="BW35" s="379" t="s">
        <v>1253</v>
      </c>
      <c r="BX35" s="366"/>
    </row>
    <row r="36" spans="23:76" ht="15" x14ac:dyDescent="0.2">
      <c r="AB36" s="699" t="str">
        <f t="shared" si="10"/>
        <v>30300 PS Staffing Solution</v>
      </c>
      <c r="AC36" s="700">
        <v>30300</v>
      </c>
      <c r="AD36" s="701" t="s">
        <v>1760</v>
      </c>
      <c r="AI36" s="813"/>
      <c r="AR36" s="221"/>
      <c r="AT36" t="str">
        <f t="shared" si="9"/>
        <v>VOLL Full product</v>
      </c>
      <c r="AU36" s="420" t="s">
        <v>1761</v>
      </c>
      <c r="AV36" s="420" t="s">
        <v>1762</v>
      </c>
      <c r="BH36" s="211" t="s">
        <v>1763</v>
      </c>
      <c r="BI36" t="s">
        <v>1764</v>
      </c>
      <c r="BJ36" t="s">
        <v>1765</v>
      </c>
      <c r="BK36" t="s">
        <v>1766</v>
      </c>
      <c r="BO36" s="220" t="s">
        <v>1767</v>
      </c>
      <c r="BP36" s="219" t="s">
        <v>1768</v>
      </c>
      <c r="BQ36" s="218"/>
      <c r="BR36" s="224">
        <v>90000</v>
      </c>
      <c r="BS36" s="222" t="s">
        <v>1769</v>
      </c>
      <c r="BU36" s="379" t="str">
        <f t="shared" si="5"/>
        <v>2130 PS Agency Vend Resel</v>
      </c>
      <c r="BV36" s="379">
        <v>2130</v>
      </c>
      <c r="BW36" s="379" t="s">
        <v>1490</v>
      </c>
    </row>
    <row r="37" spans="23:76" ht="15" x14ac:dyDescent="0.2">
      <c r="AB37" s="699" t="str">
        <f t="shared" si="10"/>
        <v>30400 PS Sub contractors</v>
      </c>
      <c r="AC37" s="700">
        <v>30400</v>
      </c>
      <c r="AD37" s="701" t="s">
        <v>1770</v>
      </c>
      <c r="AI37" s="813"/>
      <c r="AR37" s="221"/>
      <c r="AT37" t="str">
        <f t="shared" si="9"/>
        <v>WERT Val.item deliv.note</v>
      </c>
      <c r="AU37" s="420" t="s">
        <v>1771</v>
      </c>
      <c r="AV37" s="420" t="s">
        <v>1772</v>
      </c>
      <c r="BH37" s="211" t="s">
        <v>1773</v>
      </c>
      <c r="BI37" t="s">
        <v>1774</v>
      </c>
      <c r="BJ37" t="s">
        <v>1775</v>
      </c>
      <c r="BK37" t="s">
        <v>1776</v>
      </c>
      <c r="BO37" s="220" t="s">
        <v>1777</v>
      </c>
      <c r="BP37" s="219" t="s">
        <v>1778</v>
      </c>
      <c r="BQ37" s="218"/>
      <c r="BR37" s="223">
        <v>90100</v>
      </c>
      <c r="BS37" s="222" t="s">
        <v>1779</v>
      </c>
      <c r="BU37" s="379" t="str">
        <f t="shared" si="5"/>
        <v>2140 Sub Contractors</v>
      </c>
      <c r="BV37" s="379">
        <v>2140</v>
      </c>
      <c r="BW37" s="379" t="s">
        <v>1780</v>
      </c>
    </row>
    <row r="38" spans="23:76" ht="15" x14ac:dyDescent="0.2">
      <c r="AB38" s="699" t="str">
        <f t="shared" si="10"/>
        <v>30500 PS Agency</v>
      </c>
      <c r="AC38" s="700">
        <v>30500</v>
      </c>
      <c r="AD38" s="701" t="s">
        <v>1781</v>
      </c>
      <c r="AI38" s="813"/>
      <c r="AR38" s="221"/>
      <c r="AT38" t="str">
        <f t="shared" si="9"/>
        <v>WMPP Raw materials WM-PP</v>
      </c>
      <c r="AU38" s="420" t="s">
        <v>1782</v>
      </c>
      <c r="AV38" s="420" t="s">
        <v>1783</v>
      </c>
      <c r="BH38" s="211" t="s">
        <v>1784</v>
      </c>
      <c r="BI38" t="s">
        <v>1785</v>
      </c>
      <c r="BJ38" t="s">
        <v>1786</v>
      </c>
      <c r="BK38" t="s">
        <v>1787</v>
      </c>
      <c r="BO38" s="220" t="s">
        <v>1788</v>
      </c>
      <c r="BP38" s="219" t="s">
        <v>1789</v>
      </c>
      <c r="BQ38" s="218"/>
      <c r="BR38" s="223">
        <v>90200</v>
      </c>
      <c r="BS38" s="222" t="s">
        <v>1790</v>
      </c>
      <c r="BU38" s="379" t="str">
        <f t="shared" si="5"/>
        <v>2150 Market Dev Fee</v>
      </c>
      <c r="BV38" s="379">
        <v>2150</v>
      </c>
      <c r="BW38" s="379" t="s">
        <v>1791</v>
      </c>
    </row>
    <row r="39" spans="23:76" ht="15" x14ac:dyDescent="0.2">
      <c r="AB39" s="699" t="str">
        <f t="shared" si="10"/>
        <v>30600 PS Cloud</v>
      </c>
      <c r="AC39" s="700">
        <v>30600</v>
      </c>
      <c r="AD39" s="701" t="s">
        <v>1792</v>
      </c>
      <c r="AI39" s="813"/>
      <c r="AR39" s="221"/>
      <c r="AT39" t="str">
        <f t="shared" si="9"/>
        <v>YB2B B2B Support</v>
      </c>
      <c r="AU39" s="420" t="s">
        <v>1793</v>
      </c>
      <c r="AV39" s="420" t="s">
        <v>1794</v>
      </c>
      <c r="BH39" s="211" t="s">
        <v>1795</v>
      </c>
      <c r="BI39" t="s">
        <v>1796</v>
      </c>
      <c r="BJ39" t="s">
        <v>1797</v>
      </c>
      <c r="BK39" t="s">
        <v>1798</v>
      </c>
      <c r="BO39" s="220" t="s">
        <v>1799</v>
      </c>
      <c r="BP39" s="219" t="s">
        <v>1800</v>
      </c>
      <c r="BQ39" s="218"/>
      <c r="BR39" s="223">
        <v>90300</v>
      </c>
      <c r="BS39" s="222" t="s">
        <v>1801</v>
      </c>
      <c r="BU39" s="379" t="str">
        <f t="shared" si="5"/>
        <v>2160 Prod Rebate - Cisco VIP</v>
      </c>
      <c r="BV39" s="379">
        <v>2160</v>
      </c>
      <c r="BW39" s="379" t="s">
        <v>1802</v>
      </c>
    </row>
    <row r="40" spans="23:76" ht="15" x14ac:dyDescent="0.2">
      <c r="AB40" s="699" t="str">
        <f t="shared" si="10"/>
        <v>30700 Training Services</v>
      </c>
      <c r="AC40" s="700">
        <v>30700</v>
      </c>
      <c r="AD40" s="701" t="s">
        <v>1482</v>
      </c>
      <c r="AI40" s="813"/>
      <c r="AR40" s="221"/>
      <c r="AT40" t="str">
        <f t="shared" si="9"/>
        <v>YBAC Trade-ins</v>
      </c>
      <c r="AU40" s="420" t="s">
        <v>1803</v>
      </c>
      <c r="AV40" s="420" t="s">
        <v>1804</v>
      </c>
      <c r="BH40" s="211" t="s">
        <v>1805</v>
      </c>
      <c r="BI40" t="s">
        <v>1806</v>
      </c>
      <c r="BJ40" t="s">
        <v>1807</v>
      </c>
      <c r="BK40" t="s">
        <v>1808</v>
      </c>
      <c r="BO40" s="220" t="s">
        <v>1809</v>
      </c>
      <c r="BP40" s="219" t="s">
        <v>1810</v>
      </c>
      <c r="BQ40" s="218"/>
      <c r="BR40" s="223">
        <v>90400</v>
      </c>
      <c r="BS40" s="222" t="s">
        <v>1811</v>
      </c>
      <c r="BU40" s="379" t="str">
        <f t="shared" si="5"/>
        <v>2170 Prod Rebate - Cisco Other</v>
      </c>
      <c r="BV40" s="379">
        <v>2170</v>
      </c>
      <c r="BW40" s="379" t="s">
        <v>1812</v>
      </c>
    </row>
    <row r="41" spans="23:76" ht="15" x14ac:dyDescent="0.2">
      <c r="AB41" s="699" t="str">
        <f t="shared" ref="AB41" si="11">CONCATENATE(AC41," ",AD41)</f>
        <v>30800 PS Transition Serv.</v>
      </c>
      <c r="AC41" s="700">
        <v>30800</v>
      </c>
      <c r="AD41" s="701" t="s">
        <v>1611</v>
      </c>
      <c r="AI41" s="813"/>
      <c r="AR41" s="221"/>
      <c r="AT41" t="str">
        <f t="shared" si="9"/>
        <v>YBAD Buy Back excl layout</v>
      </c>
      <c r="AU41" s="420" t="s">
        <v>1813</v>
      </c>
      <c r="AV41" s="420" t="s">
        <v>1814</v>
      </c>
      <c r="BO41" s="220" t="s">
        <v>1815</v>
      </c>
      <c r="BP41" s="219" t="s">
        <v>1816</v>
      </c>
      <c r="BQ41" s="218"/>
      <c r="BR41" s="223">
        <v>90500</v>
      </c>
      <c r="BS41" s="222" t="s">
        <v>1817</v>
      </c>
      <c r="BU41" s="379" t="str">
        <f t="shared" si="5"/>
        <v>2180 Prod Rebate - Non Cisco</v>
      </c>
      <c r="BV41" s="379">
        <v>2180</v>
      </c>
      <c r="BW41" s="379" t="s">
        <v>1818</v>
      </c>
    </row>
    <row r="42" spans="23:76" ht="15" x14ac:dyDescent="0.2">
      <c r="AC42" s="817"/>
      <c r="AI42" s="813"/>
      <c r="AR42" s="221"/>
      <c r="AT42" t="str">
        <f t="shared" si="9"/>
        <v>YDOW Down Pay-BillPlan</v>
      </c>
      <c r="AU42" s="420" t="s">
        <v>1819</v>
      </c>
      <c r="AV42" s="420" t="s">
        <v>1820</v>
      </c>
      <c r="BO42" s="220" t="s">
        <v>1821</v>
      </c>
      <c r="BP42" s="219" t="s">
        <v>1822</v>
      </c>
      <c r="BQ42" s="218"/>
      <c r="BR42" s="224">
        <v>95000</v>
      </c>
      <c r="BS42" s="222" t="s">
        <v>1823</v>
      </c>
      <c r="BU42" s="379" t="str">
        <f t="shared" si="5"/>
        <v>2190 Prod Rebate - Other</v>
      </c>
      <c r="BV42" s="379">
        <v>2190</v>
      </c>
      <c r="BW42" s="379" t="s">
        <v>1824</v>
      </c>
    </row>
    <row r="43" spans="23:76" ht="15" x14ac:dyDescent="0.2">
      <c r="AC43" s="817"/>
      <c r="AI43" s="813"/>
      <c r="AR43" s="221"/>
      <c r="AT43" t="str">
        <f t="shared" si="9"/>
        <v>YPAY Down Pay-service</v>
      </c>
      <c r="AU43" s="420" t="s">
        <v>1825</v>
      </c>
      <c r="AV43" s="420" t="s">
        <v>1826</v>
      </c>
      <c r="BO43" s="220" t="s">
        <v>1827</v>
      </c>
      <c r="BP43" s="219" t="s">
        <v>1828</v>
      </c>
      <c r="BQ43" s="218"/>
      <c r="BR43" s="223">
        <v>95100</v>
      </c>
      <c r="BS43" s="222" t="s">
        <v>1829</v>
      </c>
      <c r="BU43" s="379" t="str">
        <f t="shared" si="5"/>
        <v>8010 Contractors</v>
      </c>
      <c r="BV43" s="379">
        <v>8010</v>
      </c>
      <c r="BW43" s="379" t="s">
        <v>1830</v>
      </c>
    </row>
    <row r="44" spans="23:76" ht="15" x14ac:dyDescent="0.2">
      <c r="AC44" s="817"/>
      <c r="AI44" s="813"/>
      <c r="AR44" s="221"/>
      <c r="AT44" t="str">
        <f t="shared" si="9"/>
        <v>YPRO Manual Project Link</v>
      </c>
      <c r="AU44" s="420" t="s">
        <v>1831</v>
      </c>
      <c r="AV44" s="420" t="s">
        <v>1832</v>
      </c>
      <c r="BO44" s="220" t="s">
        <v>1833</v>
      </c>
      <c r="BP44" s="219" t="s">
        <v>1834</v>
      </c>
      <c r="BQ44" s="218"/>
      <c r="BR44" s="223">
        <v>95200</v>
      </c>
      <c r="BS44" s="222" t="s">
        <v>1835</v>
      </c>
      <c r="BU44" s="379" t="str">
        <f t="shared" si="5"/>
        <v>8011 Sub Contractors</v>
      </c>
      <c r="BV44" s="379">
        <v>8011</v>
      </c>
      <c r="BW44" s="379" t="s">
        <v>1780</v>
      </c>
    </row>
    <row r="45" spans="23:76" x14ac:dyDescent="0.2">
      <c r="AC45" s="817"/>
      <c r="AI45" s="813"/>
      <c r="AR45" s="221"/>
      <c r="AT45" t="str">
        <f t="shared" si="9"/>
        <v>YPTM PS- T&amp;M</v>
      </c>
      <c r="AU45" s="420" t="s">
        <v>1836</v>
      </c>
      <c r="AV45" s="420" t="s">
        <v>1837</v>
      </c>
      <c r="BO45" s="220" t="s">
        <v>1838</v>
      </c>
      <c r="BP45" s="219" t="s">
        <v>1839</v>
      </c>
      <c r="BQ45" s="218"/>
      <c r="BU45" s="379" t="str">
        <f t="shared" si="5"/>
        <v>8020 Training - Tax Included</v>
      </c>
      <c r="BV45" s="379">
        <v>8020</v>
      </c>
      <c r="BW45" s="379" t="s">
        <v>1840</v>
      </c>
    </row>
    <row r="46" spans="23:76" x14ac:dyDescent="0.2">
      <c r="AC46" s="817"/>
      <c r="AI46" s="813"/>
      <c r="AR46" s="221"/>
      <c r="AT46" t="str">
        <f t="shared" si="9"/>
        <v>YRTS Retain. Contr Serv</v>
      </c>
      <c r="AU46" s="420" t="s">
        <v>1841</v>
      </c>
      <c r="AV46" s="420" t="s">
        <v>1842</v>
      </c>
      <c r="BO46" s="220" t="s">
        <v>1843</v>
      </c>
      <c r="BP46" s="219" t="s">
        <v>1844</v>
      </c>
      <c r="BQ46" s="218"/>
      <c r="BU46" s="379" t="str">
        <f t="shared" si="5"/>
        <v>8021 Training - Tax Exempt</v>
      </c>
      <c r="BV46" s="379">
        <v>8021</v>
      </c>
      <c r="BW46" s="379" t="s">
        <v>1845</v>
      </c>
    </row>
    <row r="47" spans="23:76" x14ac:dyDescent="0.2">
      <c r="AC47" s="817"/>
      <c r="AI47" s="813"/>
      <c r="AR47" s="221"/>
      <c r="AT47" t="str">
        <f t="shared" si="9"/>
        <v>YRTT Retain. Contr Time</v>
      </c>
      <c r="AU47" s="420" t="s">
        <v>1846</v>
      </c>
      <c r="AV47" s="420" t="s">
        <v>1847</v>
      </c>
      <c r="BO47" s="220" t="s">
        <v>1848</v>
      </c>
      <c r="BP47" s="219" t="s">
        <v>1849</v>
      </c>
      <c r="BQ47" s="218"/>
      <c r="BU47" s="379" t="str">
        <f t="shared" si="5"/>
        <v>8030 Local Travel - Air Travel</v>
      </c>
      <c r="BV47" s="379">
        <v>8030</v>
      </c>
      <c r="BW47" s="379" t="s">
        <v>1850</v>
      </c>
    </row>
    <row r="48" spans="23:76" x14ac:dyDescent="0.2">
      <c r="AC48" s="817"/>
      <c r="AI48" s="813"/>
      <c r="AR48" s="221"/>
      <c r="AT48" t="str">
        <f t="shared" si="9"/>
        <v>YS30 MS -Vendor Main. Agg</v>
      </c>
      <c r="AU48" s="420" t="s">
        <v>1207</v>
      </c>
      <c r="AV48" s="420" t="s">
        <v>1208</v>
      </c>
      <c r="BO48" s="220" t="s">
        <v>1851</v>
      </c>
      <c r="BP48" s="219" t="s">
        <v>1852</v>
      </c>
      <c r="BQ48" s="218"/>
      <c r="BU48" s="379" t="str">
        <f t="shared" si="5"/>
        <v>8031 Loc.Trvl-Hotel &amp; Car Hire</v>
      </c>
      <c r="BV48" s="379">
        <v>8031</v>
      </c>
      <c r="BW48" s="379" t="s">
        <v>1853</v>
      </c>
    </row>
    <row r="49" spans="44:75" x14ac:dyDescent="0.2">
      <c r="AR49" s="221"/>
      <c r="AT49" t="str">
        <f t="shared" si="9"/>
        <v>YS31 MS  - Support</v>
      </c>
      <c r="AU49" s="420" t="s">
        <v>1238</v>
      </c>
      <c r="AV49" s="420" t="s">
        <v>1239</v>
      </c>
      <c r="BO49" s="220" t="s">
        <v>1854</v>
      </c>
      <c r="BP49" s="219" t="s">
        <v>1855</v>
      </c>
      <c r="BQ49" s="218"/>
      <c r="BU49" s="379" t="str">
        <f t="shared" si="5"/>
        <v>8032 Local Travel - Training</v>
      </c>
      <c r="BV49" s="379">
        <v>8032</v>
      </c>
      <c r="BW49" s="379" t="s">
        <v>1856</v>
      </c>
    </row>
    <row r="50" spans="44:75" x14ac:dyDescent="0.2">
      <c r="AR50" s="221"/>
      <c r="AT50" t="str">
        <f t="shared" si="9"/>
        <v>YS32 MS  - Manage</v>
      </c>
      <c r="AU50" s="420" t="s">
        <v>1271</v>
      </c>
      <c r="AV50" s="420" t="s">
        <v>1272</v>
      </c>
      <c r="BO50" s="220" t="s">
        <v>1857</v>
      </c>
      <c r="BP50" s="219" t="s">
        <v>1858</v>
      </c>
      <c r="BQ50" s="218"/>
      <c r="BU50" s="379" t="str">
        <f t="shared" si="5"/>
        <v>8033 Local Travel - Other</v>
      </c>
      <c r="BV50" s="379">
        <v>8033</v>
      </c>
      <c r="BW50" s="379" t="s">
        <v>1859</v>
      </c>
    </row>
    <row r="51" spans="44:75" x14ac:dyDescent="0.2">
      <c r="AR51" s="221"/>
      <c r="AT51" t="str">
        <f t="shared" si="9"/>
        <v>YS33 MS Smartnet</v>
      </c>
      <c r="AU51" s="420" t="s">
        <v>1298</v>
      </c>
      <c r="AV51" s="420" t="s">
        <v>1204</v>
      </c>
      <c r="BO51" s="220" t="s">
        <v>1860</v>
      </c>
      <c r="BP51" s="219" t="s">
        <v>1861</v>
      </c>
      <c r="BQ51" s="218"/>
      <c r="BU51" s="379" t="str">
        <f t="shared" si="5"/>
        <v>8034 Int.Travel - Air Travel</v>
      </c>
      <c r="BV51" s="379">
        <v>8034</v>
      </c>
      <c r="BW51" s="379" t="s">
        <v>1862</v>
      </c>
    </row>
    <row r="52" spans="44:75" x14ac:dyDescent="0.2">
      <c r="AR52" s="221"/>
      <c r="AT52" t="str">
        <f t="shared" si="9"/>
        <v>YS40 MS VBR</v>
      </c>
      <c r="AU52" s="420" t="s">
        <v>1329</v>
      </c>
      <c r="AV52" s="420" t="s">
        <v>1330</v>
      </c>
      <c r="BO52" s="220" t="s">
        <v>1863</v>
      </c>
      <c r="BP52" s="219" t="s">
        <v>1864</v>
      </c>
      <c r="BQ52" s="218"/>
      <c r="BU52" s="379" t="str">
        <f t="shared" si="5"/>
        <v>8035 Int.Trvl-Hotel &amp; Car Hire</v>
      </c>
      <c r="BV52" s="379">
        <v>8035</v>
      </c>
      <c r="BW52" s="379" t="s">
        <v>1865</v>
      </c>
    </row>
    <row r="53" spans="44:75" x14ac:dyDescent="0.2">
      <c r="AR53" s="221"/>
      <c r="AT53" t="str">
        <f t="shared" si="9"/>
        <v>YS45 Application License</v>
      </c>
      <c r="AU53" s="420" t="s">
        <v>1449</v>
      </c>
      <c r="AV53" s="420" t="s">
        <v>1866</v>
      </c>
      <c r="BO53" s="220" t="s">
        <v>1867</v>
      </c>
      <c r="BP53" s="219" t="s">
        <v>1868</v>
      </c>
      <c r="BQ53" s="218"/>
      <c r="BU53" s="379" t="str">
        <f t="shared" si="5"/>
        <v>8036 Int.Travel - Training</v>
      </c>
      <c r="BV53" s="379">
        <v>8036</v>
      </c>
      <c r="BW53" s="379" t="s">
        <v>1869</v>
      </c>
    </row>
    <row r="54" spans="44:75" x14ac:dyDescent="0.2">
      <c r="AR54" s="221"/>
      <c r="AT54" t="str">
        <f t="shared" si="9"/>
        <v>YS46 Licence Support Only</v>
      </c>
      <c r="AU54" s="420" t="s">
        <v>1469</v>
      </c>
      <c r="AV54" s="420" t="s">
        <v>1870</v>
      </c>
      <c r="BO54" s="498" t="s">
        <v>1871</v>
      </c>
      <c r="BP54" s="238" t="s">
        <v>1872</v>
      </c>
      <c r="BQ54" s="218"/>
      <c r="BU54" s="379" t="str">
        <f t="shared" si="5"/>
        <v>8037 Int.Travel - Other</v>
      </c>
      <c r="BV54" s="379">
        <v>8037</v>
      </c>
      <c r="BW54" s="379" t="s">
        <v>1873</v>
      </c>
    </row>
    <row r="55" spans="44:75" x14ac:dyDescent="0.2">
      <c r="AR55" s="221"/>
      <c r="AT55" t="str">
        <f>CONCATENATE(AU55," ",AV55)</f>
        <v>YS54 M.Serv Maintenance</v>
      </c>
      <c r="AU55" s="420" t="s">
        <v>1549</v>
      </c>
      <c r="AV55" s="420" t="s">
        <v>1550</v>
      </c>
      <c r="BO55" s="220" t="s">
        <v>1874</v>
      </c>
      <c r="BP55" s="219" t="s">
        <v>1875</v>
      </c>
      <c r="BQ55" s="218"/>
      <c r="BU55" s="379" t="str">
        <f t="shared" si="5"/>
        <v>8040 Bandwidth</v>
      </c>
      <c r="BV55" s="379">
        <v>8040</v>
      </c>
      <c r="BW55" s="379" t="s">
        <v>1876</v>
      </c>
    </row>
    <row r="56" spans="44:75" x14ac:dyDescent="0.2">
      <c r="AR56" s="221"/>
      <c r="AT56" t="str">
        <f t="shared" ref="AT56:AT69" si="12">CONCATENATE(AU56," ",AV56)</f>
        <v>YS55 M.Serv Operate</v>
      </c>
      <c r="AU56" s="420" t="s">
        <v>1566</v>
      </c>
      <c r="AV56" s="420" t="s">
        <v>1567</v>
      </c>
      <c r="BO56" s="220" t="s">
        <v>1877</v>
      </c>
      <c r="BP56" s="219" t="s">
        <v>1878</v>
      </c>
      <c r="BQ56" s="218"/>
      <c r="BU56" s="379" t="str">
        <f t="shared" si="5"/>
        <v>8041 Hardware Maint. &amp; Support</v>
      </c>
      <c r="BV56" s="379">
        <v>8041</v>
      </c>
      <c r="BW56" s="379" t="s">
        <v>1879</v>
      </c>
    </row>
    <row r="57" spans="44:75" x14ac:dyDescent="0.2">
      <c r="AR57" s="221"/>
      <c r="AT57" t="str">
        <f t="shared" si="12"/>
        <v>YS57 MS Non Std Man ITO</v>
      </c>
      <c r="AU57" s="420" t="s">
        <v>1582</v>
      </c>
      <c r="AV57" s="420" t="s">
        <v>1583</v>
      </c>
      <c r="BO57" s="220" t="s">
        <v>1880</v>
      </c>
      <c r="BP57" s="219" t="s">
        <v>1881</v>
      </c>
      <c r="BQ57" s="218"/>
      <c r="BU57" s="379" t="str">
        <f t="shared" si="5"/>
        <v>8042 Hosting</v>
      </c>
      <c r="BV57" s="379">
        <v>8042</v>
      </c>
      <c r="BW57" s="379" t="s">
        <v>1882</v>
      </c>
    </row>
    <row r="58" spans="44:75" x14ac:dyDescent="0.2">
      <c r="AR58" s="221"/>
      <c r="AT58" t="str">
        <f t="shared" si="12"/>
        <v>YS58 M. Serv Non Std Man</v>
      </c>
      <c r="AU58" s="420" t="s">
        <v>1598</v>
      </c>
      <c r="AV58" s="420" t="s">
        <v>1599</v>
      </c>
      <c r="BO58" s="220" t="s">
        <v>1883</v>
      </c>
      <c r="BP58" s="219" t="s">
        <v>1884</v>
      </c>
      <c r="BQ58" s="218"/>
      <c r="BU58" s="379" t="str">
        <f t="shared" si="5"/>
        <v>8043 Sftwr. Annual License Fee</v>
      </c>
      <c r="BV58" s="379">
        <v>8043</v>
      </c>
      <c r="BW58" s="379" t="s">
        <v>1885</v>
      </c>
    </row>
    <row r="59" spans="44:75" x14ac:dyDescent="0.2">
      <c r="AR59" s="221"/>
      <c r="AT59" t="str">
        <f t="shared" si="12"/>
        <v>YS59 Other Learning Solut</v>
      </c>
      <c r="AU59" s="420" t="s">
        <v>1614</v>
      </c>
      <c r="AV59" s="420" t="s">
        <v>1615</v>
      </c>
      <c r="BO59" s="220" t="s">
        <v>1886</v>
      </c>
      <c r="BP59" s="219" t="s">
        <v>1887</v>
      </c>
      <c r="BQ59" s="218"/>
      <c r="BU59" s="379" t="str">
        <f t="shared" si="5"/>
        <v>8044 Software Maint. &amp; Support</v>
      </c>
      <c r="BV59" s="379">
        <v>8044</v>
      </c>
      <c r="BW59" s="379" t="s">
        <v>1888</v>
      </c>
    </row>
    <row r="60" spans="44:75" x14ac:dyDescent="0.2">
      <c r="AR60" s="221"/>
      <c r="AT60" t="str">
        <f t="shared" si="12"/>
        <v>YS60 MS Cld Annuity</v>
      </c>
      <c r="AU60" s="420" t="s">
        <v>1628</v>
      </c>
      <c r="AV60" s="420" t="s">
        <v>1629</v>
      </c>
      <c r="BO60" s="220" t="s">
        <v>1889</v>
      </c>
      <c r="BP60" s="219" t="s">
        <v>1890</v>
      </c>
      <c r="BQ60" s="218"/>
      <c r="BU60" s="379" t="str">
        <f t="shared" si="5"/>
        <v>8050 Entertainment- Deductible</v>
      </c>
      <c r="BV60" s="379">
        <v>8050</v>
      </c>
      <c r="BW60" s="379" t="s">
        <v>1891</v>
      </c>
    </row>
    <row r="61" spans="44:75" x14ac:dyDescent="0.2">
      <c r="AR61" s="221"/>
      <c r="AT61" t="str">
        <f t="shared" si="12"/>
        <v>YS61 MS Cld Cons/Excess</v>
      </c>
      <c r="AU61" s="420" t="s">
        <v>1641</v>
      </c>
      <c r="AV61" s="420" t="s">
        <v>1642</v>
      </c>
      <c r="BO61" s="220" t="s">
        <v>1892</v>
      </c>
      <c r="BP61" s="219" t="s">
        <v>1893</v>
      </c>
      <c r="BQ61" s="218"/>
      <c r="BU61" s="379" t="str">
        <f t="shared" si="5"/>
        <v>8051 Entrtnmnt.-Non Deductible</v>
      </c>
      <c r="BV61" s="379">
        <v>8051</v>
      </c>
      <c r="BW61" s="379" t="s">
        <v>1894</v>
      </c>
    </row>
    <row r="62" spans="44:75" x14ac:dyDescent="0.2">
      <c r="AR62" s="221"/>
      <c r="AT62" t="str">
        <f t="shared" si="12"/>
        <v>YS62 MS Cld Establishment</v>
      </c>
      <c r="AU62" s="420" t="s">
        <v>1657</v>
      </c>
      <c r="AV62" s="420" t="s">
        <v>1658</v>
      </c>
      <c r="BO62" s="220" t="s">
        <v>1895</v>
      </c>
      <c r="BP62" s="219" t="s">
        <v>1896</v>
      </c>
      <c r="BQ62" s="218"/>
      <c r="BU62" s="379" t="str">
        <f t="shared" si="5"/>
        <v>8060 Telephony - Mobile</v>
      </c>
      <c r="BV62" s="379">
        <v>8060</v>
      </c>
      <c r="BW62" s="379" t="s">
        <v>1897</v>
      </c>
    </row>
    <row r="63" spans="44:75" x14ac:dyDescent="0.2">
      <c r="AR63" s="221"/>
      <c r="AT63" t="str">
        <f t="shared" si="12"/>
        <v>YS63 MS Cld Establish.INT</v>
      </c>
      <c r="AU63" s="420" t="s">
        <v>1898</v>
      </c>
      <c r="AV63" s="420" t="s">
        <v>1899</v>
      </c>
      <c r="BO63" s="220" t="s">
        <v>1900</v>
      </c>
      <c r="BP63" s="219" t="s">
        <v>1901</v>
      </c>
      <c r="BQ63" s="218"/>
      <c r="BU63" s="379" t="str">
        <f t="shared" si="5"/>
        <v>8061 Telephony - Fixed</v>
      </c>
      <c r="BV63" s="379">
        <v>8061</v>
      </c>
      <c r="BW63" s="379" t="s">
        <v>1902</v>
      </c>
    </row>
    <row r="64" spans="44:75" x14ac:dyDescent="0.2">
      <c r="AR64" s="221"/>
      <c r="AT64" t="str">
        <f t="shared" si="12"/>
        <v>YS70 MS - Intern. Support</v>
      </c>
      <c r="AU64" s="420" t="s">
        <v>1672</v>
      </c>
      <c r="AV64" s="420" t="s">
        <v>1673</v>
      </c>
      <c r="BO64" s="220" t="s">
        <v>1903</v>
      </c>
      <c r="BP64" s="219" t="s">
        <v>1904</v>
      </c>
      <c r="BQ64" s="218"/>
      <c r="BU64" s="379" t="str">
        <f t="shared" si="5"/>
        <v>8062 Sponsorship</v>
      </c>
      <c r="BV64" s="379">
        <v>8062</v>
      </c>
      <c r="BW64" s="379" t="s">
        <v>1905</v>
      </c>
    </row>
    <row r="65" spans="44:75" x14ac:dyDescent="0.2">
      <c r="AR65" s="221"/>
      <c r="AT65" t="str">
        <f t="shared" si="12"/>
        <v>YSNR Serv w/o del no PReq</v>
      </c>
      <c r="AU65" s="420" t="s">
        <v>1906</v>
      </c>
      <c r="AV65" s="420" t="s">
        <v>1907</v>
      </c>
      <c r="BO65" s="220" t="s">
        <v>1908</v>
      </c>
      <c r="BP65" s="219" t="s">
        <v>1909</v>
      </c>
      <c r="BQ65" s="218"/>
      <c r="BU65" s="379" t="str">
        <f t="shared" si="5"/>
        <v>9000 Bank Charges</v>
      </c>
      <c r="BV65" s="379">
        <v>9000</v>
      </c>
      <c r="BW65" s="379" t="s">
        <v>1910</v>
      </c>
    </row>
    <row r="66" spans="44:75" x14ac:dyDescent="0.2">
      <c r="AR66" s="221"/>
      <c r="AT66" t="str">
        <f t="shared" si="12"/>
        <v>YSPR Service w/o del PReq</v>
      </c>
      <c r="AU66" s="420" t="s">
        <v>1911</v>
      </c>
      <c r="AV66" s="420" t="s">
        <v>1912</v>
      </c>
      <c r="BO66" s="220" t="s">
        <v>1913</v>
      </c>
      <c r="BP66" s="219" t="s">
        <v>1914</v>
      </c>
      <c r="BQ66" s="218"/>
      <c r="BU66" s="379" t="str">
        <f t="shared" si="5"/>
        <v>9001 Catering &amp; Refreshments</v>
      </c>
      <c r="BV66" s="379">
        <v>9001</v>
      </c>
      <c r="BW66" s="379" t="s">
        <v>1915</v>
      </c>
    </row>
    <row r="67" spans="44:75" x14ac:dyDescent="0.2">
      <c r="AR67" s="221"/>
      <c r="AT67" t="str">
        <f t="shared" si="12"/>
        <v>YTAC PurchOrderDirectShip</v>
      </c>
      <c r="AU67" s="420" t="s">
        <v>1916</v>
      </c>
      <c r="AV67" s="420" t="s">
        <v>1917</v>
      </c>
      <c r="BO67" s="220" t="s">
        <v>1918</v>
      </c>
      <c r="BP67" s="219" t="s">
        <v>1919</v>
      </c>
      <c r="BQ67" s="218"/>
      <c r="BU67" s="379" t="str">
        <f t="shared" si="5"/>
        <v>9003 Donations</v>
      </c>
      <c r="BV67" s="379">
        <v>9003</v>
      </c>
      <c r="BW67" s="379" t="s">
        <v>1920</v>
      </c>
    </row>
    <row r="68" spans="44:75" x14ac:dyDescent="0.2">
      <c r="AR68" s="221"/>
      <c r="AT68" t="str">
        <f t="shared" si="12"/>
        <v>YTAR Direct Bill No Proc.</v>
      </c>
      <c r="AU68" s="420" t="s">
        <v>1921</v>
      </c>
      <c r="AV68" s="420" t="s">
        <v>1922</v>
      </c>
      <c r="BO68" s="220" t="s">
        <v>1923</v>
      </c>
      <c r="BP68" s="219" t="s">
        <v>1924</v>
      </c>
      <c r="BQ68" s="218"/>
      <c r="BU68" s="379" t="str">
        <f t="shared" si="5"/>
        <v>9004 Fixed Overhead Recovery</v>
      </c>
      <c r="BV68" s="379">
        <v>9004</v>
      </c>
      <c r="BW68" s="379" t="s">
        <v>1925</v>
      </c>
    </row>
    <row r="69" spans="44:75" x14ac:dyDescent="0.2">
      <c r="AR69" s="221"/>
      <c r="AT69" t="str">
        <f t="shared" si="12"/>
        <v>YWAR Warranty Items</v>
      </c>
      <c r="AU69" s="420" t="s">
        <v>1926</v>
      </c>
      <c r="AV69" s="420" t="s">
        <v>1927</v>
      </c>
      <c r="BO69" s="220" t="s">
        <v>1928</v>
      </c>
      <c r="BP69" s="219" t="s">
        <v>1929</v>
      </c>
      <c r="BQ69" s="218"/>
      <c r="BU69" s="379" t="str">
        <f t="shared" si="5"/>
        <v>9005 General Expenses</v>
      </c>
      <c r="BV69" s="379">
        <v>9005</v>
      </c>
      <c r="BW69" s="379" t="s">
        <v>1930</v>
      </c>
    </row>
    <row r="70" spans="44:75" x14ac:dyDescent="0.2">
      <c r="BO70" s="220" t="s">
        <v>1931</v>
      </c>
      <c r="BP70" s="219" t="s">
        <v>1932</v>
      </c>
      <c r="BQ70" s="218"/>
      <c r="BU70" s="379" t="str">
        <f t="shared" si="5"/>
        <v>9006 Insurance</v>
      </c>
      <c r="BV70" s="379">
        <v>9006</v>
      </c>
      <c r="BW70" s="379" t="s">
        <v>1933</v>
      </c>
    </row>
    <row r="71" spans="44:75" x14ac:dyDescent="0.2">
      <c r="BO71" s="220" t="s">
        <v>1934</v>
      </c>
      <c r="BP71" s="219" t="s">
        <v>1935</v>
      </c>
      <c r="BQ71" s="218"/>
      <c r="BU71" s="379" t="str">
        <f t="shared" si="5"/>
        <v>9007 Litigation</v>
      </c>
      <c r="BV71" s="379">
        <v>9007</v>
      </c>
      <c r="BW71" s="379" t="s">
        <v>1936</v>
      </c>
    </row>
    <row r="72" spans="44:75" x14ac:dyDescent="0.2">
      <c r="BO72" s="220" t="s">
        <v>1937</v>
      </c>
      <c r="BP72" s="219" t="s">
        <v>1938</v>
      </c>
      <c r="BQ72" s="218"/>
      <c r="BU72" s="379" t="str">
        <f t="shared" si="5"/>
        <v>9008 Memberships</v>
      </c>
      <c r="BV72" s="379">
        <v>9008</v>
      </c>
      <c r="BW72" s="379" t="s">
        <v>1939</v>
      </c>
    </row>
    <row r="73" spans="44:75" x14ac:dyDescent="0.2">
      <c r="BO73" s="220" t="s">
        <v>1940</v>
      </c>
      <c r="BP73" s="219" t="s">
        <v>1941</v>
      </c>
      <c r="BQ73" s="218"/>
      <c r="BU73" s="379" t="str">
        <f t="shared" si="5"/>
        <v>9009 Office Automation</v>
      </c>
      <c r="BV73" s="379">
        <v>9009</v>
      </c>
      <c r="BW73" s="379" t="s">
        <v>1942</v>
      </c>
    </row>
    <row r="74" spans="44:75" x14ac:dyDescent="0.2">
      <c r="BO74" s="220" t="s">
        <v>1943</v>
      </c>
      <c r="BP74" s="219" t="s">
        <v>1944</v>
      </c>
      <c r="BQ74" s="218"/>
      <c r="BU74" s="379" t="str">
        <f t="shared" si="5"/>
        <v>9010 Off. Equip. Leases/Rental</v>
      </c>
      <c r="BV74" s="379">
        <v>9010</v>
      </c>
      <c r="BW74" s="379" t="s">
        <v>1945</v>
      </c>
    </row>
    <row r="75" spans="44:75" x14ac:dyDescent="0.2">
      <c r="BO75" s="220" t="s">
        <v>1315</v>
      </c>
      <c r="BP75" s="219" t="s">
        <v>1946</v>
      </c>
      <c r="BQ75" s="218"/>
      <c r="BU75" s="379" t="str">
        <f t="shared" si="5"/>
        <v>9011 Recruitment Fees</v>
      </c>
      <c r="BV75" s="379">
        <v>9011</v>
      </c>
      <c r="BW75" s="379" t="s">
        <v>1947</v>
      </c>
    </row>
    <row r="76" spans="44:75" x14ac:dyDescent="0.2">
      <c r="BO76" s="220" t="s">
        <v>1948</v>
      </c>
      <c r="BP76" s="219" t="s">
        <v>1949</v>
      </c>
      <c r="BQ76" s="218"/>
      <c r="BU76" s="379" t="str">
        <f t="shared" ref="BU76:BU120" si="13">CONCATENATE(BV76," ",BW76)</f>
        <v>9012 Repairs &amp; Maintenance</v>
      </c>
      <c r="BV76" s="379">
        <v>9012</v>
      </c>
      <c r="BW76" s="379" t="s">
        <v>1950</v>
      </c>
    </row>
    <row r="77" spans="44:75" x14ac:dyDescent="0.2">
      <c r="BO77" s="220" t="s">
        <v>1951</v>
      </c>
      <c r="BP77" s="219" t="s">
        <v>1952</v>
      </c>
      <c r="BQ77" s="218"/>
      <c r="BU77" s="379" t="str">
        <f t="shared" si="13"/>
        <v>9013 Restructuring</v>
      </c>
      <c r="BV77" s="379">
        <v>9013</v>
      </c>
      <c r="BW77" s="379" t="s">
        <v>1953</v>
      </c>
    </row>
    <row r="78" spans="44:75" x14ac:dyDescent="0.2">
      <c r="BO78" s="220" t="s">
        <v>1954</v>
      </c>
      <c r="BP78" s="219" t="s">
        <v>1955</v>
      </c>
      <c r="BQ78" s="218"/>
      <c r="BU78" s="379" t="str">
        <f t="shared" si="13"/>
        <v>9014 Security</v>
      </c>
      <c r="BV78" s="379">
        <v>9014</v>
      </c>
      <c r="BW78" s="379" t="s">
        <v>808</v>
      </c>
    </row>
    <row r="79" spans="44:75" x14ac:dyDescent="0.2">
      <c r="BO79" s="220" t="s">
        <v>1956</v>
      </c>
      <c r="BP79" s="219" t="s">
        <v>1957</v>
      </c>
      <c r="BQ79" s="218"/>
      <c r="BU79" s="379" t="str">
        <f t="shared" si="13"/>
        <v>9015 Stationery</v>
      </c>
      <c r="BV79" s="379">
        <v>9015</v>
      </c>
      <c r="BW79" s="379" t="s">
        <v>1958</v>
      </c>
    </row>
    <row r="80" spans="44:75" x14ac:dyDescent="0.2">
      <c r="BO80" s="220" t="s">
        <v>1959</v>
      </c>
      <c r="BP80" s="219" t="s">
        <v>1960</v>
      </c>
      <c r="BQ80" s="218"/>
      <c r="BU80" s="379" t="str">
        <f t="shared" si="13"/>
        <v>9016 Subscriptions</v>
      </c>
      <c r="BV80" s="379">
        <v>9016</v>
      </c>
      <c r="BW80" s="379" t="s">
        <v>1961</v>
      </c>
    </row>
    <row r="81" spans="67:75" x14ac:dyDescent="0.2">
      <c r="BO81" s="220" t="s">
        <v>1962</v>
      </c>
      <c r="BP81" s="219" t="s">
        <v>1963</v>
      </c>
      <c r="BQ81" s="218"/>
      <c r="BU81" s="379" t="str">
        <f t="shared" si="13"/>
        <v>9017 Tax Penalties</v>
      </c>
      <c r="BV81" s="379">
        <v>9017</v>
      </c>
      <c r="BW81" s="379" t="s">
        <v>1964</v>
      </c>
    </row>
    <row r="82" spans="67:75" x14ac:dyDescent="0.2">
      <c r="BO82" s="220" t="s">
        <v>1965</v>
      </c>
      <c r="BP82" s="219" t="s">
        <v>1966</v>
      </c>
      <c r="BQ82" s="218"/>
      <c r="BU82" s="379" t="str">
        <f t="shared" si="13"/>
        <v>9018 Tender Document Fees</v>
      </c>
      <c r="BV82" s="379">
        <v>9018</v>
      </c>
      <c r="BW82" s="379" t="s">
        <v>1967</v>
      </c>
    </row>
    <row r="83" spans="67:75" x14ac:dyDescent="0.2">
      <c r="BO83" s="220" t="s">
        <v>1968</v>
      </c>
      <c r="BP83" s="219" t="s">
        <v>1969</v>
      </c>
      <c r="BQ83" s="218"/>
      <c r="BU83" s="379" t="str">
        <f t="shared" si="13"/>
        <v>9020 Rental - Property</v>
      </c>
      <c r="BV83" s="379">
        <v>9020</v>
      </c>
      <c r="BW83" s="379" t="s">
        <v>1970</v>
      </c>
    </row>
    <row r="84" spans="67:75" x14ac:dyDescent="0.2">
      <c r="BO84" s="220" t="s">
        <v>1971</v>
      </c>
      <c r="BP84" s="219" t="s">
        <v>1972</v>
      </c>
      <c r="BQ84" s="218"/>
      <c r="BU84" s="379" t="str">
        <f t="shared" si="13"/>
        <v>9021 R.Prop.Rates,Levies,Other</v>
      </c>
      <c r="BV84" s="379">
        <v>9021</v>
      </c>
      <c r="BW84" s="379" t="s">
        <v>1973</v>
      </c>
    </row>
    <row r="85" spans="67:75" x14ac:dyDescent="0.2">
      <c r="BO85" s="220" t="s">
        <v>1974</v>
      </c>
      <c r="BP85" s="219" t="s">
        <v>1975</v>
      </c>
      <c r="BQ85" s="218"/>
      <c r="BU85" s="379" t="str">
        <f t="shared" si="13"/>
        <v>9022 Rental - Electricity</v>
      </c>
      <c r="BV85" s="379">
        <v>9022</v>
      </c>
      <c r="BW85" s="379" t="s">
        <v>1976</v>
      </c>
    </row>
    <row r="86" spans="67:75" x14ac:dyDescent="0.2">
      <c r="BO86" s="220" t="s">
        <v>1977</v>
      </c>
      <c r="BP86" s="219" t="s">
        <v>1978</v>
      </c>
      <c r="BQ86" s="218"/>
      <c r="BU86" s="379" t="str">
        <f t="shared" si="13"/>
        <v>9023 Rental - Recovery</v>
      </c>
      <c r="BV86" s="379">
        <v>9023</v>
      </c>
      <c r="BW86" s="379" t="s">
        <v>1979</v>
      </c>
    </row>
    <row r="87" spans="67:75" x14ac:dyDescent="0.2">
      <c r="BO87" s="220" t="s">
        <v>1980</v>
      </c>
      <c r="BP87" s="219" t="s">
        <v>1981</v>
      </c>
      <c r="BQ87" s="218"/>
      <c r="BU87" s="379" t="str">
        <f t="shared" si="13"/>
        <v>9024 Rental - Taxes</v>
      </c>
      <c r="BV87" s="379">
        <v>9024</v>
      </c>
      <c r="BW87" s="379" t="s">
        <v>1982</v>
      </c>
    </row>
    <row r="88" spans="67:75" x14ac:dyDescent="0.2">
      <c r="BO88" s="220" t="s">
        <v>1983</v>
      </c>
      <c r="BP88" s="219" t="s">
        <v>1984</v>
      </c>
      <c r="BQ88" s="218"/>
      <c r="BU88" s="379" t="str">
        <f t="shared" si="13"/>
        <v>9025 R.Frng.Bnfts. Car Parking</v>
      </c>
      <c r="BV88" s="379">
        <v>9025</v>
      </c>
      <c r="BW88" s="379" t="s">
        <v>1985</v>
      </c>
    </row>
    <row r="89" spans="67:75" x14ac:dyDescent="0.2">
      <c r="BO89" s="220" t="s">
        <v>1986</v>
      </c>
      <c r="BP89" s="219" t="s">
        <v>1987</v>
      </c>
      <c r="BQ89" s="218"/>
      <c r="BU89" s="379" t="str">
        <f t="shared" si="13"/>
        <v>9030 Marketing - Events</v>
      </c>
      <c r="BV89" s="379">
        <v>9030</v>
      </c>
      <c r="BW89" s="379" t="s">
        <v>1988</v>
      </c>
    </row>
    <row r="90" spans="67:75" x14ac:dyDescent="0.2">
      <c r="BO90" s="220" t="s">
        <v>1989</v>
      </c>
      <c r="BP90" s="219" t="s">
        <v>1990</v>
      </c>
      <c r="BQ90" s="218"/>
      <c r="BU90" s="379" t="str">
        <f t="shared" si="13"/>
        <v>9031 Mrktng. - Market Research</v>
      </c>
      <c r="BV90" s="379">
        <v>9031</v>
      </c>
      <c r="BW90" s="379" t="s">
        <v>1991</v>
      </c>
    </row>
    <row r="91" spans="67:75" x14ac:dyDescent="0.2">
      <c r="BO91" s="220" t="s">
        <v>1992</v>
      </c>
      <c r="BP91" s="219" t="s">
        <v>1993</v>
      </c>
      <c r="BQ91" s="218"/>
      <c r="BU91" s="379" t="str">
        <f t="shared" si="13"/>
        <v>9032 Marketing - Media</v>
      </c>
      <c r="BV91" s="379">
        <v>9032</v>
      </c>
      <c r="BW91" s="379" t="s">
        <v>1994</v>
      </c>
    </row>
    <row r="92" spans="67:75" x14ac:dyDescent="0.2">
      <c r="BO92" s="220" t="s">
        <v>1995</v>
      </c>
      <c r="BP92" s="219" t="s">
        <v>1996</v>
      </c>
      <c r="BQ92" s="218"/>
      <c r="BU92" s="379" t="str">
        <f t="shared" si="13"/>
        <v>9033 Marketing - Promotions</v>
      </c>
      <c r="BV92" s="379">
        <v>9033</v>
      </c>
      <c r="BW92" s="379" t="s">
        <v>1997</v>
      </c>
    </row>
    <row r="93" spans="67:75" x14ac:dyDescent="0.2">
      <c r="BO93" s="220" t="s">
        <v>1998</v>
      </c>
      <c r="BP93" s="219" t="s">
        <v>1999</v>
      </c>
      <c r="BQ93" s="218"/>
      <c r="BU93" s="379" t="str">
        <f t="shared" si="13"/>
        <v>9034 Mrktng.-Social Resp.Progs</v>
      </c>
      <c r="BV93" s="379">
        <v>9034</v>
      </c>
      <c r="BW93" s="379" t="s">
        <v>2000</v>
      </c>
    </row>
    <row r="94" spans="67:75" x14ac:dyDescent="0.2">
      <c r="BO94" s="220" t="s">
        <v>2001</v>
      </c>
      <c r="BP94" s="219" t="s">
        <v>2002</v>
      </c>
      <c r="BQ94" s="218"/>
      <c r="BU94" s="379" t="str">
        <f t="shared" si="13"/>
        <v>9040 Professional Fees - Audit</v>
      </c>
      <c r="BV94" s="379">
        <v>9040</v>
      </c>
      <c r="BW94" s="379" t="s">
        <v>2003</v>
      </c>
    </row>
    <row r="95" spans="67:75" x14ac:dyDescent="0.2">
      <c r="BO95" s="220" t="s">
        <v>454</v>
      </c>
      <c r="BP95" s="219" t="s">
        <v>2004</v>
      </c>
      <c r="BQ95" s="218"/>
      <c r="BU95" s="379" t="str">
        <f t="shared" si="13"/>
        <v>9041 Prf Fees- Co. Secretarial</v>
      </c>
      <c r="BV95" s="379">
        <v>9041</v>
      </c>
      <c r="BW95" s="379" t="s">
        <v>2005</v>
      </c>
    </row>
    <row r="96" spans="67:75" x14ac:dyDescent="0.2">
      <c r="BO96" s="220" t="s">
        <v>2006</v>
      </c>
      <c r="BP96" s="219" t="s">
        <v>2007</v>
      </c>
      <c r="BQ96" s="218"/>
      <c r="BU96" s="379" t="str">
        <f t="shared" si="13"/>
        <v>9042 Prf Fees - Internal Audit</v>
      </c>
      <c r="BV96" s="379">
        <v>9042</v>
      </c>
      <c r="BW96" s="379" t="s">
        <v>2008</v>
      </c>
    </row>
    <row r="97" spans="67:75" x14ac:dyDescent="0.2">
      <c r="BO97" s="220" t="s">
        <v>2009</v>
      </c>
      <c r="BP97" s="219" t="s">
        <v>2010</v>
      </c>
      <c r="BQ97" s="218"/>
      <c r="BU97" s="379" t="str">
        <f t="shared" si="13"/>
        <v>9043 Professional Fees - Legal</v>
      </c>
      <c r="BV97" s="379">
        <v>9043</v>
      </c>
      <c r="BW97" s="379" t="s">
        <v>2011</v>
      </c>
    </row>
    <row r="98" spans="67:75" x14ac:dyDescent="0.2">
      <c r="BO98" s="220" t="s">
        <v>2012</v>
      </c>
      <c r="BP98" s="219" t="s">
        <v>2013</v>
      </c>
      <c r="BQ98" s="218"/>
      <c r="BU98" s="379" t="str">
        <f t="shared" si="13"/>
        <v>9044 Professional Fees - Other</v>
      </c>
      <c r="BV98" s="379">
        <v>9044</v>
      </c>
      <c r="BW98" s="379" t="s">
        <v>2014</v>
      </c>
    </row>
    <row r="99" spans="67:75" x14ac:dyDescent="0.2">
      <c r="BO99" s="220" t="s">
        <v>2015</v>
      </c>
      <c r="BP99" s="219" t="s">
        <v>2016</v>
      </c>
      <c r="BQ99" s="218"/>
      <c r="BU99" s="379" t="str">
        <f t="shared" si="13"/>
        <v>9045 Professional Fees - Tax</v>
      </c>
      <c r="BV99" s="379">
        <v>9045</v>
      </c>
      <c r="BW99" s="379" t="s">
        <v>2017</v>
      </c>
    </row>
    <row r="100" spans="67:75" x14ac:dyDescent="0.2">
      <c r="BO100" s="220" t="s">
        <v>2018</v>
      </c>
      <c r="BP100" s="219" t="s">
        <v>2019</v>
      </c>
      <c r="BQ100" s="218"/>
      <c r="BU100" s="379" t="str">
        <f t="shared" si="13"/>
        <v>9050 Grp Exp Rec - DD Direct</v>
      </c>
      <c r="BV100" s="379">
        <v>9050</v>
      </c>
      <c r="BW100" s="379" t="s">
        <v>2020</v>
      </c>
    </row>
    <row r="101" spans="67:75" x14ac:dyDescent="0.2">
      <c r="BO101" s="220" t="s">
        <v>2021</v>
      </c>
      <c r="BP101" s="219" t="s">
        <v>2022</v>
      </c>
      <c r="BQ101" s="218"/>
      <c r="BU101" s="379" t="str">
        <f t="shared" si="13"/>
        <v>9051 Grp Exp Rec - Insurance</v>
      </c>
      <c r="BV101" s="379">
        <v>9051</v>
      </c>
      <c r="BW101" s="379" t="s">
        <v>2023</v>
      </c>
    </row>
    <row r="102" spans="67:75" x14ac:dyDescent="0.2">
      <c r="BO102" s="220" t="s">
        <v>2024</v>
      </c>
      <c r="BP102" s="219" t="s">
        <v>2025</v>
      </c>
      <c r="BQ102" s="218"/>
      <c r="BU102" s="379" t="str">
        <f t="shared" si="13"/>
        <v>9052 Grp Exp Rec - IT</v>
      </c>
      <c r="BV102" s="379">
        <v>9052</v>
      </c>
      <c r="BW102" s="379" t="s">
        <v>2026</v>
      </c>
    </row>
    <row r="103" spans="67:75" x14ac:dyDescent="0.2">
      <c r="BO103" s="220" t="s">
        <v>2027</v>
      </c>
      <c r="BP103" s="219" t="s">
        <v>2028</v>
      </c>
      <c r="BQ103" s="218"/>
      <c r="BU103" s="379" t="str">
        <f t="shared" si="13"/>
        <v>9053 Grp Exp Rec - LT Inc Plan</v>
      </c>
      <c r="BV103" s="379">
        <v>9053</v>
      </c>
      <c r="BW103" s="379" t="s">
        <v>2029</v>
      </c>
    </row>
    <row r="104" spans="67:75" x14ac:dyDescent="0.2">
      <c r="BO104" s="220" t="s">
        <v>2030</v>
      </c>
      <c r="BP104" s="219" t="s">
        <v>2031</v>
      </c>
      <c r="BQ104" s="218"/>
      <c r="BU104" s="379" t="str">
        <f t="shared" si="13"/>
        <v>9054 GrpExp Rec-LT Inc Plan SS</v>
      </c>
      <c r="BV104" s="379">
        <v>9054</v>
      </c>
      <c r="BW104" s="379" t="s">
        <v>2032</v>
      </c>
    </row>
    <row r="105" spans="67:75" x14ac:dyDescent="0.2">
      <c r="BO105" s="220" t="s">
        <v>2033</v>
      </c>
      <c r="BP105" s="219" t="s">
        <v>2034</v>
      </c>
      <c r="BQ105" s="218"/>
      <c r="BU105" s="379" t="str">
        <f t="shared" si="13"/>
        <v>9055 Grp Exp Rec - National Ch</v>
      </c>
      <c r="BV105" s="379">
        <v>9055</v>
      </c>
      <c r="BW105" s="379" t="s">
        <v>2035</v>
      </c>
    </row>
    <row r="106" spans="67:75" x14ac:dyDescent="0.2">
      <c r="BO106" s="220" t="s">
        <v>2036</v>
      </c>
      <c r="BP106" s="219" t="s">
        <v>2037</v>
      </c>
      <c r="BQ106" s="218"/>
      <c r="BU106" s="379" t="str">
        <f t="shared" si="13"/>
        <v>9060 Reg Exp Rec - Corp Office</v>
      </c>
      <c r="BV106" s="379">
        <v>9060</v>
      </c>
      <c r="BW106" s="379" t="s">
        <v>2038</v>
      </c>
    </row>
    <row r="107" spans="67:75" x14ac:dyDescent="0.2">
      <c r="BO107" s="220" t="s">
        <v>2039</v>
      </c>
      <c r="BP107" s="219" t="s">
        <v>2040</v>
      </c>
      <c r="BQ107" s="218"/>
      <c r="BU107" s="379" t="str">
        <f t="shared" si="13"/>
        <v>9061 Reg Exp Rec - HR</v>
      </c>
      <c r="BV107" s="379">
        <v>9061</v>
      </c>
      <c r="BW107" s="379" t="s">
        <v>2041</v>
      </c>
    </row>
    <row r="108" spans="67:75" x14ac:dyDescent="0.2">
      <c r="BO108" s="220" t="s">
        <v>792</v>
      </c>
      <c r="BP108" s="219" t="s">
        <v>2042</v>
      </c>
      <c r="BQ108" s="218"/>
      <c r="BU108" s="379" t="str">
        <f t="shared" si="13"/>
        <v>9062 Reg Exp Rec - Insurance</v>
      </c>
      <c r="BV108" s="379">
        <v>9062</v>
      </c>
      <c r="BW108" s="379" t="s">
        <v>2043</v>
      </c>
    </row>
    <row r="109" spans="67:75" x14ac:dyDescent="0.2">
      <c r="BO109" s="220" t="s">
        <v>2044</v>
      </c>
      <c r="BP109" s="219" t="s">
        <v>2045</v>
      </c>
      <c r="BQ109" s="218"/>
      <c r="BU109" s="379" t="str">
        <f t="shared" si="13"/>
        <v>9063 Reg Exp Rec - IT</v>
      </c>
      <c r="BV109" s="379">
        <v>9063</v>
      </c>
      <c r="BW109" s="379" t="s">
        <v>2046</v>
      </c>
    </row>
    <row r="110" spans="67:75" x14ac:dyDescent="0.2">
      <c r="BO110" s="220" t="s">
        <v>2047</v>
      </c>
      <c r="BP110" s="219" t="s">
        <v>2048</v>
      </c>
      <c r="BQ110" s="218"/>
      <c r="BU110" s="379" t="str">
        <f t="shared" si="13"/>
        <v>9064 Reg Exp Rec - Management</v>
      </c>
      <c r="BV110" s="379">
        <v>9064</v>
      </c>
      <c r="BW110" s="379" t="s">
        <v>2049</v>
      </c>
    </row>
    <row r="111" spans="67:75" x14ac:dyDescent="0.2">
      <c r="BO111" s="220" t="s">
        <v>2050</v>
      </c>
      <c r="BP111" s="219" t="s">
        <v>2051</v>
      </c>
      <c r="BQ111" s="218"/>
      <c r="BU111" s="379" t="str">
        <f t="shared" si="13"/>
        <v>9065 Reg Exp Rec - Marketing</v>
      </c>
      <c r="BV111" s="379">
        <v>9065</v>
      </c>
      <c r="BW111" s="379" t="s">
        <v>2052</v>
      </c>
    </row>
    <row r="112" spans="67:75" x14ac:dyDescent="0.2">
      <c r="BO112" s="220" t="s">
        <v>2053</v>
      </c>
      <c r="BP112" s="219" t="s">
        <v>2054</v>
      </c>
      <c r="BQ112" s="218"/>
      <c r="BU112" s="379" t="str">
        <f t="shared" si="13"/>
        <v>9066 Reg Exp Rec - Other</v>
      </c>
      <c r="BV112" s="379">
        <v>9066</v>
      </c>
      <c r="BW112" s="379" t="s">
        <v>2055</v>
      </c>
    </row>
    <row r="113" spans="67:75" x14ac:dyDescent="0.2">
      <c r="BO113" s="220" t="s">
        <v>1440</v>
      </c>
      <c r="BP113" s="219" t="s">
        <v>2056</v>
      </c>
      <c r="BQ113" s="218"/>
      <c r="BU113" s="379" t="str">
        <f t="shared" si="13"/>
        <v>9067 Reg Exp Rec - Risk</v>
      </c>
      <c r="BV113" s="379">
        <v>9067</v>
      </c>
      <c r="BW113" s="379" t="s">
        <v>2057</v>
      </c>
    </row>
    <row r="114" spans="67:75" x14ac:dyDescent="0.2">
      <c r="BO114" s="220" t="s">
        <v>2058</v>
      </c>
      <c r="BP114" s="219" t="s">
        <v>2059</v>
      </c>
      <c r="BQ114" s="218"/>
      <c r="BU114" s="379" t="str">
        <f t="shared" si="13"/>
        <v>9068 Reg Exp Rec - Sales</v>
      </c>
      <c r="BV114" s="379">
        <v>9068</v>
      </c>
      <c r="BW114" s="379" t="s">
        <v>2060</v>
      </c>
    </row>
    <row r="115" spans="67:75" x14ac:dyDescent="0.2">
      <c r="BO115" s="220" t="s">
        <v>2061</v>
      </c>
      <c r="BP115" s="219" t="s">
        <v>2062</v>
      </c>
      <c r="BQ115" s="218"/>
      <c r="BU115" s="379" t="str">
        <f t="shared" si="13"/>
        <v>9069 Reg Exp Rec - Services</v>
      </c>
      <c r="BV115" s="379">
        <v>9069</v>
      </c>
      <c r="BW115" s="379" t="s">
        <v>2063</v>
      </c>
    </row>
    <row r="116" spans="67:75" x14ac:dyDescent="0.2">
      <c r="BO116" s="220" t="s">
        <v>2064</v>
      </c>
      <c r="BP116" s="219" t="s">
        <v>2065</v>
      </c>
      <c r="BQ116" s="218"/>
      <c r="BU116" s="379" t="str">
        <f t="shared" si="13"/>
        <v>9070 Reg Exp Rec - Solutions</v>
      </c>
      <c r="BV116" s="379">
        <v>9070</v>
      </c>
      <c r="BW116" s="379" t="s">
        <v>2066</v>
      </c>
    </row>
    <row r="117" spans="67:75" x14ac:dyDescent="0.2">
      <c r="BO117" s="220" t="s">
        <v>2067</v>
      </c>
      <c r="BP117" s="219" t="s">
        <v>2068</v>
      </c>
      <c r="BQ117" s="218"/>
      <c r="BU117" s="379" t="str">
        <f t="shared" si="13"/>
        <v>9080 Product Other Costs</v>
      </c>
      <c r="BV117" s="379">
        <v>9080</v>
      </c>
      <c r="BW117" s="379" t="s">
        <v>2069</v>
      </c>
    </row>
    <row r="118" spans="67:75" x14ac:dyDescent="0.2">
      <c r="BO118" s="220" t="s">
        <v>2070</v>
      </c>
      <c r="BP118" s="219" t="s">
        <v>2071</v>
      </c>
      <c r="BQ118" s="218"/>
      <c r="BU118" s="379" t="str">
        <f t="shared" si="13"/>
        <v>9090 Asset clearing</v>
      </c>
      <c r="BV118" s="379">
        <v>9090</v>
      </c>
      <c r="BW118" s="379" t="s">
        <v>2072</v>
      </c>
    </row>
    <row r="119" spans="67:75" x14ac:dyDescent="0.2">
      <c r="BO119" s="220" t="s">
        <v>2073</v>
      </c>
      <c r="BP119" s="219" t="s">
        <v>2074</v>
      </c>
      <c r="BQ119" s="218"/>
      <c r="BU119" s="379" t="str">
        <f t="shared" si="13"/>
        <v>9091 Asset clearing AUC</v>
      </c>
      <c r="BV119" s="379">
        <v>9091</v>
      </c>
      <c r="BW119" s="379" t="s">
        <v>2075</v>
      </c>
    </row>
    <row r="120" spans="67:75" x14ac:dyDescent="0.2">
      <c r="BO120" s="220" t="s">
        <v>2076</v>
      </c>
      <c r="BP120" s="219" t="s">
        <v>2077</v>
      </c>
      <c r="BQ120" s="218"/>
      <c r="BU120" s="379" t="str">
        <f t="shared" si="13"/>
        <v>9100 Emp Cost -Staff Amenities</v>
      </c>
      <c r="BV120" s="379">
        <v>9100</v>
      </c>
      <c r="BW120" s="379" t="s">
        <v>2078</v>
      </c>
    </row>
    <row r="121" spans="67:75" x14ac:dyDescent="0.2">
      <c r="BO121" s="220" t="s">
        <v>2079</v>
      </c>
      <c r="BP121" s="219" t="s">
        <v>2080</v>
      </c>
      <c r="BQ121" s="218"/>
    </row>
    <row r="122" spans="67:75" x14ac:dyDescent="0.2">
      <c r="BO122" s="220" t="s">
        <v>2081</v>
      </c>
      <c r="BP122" s="219" t="s">
        <v>2082</v>
      </c>
      <c r="BQ122" s="218"/>
    </row>
    <row r="123" spans="67:75" x14ac:dyDescent="0.2">
      <c r="BO123" s="220" t="s">
        <v>2083</v>
      </c>
      <c r="BP123" s="219" t="s">
        <v>2084</v>
      </c>
      <c r="BQ123" s="218"/>
    </row>
    <row r="124" spans="67:75" x14ac:dyDescent="0.2">
      <c r="BO124" s="220" t="s">
        <v>2085</v>
      </c>
      <c r="BP124" s="219" t="s">
        <v>2086</v>
      </c>
      <c r="BQ124" s="218"/>
    </row>
    <row r="125" spans="67:75" x14ac:dyDescent="0.2">
      <c r="BO125" s="220" t="s">
        <v>2087</v>
      </c>
      <c r="BP125" s="219" t="s">
        <v>2088</v>
      </c>
      <c r="BQ125" s="218"/>
    </row>
    <row r="126" spans="67:75" x14ac:dyDescent="0.2">
      <c r="BO126" s="220" t="s">
        <v>2089</v>
      </c>
      <c r="BP126" s="219" t="s">
        <v>2090</v>
      </c>
      <c r="BQ126" s="218"/>
    </row>
    <row r="127" spans="67:75" x14ac:dyDescent="0.2">
      <c r="BO127" s="220" t="s">
        <v>2091</v>
      </c>
      <c r="BP127" s="219" t="s">
        <v>2092</v>
      </c>
      <c r="BQ127" s="218"/>
    </row>
    <row r="128" spans="67:75" x14ac:dyDescent="0.2">
      <c r="BO128" s="220" t="s">
        <v>2093</v>
      </c>
      <c r="BP128" s="219" t="s">
        <v>2094</v>
      </c>
      <c r="BQ128" s="218"/>
    </row>
    <row r="129" spans="67:69" x14ac:dyDescent="0.2">
      <c r="BO129" s="220" t="s">
        <v>2095</v>
      </c>
      <c r="BP129" s="219" t="s">
        <v>2096</v>
      </c>
      <c r="BQ129" s="218"/>
    </row>
    <row r="130" spans="67:69" x14ac:dyDescent="0.2">
      <c r="BO130" s="220" t="s">
        <v>2097</v>
      </c>
      <c r="BP130" s="219" t="s">
        <v>2098</v>
      </c>
      <c r="BQ130" s="218"/>
    </row>
    <row r="131" spans="67:69" x14ac:dyDescent="0.2">
      <c r="BO131" s="220" t="s">
        <v>2099</v>
      </c>
      <c r="BP131" s="219" t="s">
        <v>2100</v>
      </c>
      <c r="BQ131" s="218"/>
    </row>
    <row r="132" spans="67:69" x14ac:dyDescent="0.2">
      <c r="BO132" s="220" t="s">
        <v>2101</v>
      </c>
      <c r="BP132" s="219" t="s">
        <v>2102</v>
      </c>
      <c r="BQ132" s="218"/>
    </row>
    <row r="133" spans="67:69" x14ac:dyDescent="0.2">
      <c r="BO133" s="220" t="s">
        <v>2103</v>
      </c>
      <c r="BP133" s="219" t="s">
        <v>2104</v>
      </c>
      <c r="BQ133" s="218"/>
    </row>
    <row r="134" spans="67:69" x14ac:dyDescent="0.2">
      <c r="BO134" s="220" t="s">
        <v>2105</v>
      </c>
      <c r="BP134" s="219" t="s">
        <v>2106</v>
      </c>
      <c r="BQ134" s="218"/>
    </row>
    <row r="135" spans="67:69" x14ac:dyDescent="0.2">
      <c r="BO135" s="220" t="s">
        <v>2107</v>
      </c>
      <c r="BP135" s="219" t="s">
        <v>2108</v>
      </c>
      <c r="BQ135" s="218"/>
    </row>
    <row r="136" spans="67:69" x14ac:dyDescent="0.2">
      <c r="BO136" s="220" t="s">
        <v>2109</v>
      </c>
      <c r="BP136" s="219" t="s">
        <v>2110</v>
      </c>
      <c r="BQ136" s="218"/>
    </row>
    <row r="137" spans="67:69" x14ac:dyDescent="0.2">
      <c r="BO137" s="220" t="s">
        <v>2111</v>
      </c>
      <c r="BP137" s="219" t="s">
        <v>2112</v>
      </c>
      <c r="BQ137" s="218"/>
    </row>
    <row r="138" spans="67:69" x14ac:dyDescent="0.2">
      <c r="BO138" s="220" t="s">
        <v>2113</v>
      </c>
      <c r="BP138" s="219" t="s">
        <v>2114</v>
      </c>
      <c r="BQ138" s="218"/>
    </row>
    <row r="139" spans="67:69" x14ac:dyDescent="0.2">
      <c r="BO139" s="220" t="s">
        <v>2115</v>
      </c>
      <c r="BP139" s="219" t="s">
        <v>2116</v>
      </c>
      <c r="BQ139" s="218"/>
    </row>
    <row r="140" spans="67:69" x14ac:dyDescent="0.2">
      <c r="BO140" s="220" t="s">
        <v>2117</v>
      </c>
      <c r="BP140" s="219" t="s">
        <v>2118</v>
      </c>
      <c r="BQ140" s="218"/>
    </row>
    <row r="141" spans="67:69" x14ac:dyDescent="0.2">
      <c r="BO141" s="220" t="s">
        <v>810</v>
      </c>
      <c r="BP141" s="219" t="s">
        <v>2119</v>
      </c>
      <c r="BQ141" s="218"/>
    </row>
    <row r="142" spans="67:69" x14ac:dyDescent="0.2">
      <c r="BO142" s="220" t="s">
        <v>2120</v>
      </c>
      <c r="BP142" s="219" t="s">
        <v>2121</v>
      </c>
      <c r="BQ142" s="218"/>
    </row>
    <row r="143" spans="67:69" x14ac:dyDescent="0.2">
      <c r="BO143" s="220" t="s">
        <v>2122</v>
      </c>
      <c r="BP143" s="219" t="s">
        <v>2123</v>
      </c>
      <c r="BQ143" s="218"/>
    </row>
    <row r="144" spans="67:69" x14ac:dyDescent="0.2">
      <c r="BO144" s="220" t="s">
        <v>2124</v>
      </c>
      <c r="BP144" s="219" t="s">
        <v>2125</v>
      </c>
      <c r="BQ144" s="218"/>
    </row>
    <row r="145" spans="67:69" x14ac:dyDescent="0.2">
      <c r="BO145" s="220" t="s">
        <v>2126</v>
      </c>
      <c r="BP145" s="219" t="s">
        <v>2127</v>
      </c>
      <c r="BQ145" s="218"/>
    </row>
    <row r="146" spans="67:69" x14ac:dyDescent="0.2">
      <c r="BO146" s="220" t="s">
        <v>2128</v>
      </c>
      <c r="BP146" s="219" t="s">
        <v>2129</v>
      </c>
      <c r="BQ146" s="218"/>
    </row>
    <row r="147" spans="67:69" x14ac:dyDescent="0.2">
      <c r="BO147" s="220" t="s">
        <v>2130</v>
      </c>
      <c r="BP147" s="219" t="s">
        <v>2131</v>
      </c>
      <c r="BQ147" s="218"/>
    </row>
    <row r="148" spans="67:69" x14ac:dyDescent="0.2">
      <c r="BO148" s="220" t="s">
        <v>2132</v>
      </c>
      <c r="BP148" s="219" t="s">
        <v>2133</v>
      </c>
      <c r="BQ148" s="218"/>
    </row>
    <row r="149" spans="67:69" x14ac:dyDescent="0.2">
      <c r="BO149" s="220" t="s">
        <v>2134</v>
      </c>
      <c r="BP149" s="219" t="s">
        <v>2135</v>
      </c>
      <c r="BQ149" s="218"/>
    </row>
    <row r="150" spans="67:69" x14ac:dyDescent="0.2">
      <c r="BO150" s="220" t="s">
        <v>2136</v>
      </c>
      <c r="BP150" s="219" t="s">
        <v>2137</v>
      </c>
      <c r="BQ150" s="218"/>
    </row>
    <row r="151" spans="67:69" x14ac:dyDescent="0.2">
      <c r="BO151" s="220" t="s">
        <v>2138</v>
      </c>
      <c r="BP151" s="219" t="s">
        <v>2139</v>
      </c>
      <c r="BQ151" s="218"/>
    </row>
    <row r="152" spans="67:69" x14ac:dyDescent="0.2">
      <c r="BO152" s="220" t="s">
        <v>2140</v>
      </c>
      <c r="BP152" s="219" t="s">
        <v>2141</v>
      </c>
      <c r="BQ152" s="218"/>
    </row>
    <row r="153" spans="67:69" x14ac:dyDescent="0.2">
      <c r="BO153" s="220" t="s">
        <v>2142</v>
      </c>
      <c r="BP153" s="219" t="s">
        <v>2143</v>
      </c>
      <c r="BQ153" s="218"/>
    </row>
    <row r="154" spans="67:69" x14ac:dyDescent="0.2">
      <c r="BO154" s="220" t="s">
        <v>2144</v>
      </c>
      <c r="BP154" s="219" t="s">
        <v>2145</v>
      </c>
      <c r="BQ154" s="218"/>
    </row>
    <row r="155" spans="67:69" x14ac:dyDescent="0.2">
      <c r="BO155" s="220" t="s">
        <v>2146</v>
      </c>
      <c r="BP155" s="219" t="s">
        <v>2147</v>
      </c>
      <c r="BQ155" s="218"/>
    </row>
    <row r="156" spans="67:69" x14ac:dyDescent="0.2">
      <c r="BO156" s="220" t="s">
        <v>2148</v>
      </c>
      <c r="BP156" s="219" t="s">
        <v>2149</v>
      </c>
      <c r="BQ156" s="218"/>
    </row>
    <row r="157" spans="67:69" x14ac:dyDescent="0.2">
      <c r="BO157" s="220" t="s">
        <v>2150</v>
      </c>
      <c r="BP157" s="219" t="s">
        <v>2151</v>
      </c>
      <c r="BQ157" s="213"/>
    </row>
    <row r="158" spans="67:69" x14ac:dyDescent="0.2">
      <c r="BO158" s="220" t="s">
        <v>2152</v>
      </c>
      <c r="BP158" s="219" t="s">
        <v>2153</v>
      </c>
      <c r="BQ158" s="213"/>
    </row>
    <row r="159" spans="67:69" x14ac:dyDescent="0.2">
      <c r="BO159" s="217" t="s">
        <v>2154</v>
      </c>
      <c r="BP159" s="216" t="s">
        <v>2155</v>
      </c>
      <c r="BQ159" s="213"/>
    </row>
    <row r="160" spans="67:69" x14ac:dyDescent="0.2">
      <c r="BO160" s="217" t="s">
        <v>2156</v>
      </c>
      <c r="BP160" s="216" t="s">
        <v>2157</v>
      </c>
      <c r="BQ160" s="213"/>
    </row>
    <row r="161" spans="67:69" x14ac:dyDescent="0.2">
      <c r="BO161" s="217" t="s">
        <v>2158</v>
      </c>
      <c r="BP161" s="216" t="s">
        <v>2159</v>
      </c>
      <c r="BQ161" s="213"/>
    </row>
    <row r="162" spans="67:69" x14ac:dyDescent="0.2">
      <c r="BO162" s="217" t="s">
        <v>2160</v>
      </c>
      <c r="BP162" s="216" t="s">
        <v>2161</v>
      </c>
      <c r="BQ162" s="213"/>
    </row>
    <row r="163" spans="67:69" x14ac:dyDescent="0.2">
      <c r="BO163" s="217" t="s">
        <v>2162</v>
      </c>
      <c r="BP163" s="216" t="s">
        <v>2163</v>
      </c>
      <c r="BQ163" s="213"/>
    </row>
    <row r="164" spans="67:69" x14ac:dyDescent="0.2">
      <c r="BO164" s="217" t="s">
        <v>2164</v>
      </c>
      <c r="BP164" s="216" t="s">
        <v>2165</v>
      </c>
      <c r="BQ164" s="213"/>
    </row>
    <row r="165" spans="67:69" x14ac:dyDescent="0.2">
      <c r="BO165" s="217" t="s">
        <v>2166</v>
      </c>
      <c r="BP165" s="216" t="s">
        <v>2167</v>
      </c>
      <c r="BQ165" s="213"/>
    </row>
    <row r="166" spans="67:69" x14ac:dyDescent="0.2">
      <c r="BO166" s="217" t="s">
        <v>2168</v>
      </c>
      <c r="BP166" s="216" t="s">
        <v>2169</v>
      </c>
    </row>
    <row r="167" spans="67:69" ht="15" thickBot="1" x14ac:dyDescent="0.25">
      <c r="BO167" s="215" t="s">
        <v>2170</v>
      </c>
      <c r="BP167" s="214" t="s">
        <v>2171</v>
      </c>
    </row>
  </sheetData>
  <mergeCells count="6">
    <mergeCell ref="BY1:CE1"/>
    <mergeCell ref="X1:Z1"/>
    <mergeCell ref="AG1:AH1"/>
    <mergeCell ref="AU2:AV2"/>
    <mergeCell ref="AR2:AT2"/>
    <mergeCell ref="AL1:AN1"/>
  </mergeCells>
  <pageMargins left="0.7" right="0.7" top="0.75" bottom="0.75" header="0.3" footer="0.3"/>
  <pageSetup paperSize="9" orientation="portrait" horizontalDpi="4294967293"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tabColor theme="1"/>
  </sheetPr>
  <dimension ref="A1:CK66"/>
  <sheetViews>
    <sheetView zoomScale="110" zoomScaleNormal="110" workbookViewId="0">
      <selection activeCell="D11" sqref="D11"/>
    </sheetView>
  </sheetViews>
  <sheetFormatPr defaultColWidth="9" defaultRowHeight="15" x14ac:dyDescent="0.25"/>
  <cols>
    <col min="1" max="1" width="9" style="204" customWidth="1"/>
    <col min="2" max="4" width="9" style="204"/>
    <col min="5" max="5" width="6.25" style="204" customWidth="1"/>
    <col min="6" max="15" width="4.375" style="204" bestFit="1" customWidth="1"/>
    <col min="16" max="16" width="4.125" style="204" bestFit="1" customWidth="1"/>
    <col min="17" max="18" width="10.5" style="204" customWidth="1"/>
    <col min="19" max="19" width="10.75" style="204" bestFit="1" customWidth="1"/>
    <col min="20" max="20" width="10.5" style="204" customWidth="1"/>
    <col min="21" max="21" width="10.75" style="204" customWidth="1"/>
    <col min="22" max="22" width="15.125" style="204" customWidth="1"/>
    <col min="23" max="23" width="8.875" style="204" customWidth="1"/>
    <col min="24" max="24" width="10.375" style="204" customWidth="1"/>
    <col min="25" max="25" width="12.125" style="204" bestFit="1" customWidth="1"/>
    <col min="26" max="26" width="13.25" style="362" customWidth="1"/>
    <col min="27" max="27" width="10" style="204" customWidth="1"/>
    <col min="28" max="28" width="9.625" style="204" bestFit="1" customWidth="1"/>
    <col min="29" max="29" width="3.875" style="431" customWidth="1"/>
    <col min="30" max="30" width="3.25" style="204" bestFit="1" customWidth="1"/>
    <col min="31" max="31" width="19.25" style="204" customWidth="1"/>
    <col min="32" max="34" width="9" style="204"/>
    <col min="35" max="35" width="9" style="526"/>
    <col min="36" max="36" width="9.625" style="204" bestFit="1" customWidth="1"/>
    <col min="37" max="37" width="25.875" style="204" customWidth="1"/>
    <col min="38" max="38" width="8.25" style="204" bestFit="1" customWidth="1"/>
    <col min="39" max="39" width="9.875" style="204" bestFit="1" customWidth="1"/>
    <col min="40" max="40" width="9.75" style="207" bestFit="1" customWidth="1"/>
    <col min="41" max="41" width="7.75" style="207" customWidth="1"/>
    <col min="42" max="42" width="8.875" style="204" bestFit="1" customWidth="1"/>
    <col min="43" max="43" width="17.125" style="204" bestFit="1" customWidth="1"/>
    <col min="44" max="44" width="8.625" style="204" bestFit="1" customWidth="1"/>
    <col min="45" max="45" width="8.25" style="204" bestFit="1" customWidth="1"/>
    <col min="46" max="46" width="10.125" style="204" bestFit="1" customWidth="1"/>
    <col min="47" max="47" width="9.75" style="204" bestFit="1" customWidth="1"/>
    <col min="48" max="48" width="9" style="204" bestFit="1" customWidth="1"/>
    <col min="49" max="49" width="8.625"/>
    <col min="50" max="50" width="9.625" style="204" bestFit="1" customWidth="1"/>
    <col min="51" max="51" width="9.625" style="204" customWidth="1"/>
    <col min="52" max="52" width="8.875" style="204" bestFit="1" customWidth="1"/>
    <col min="53" max="53" width="9.125" style="204" bestFit="1" customWidth="1"/>
    <col min="54" max="57" width="9.375" style="204" bestFit="1" customWidth="1"/>
    <col min="58" max="58" width="9.25" style="204" bestFit="1" customWidth="1"/>
    <col min="59" max="59" width="10.25" style="204" customWidth="1"/>
    <col min="60" max="60" width="12.25" style="204" customWidth="1"/>
    <col min="61" max="61" width="9.625" style="204" customWidth="1"/>
    <col min="62" max="62" width="9.25" style="204" bestFit="1" customWidth="1"/>
    <col min="63" max="63" width="8.875" style="204" bestFit="1" customWidth="1"/>
    <col min="64" max="64" width="12.25" style="206" customWidth="1"/>
    <col min="65" max="65" width="7.75" style="204" customWidth="1"/>
    <col min="66" max="66" width="9" style="204" bestFit="1" customWidth="1"/>
    <col min="67" max="67" width="31.5" style="204" bestFit="1" customWidth="1"/>
    <col min="68" max="68" width="9.75" style="204" customWidth="1"/>
    <col min="69" max="69" width="6.75" style="204" bestFit="1" customWidth="1"/>
    <col min="70" max="70" width="8.5" style="204" bestFit="1" customWidth="1"/>
    <col min="71" max="71" width="9.5" style="204" bestFit="1" customWidth="1"/>
    <col min="72" max="72" width="9" style="204" bestFit="1" customWidth="1"/>
    <col min="73" max="73" width="8.75" style="204" bestFit="1" customWidth="1"/>
    <col min="74" max="74" width="9.75" style="204" bestFit="1" customWidth="1"/>
    <col min="75" max="75" width="7.625" style="204" bestFit="1" customWidth="1"/>
    <col min="76" max="76" width="7.375" style="204" bestFit="1" customWidth="1"/>
    <col min="77" max="77" width="6.5" style="204" bestFit="1" customWidth="1"/>
    <col min="78" max="78" width="9.75" style="204" bestFit="1" customWidth="1"/>
    <col min="79" max="79" width="7.5" style="204" bestFit="1" customWidth="1"/>
    <col min="80" max="80" width="9.25" style="204" customWidth="1"/>
    <col min="81" max="81" width="9" style="525"/>
    <col min="82" max="82" width="9" style="204"/>
    <col min="83" max="83" width="15.5" style="204" bestFit="1" customWidth="1"/>
    <col min="84" max="85" width="12.875" style="204" customWidth="1"/>
    <col min="86" max="86" width="20" style="204" bestFit="1" customWidth="1"/>
    <col min="87" max="87" width="21.75" style="204" bestFit="1" customWidth="1"/>
    <col min="88" max="88" width="14.75" style="204" customWidth="1"/>
    <col min="89" max="16384" width="9" style="204"/>
  </cols>
  <sheetData>
    <row r="1" spans="1:89" ht="49.5" customHeight="1" x14ac:dyDescent="0.25">
      <c r="AD1" s="209" t="s">
        <v>2172</v>
      </c>
      <c r="AE1" s="1023" t="s">
        <v>2173</v>
      </c>
      <c r="AF1" s="1023"/>
      <c r="AG1" s="1023"/>
      <c r="AH1" s="1023"/>
      <c r="AI1" s="1023"/>
      <c r="AJ1" s="1023"/>
      <c r="AK1" s="1023"/>
      <c r="AL1" s="1023"/>
      <c r="AM1" s="1023"/>
      <c r="AN1" s="1023"/>
      <c r="AO1" s="1023"/>
      <c r="AP1" s="1023"/>
      <c r="AQ1" s="1023"/>
      <c r="AR1" s="1023"/>
      <c r="AS1" s="1023"/>
      <c r="AT1" s="1023"/>
      <c r="AU1" s="203"/>
      <c r="AV1" s="203"/>
      <c r="AW1" s="203"/>
      <c r="AX1" s="203"/>
      <c r="AY1" s="203"/>
      <c r="AZ1" s="203"/>
      <c r="BA1" s="203"/>
      <c r="BB1" s="203"/>
      <c r="BC1" s="203"/>
      <c r="BD1" s="203"/>
      <c r="BE1" s="203"/>
      <c r="BF1" s="203"/>
      <c r="BG1" s="203"/>
      <c r="BH1" s="203"/>
      <c r="BI1" s="203"/>
      <c r="BJ1" s="203"/>
      <c r="BK1" s="203"/>
      <c r="BL1" s="816"/>
      <c r="BM1" s="203"/>
      <c r="BN1" s="203"/>
      <c r="BO1" s="203"/>
      <c r="BP1" s="203"/>
      <c r="BQ1" s="203"/>
      <c r="BR1" s="203"/>
      <c r="BS1" s="203"/>
      <c r="BT1" s="203"/>
      <c r="BU1" s="203"/>
      <c r="BV1" s="203"/>
      <c r="BW1" s="203"/>
      <c r="BX1" s="203"/>
      <c r="BY1" s="203"/>
      <c r="BZ1" s="203"/>
      <c r="CA1" s="203"/>
      <c r="CB1" s="203"/>
      <c r="CC1" s="524"/>
    </row>
    <row r="2" spans="1:89" ht="56.25" x14ac:dyDescent="0.2">
      <c r="AD2" s="709" t="s">
        <v>2172</v>
      </c>
      <c r="AE2" s="710" t="s">
        <v>2174</v>
      </c>
      <c r="AF2" s="711" t="s">
        <v>2175</v>
      </c>
      <c r="AG2" s="712" t="s">
        <v>2176</v>
      </c>
      <c r="AH2" s="713" t="s">
        <v>2177</v>
      </c>
      <c r="AI2" s="714"/>
      <c r="AJ2" s="715" t="s">
        <v>1152</v>
      </c>
      <c r="AK2" s="710" t="s">
        <v>2178</v>
      </c>
      <c r="AL2" s="716" t="s">
        <v>2179</v>
      </c>
      <c r="AM2" s="819" t="s">
        <v>2180</v>
      </c>
      <c r="AN2" s="205" t="s">
        <v>1152</v>
      </c>
      <c r="AO2" s="710" t="s">
        <v>2181</v>
      </c>
      <c r="AP2" s="717" t="s">
        <v>2176</v>
      </c>
      <c r="AQ2" s="710" t="s">
        <v>2182</v>
      </c>
      <c r="AR2" s="718" t="s">
        <v>1152</v>
      </c>
      <c r="AS2" s="712" t="s">
        <v>2176</v>
      </c>
      <c r="AT2" s="719" t="s">
        <v>2183</v>
      </c>
      <c r="AU2" s="720" t="s">
        <v>2184</v>
      </c>
      <c r="AV2" s="720" t="s">
        <v>2185</v>
      </c>
      <c r="AW2" s="712" t="s">
        <v>2186</v>
      </c>
      <c r="AX2" s="710" t="s">
        <v>2187</v>
      </c>
      <c r="AY2" s="721" t="s">
        <v>2188</v>
      </c>
      <c r="AZ2" s="712" t="s">
        <v>2189</v>
      </c>
      <c r="BA2" s="715" t="s">
        <v>1152</v>
      </c>
      <c r="BB2" s="715" t="s">
        <v>1152</v>
      </c>
      <c r="BC2" s="715" t="s">
        <v>1152</v>
      </c>
      <c r="BD2" s="715" t="s">
        <v>1152</v>
      </c>
      <c r="BE2" s="715" t="s">
        <v>1152</v>
      </c>
      <c r="BF2" s="715" t="s">
        <v>1152</v>
      </c>
      <c r="BG2" s="720" t="s">
        <v>2190</v>
      </c>
      <c r="BH2" s="712" t="s">
        <v>2176</v>
      </c>
      <c r="BI2" s="712" t="s">
        <v>2176</v>
      </c>
      <c r="BJ2" s="713" t="s">
        <v>2191</v>
      </c>
      <c r="BK2" s="715" t="s">
        <v>1152</v>
      </c>
      <c r="BL2" s="715" t="s">
        <v>1152</v>
      </c>
      <c r="BM2" s="715" t="s">
        <v>1152</v>
      </c>
      <c r="BN2" s="712" t="s">
        <v>2176</v>
      </c>
      <c r="BO2" s="722" t="s">
        <v>2192</v>
      </c>
      <c r="BP2" s="712" t="s">
        <v>2193</v>
      </c>
      <c r="BQ2" s="715" t="s">
        <v>1152</v>
      </c>
      <c r="BR2" s="712" t="s">
        <v>2176</v>
      </c>
      <c r="BS2" s="712" t="s">
        <v>2176</v>
      </c>
      <c r="BT2" s="712" t="s">
        <v>2176</v>
      </c>
      <c r="BU2" s="712" t="s">
        <v>2176</v>
      </c>
      <c r="BV2" s="712" t="s">
        <v>2176</v>
      </c>
      <c r="BW2" s="712" t="s">
        <v>2176</v>
      </c>
      <c r="BX2" s="712" t="s">
        <v>2176</v>
      </c>
      <c r="BY2" s="712" t="s">
        <v>2176</v>
      </c>
      <c r="BZ2" s="712" t="s">
        <v>2176</v>
      </c>
      <c r="CA2" s="712" t="s">
        <v>2176</v>
      </c>
      <c r="CB2" s="712" t="s">
        <v>2176</v>
      </c>
      <c r="CC2" s="723" t="s">
        <v>2176</v>
      </c>
    </row>
    <row r="3" spans="1:89" ht="14.25" x14ac:dyDescent="0.2">
      <c r="A3" s="465"/>
      <c r="B3" s="465"/>
      <c r="C3" s="465"/>
      <c r="D3" s="465"/>
      <c r="E3" s="465"/>
      <c r="F3" s="465"/>
      <c r="G3" s="465"/>
      <c r="H3" s="465"/>
      <c r="I3" s="465"/>
      <c r="J3" s="465"/>
      <c r="K3" s="465"/>
      <c r="L3" s="1024" t="s">
        <v>2194</v>
      </c>
      <c r="M3" s="1025"/>
      <c r="N3" s="1025"/>
      <c r="O3" s="1025"/>
      <c r="P3" s="1026"/>
      <c r="Q3" s="465" t="s">
        <v>2195</v>
      </c>
      <c r="R3" s="465" t="s">
        <v>2196</v>
      </c>
      <c r="S3" s="465"/>
      <c r="T3" s="465"/>
      <c r="U3" s="465"/>
      <c r="V3" s="465"/>
      <c r="W3" s="465"/>
      <c r="X3" s="466"/>
      <c r="Y3" s="465"/>
      <c r="Z3" s="820" t="s">
        <v>2197</v>
      </c>
      <c r="AA3" s="724"/>
      <c r="AB3" s="725"/>
      <c r="AD3" s="726" t="s">
        <v>2172</v>
      </c>
      <c r="AE3" s="727" t="s">
        <v>2198</v>
      </c>
      <c r="AF3" s="727" t="s">
        <v>2198</v>
      </c>
      <c r="AG3" s="727" t="s">
        <v>2198</v>
      </c>
      <c r="AH3" s="727" t="s">
        <v>2198</v>
      </c>
      <c r="AI3" s="728" t="s">
        <v>2198</v>
      </c>
      <c r="AJ3" s="727" t="s">
        <v>2198</v>
      </c>
      <c r="AK3" s="727" t="s">
        <v>2198</v>
      </c>
      <c r="AL3" s="727" t="s">
        <v>2198</v>
      </c>
      <c r="AM3" s="727" t="s">
        <v>2198</v>
      </c>
      <c r="AN3" s="726" t="s">
        <v>2199</v>
      </c>
      <c r="AO3" s="727" t="s">
        <v>2198</v>
      </c>
      <c r="AP3" s="727" t="s">
        <v>2198</v>
      </c>
      <c r="AQ3" s="727" t="s">
        <v>2198</v>
      </c>
      <c r="AR3" s="726" t="s">
        <v>2199</v>
      </c>
      <c r="AS3" s="727" t="s">
        <v>2198</v>
      </c>
      <c r="AT3" s="727" t="s">
        <v>2198</v>
      </c>
      <c r="AU3" s="727" t="s">
        <v>2198</v>
      </c>
      <c r="AV3" s="727" t="s">
        <v>2198</v>
      </c>
      <c r="AW3" s="727" t="s">
        <v>2199</v>
      </c>
      <c r="AX3" s="727" t="s">
        <v>2198</v>
      </c>
      <c r="AY3" s="727" t="s">
        <v>2198</v>
      </c>
      <c r="AZ3" s="727" t="s">
        <v>2198</v>
      </c>
      <c r="BA3" s="726" t="s">
        <v>2199</v>
      </c>
      <c r="BB3" s="726" t="s">
        <v>2199</v>
      </c>
      <c r="BC3" s="726" t="s">
        <v>2199</v>
      </c>
      <c r="BD3" s="726" t="s">
        <v>2199</v>
      </c>
      <c r="BE3" s="726" t="s">
        <v>2199</v>
      </c>
      <c r="BF3" s="726" t="s">
        <v>2199</v>
      </c>
      <c r="BG3" s="727" t="s">
        <v>2198</v>
      </c>
      <c r="BH3" s="726" t="s">
        <v>2199</v>
      </c>
      <c r="BI3" s="726" t="s">
        <v>2199</v>
      </c>
      <c r="BJ3" s="726" t="s">
        <v>2199</v>
      </c>
      <c r="BK3" s="726" t="s">
        <v>2199</v>
      </c>
      <c r="BL3" s="729" t="s">
        <v>2199</v>
      </c>
      <c r="BM3" s="726" t="s">
        <v>2199</v>
      </c>
      <c r="BN3" s="727" t="s">
        <v>2198</v>
      </c>
      <c r="BO3" s="727" t="s">
        <v>2198</v>
      </c>
      <c r="BP3" s="727" t="s">
        <v>2198</v>
      </c>
      <c r="BQ3" s="726" t="s">
        <v>2199</v>
      </c>
      <c r="BR3" s="727" t="s">
        <v>2198</v>
      </c>
      <c r="BS3" s="727" t="s">
        <v>2198</v>
      </c>
      <c r="BT3" s="727" t="s">
        <v>2198</v>
      </c>
      <c r="BU3" s="727" t="s">
        <v>2198</v>
      </c>
      <c r="BV3" s="726" t="s">
        <v>2199</v>
      </c>
      <c r="BW3" s="726" t="s">
        <v>2199</v>
      </c>
      <c r="BX3" s="726" t="s">
        <v>2199</v>
      </c>
      <c r="BY3" s="726" t="s">
        <v>2199</v>
      </c>
      <c r="BZ3" s="726" t="s">
        <v>2199</v>
      </c>
      <c r="CA3" s="726" t="s">
        <v>2199</v>
      </c>
      <c r="CB3" s="726" t="s">
        <v>2199</v>
      </c>
      <c r="CC3" s="730" t="s">
        <v>2199</v>
      </c>
      <c r="CH3" s="433" t="s">
        <v>2200</v>
      </c>
    </row>
    <row r="4" spans="1:89" ht="14.25" customHeight="1" thickBot="1" x14ac:dyDescent="0.25">
      <c r="A4" s="1027" t="s">
        <v>2201</v>
      </c>
      <c r="B4" s="1028"/>
      <c r="C4" s="1028"/>
      <c r="D4" s="1028"/>
      <c r="E4" s="1029"/>
      <c r="F4" s="731" t="s">
        <v>614</v>
      </c>
      <c r="G4" s="731" t="s">
        <v>614</v>
      </c>
      <c r="H4" s="731" t="s">
        <v>614</v>
      </c>
      <c r="I4" s="731" t="s">
        <v>614</v>
      </c>
      <c r="J4" s="731" t="s">
        <v>614</v>
      </c>
      <c r="K4" s="731" t="s">
        <v>614</v>
      </c>
      <c r="L4" s="731" t="s">
        <v>614</v>
      </c>
      <c r="M4" s="731" t="s">
        <v>614</v>
      </c>
      <c r="N4" s="731" t="s">
        <v>614</v>
      </c>
      <c r="O4" s="731" t="s">
        <v>614</v>
      </c>
      <c r="P4" s="731" t="s">
        <v>614</v>
      </c>
      <c r="Q4" s="465" t="s">
        <v>2202</v>
      </c>
      <c r="R4" s="465" t="s">
        <v>119</v>
      </c>
      <c r="S4" s="465"/>
      <c r="T4" s="465"/>
      <c r="U4" s="465"/>
      <c r="V4" s="465"/>
      <c r="W4" s="465"/>
      <c r="X4" s="466"/>
      <c r="Y4" s="465"/>
      <c r="Z4" s="732" t="s">
        <v>2203</v>
      </c>
      <c r="AA4" s="732" t="s">
        <v>2204</v>
      </c>
      <c r="AB4" s="732" t="s">
        <v>2205</v>
      </c>
      <c r="AD4" s="733" t="s">
        <v>2172</v>
      </c>
      <c r="AE4" s="734" t="s">
        <v>2206</v>
      </c>
      <c r="AF4" s="734" t="s">
        <v>2207</v>
      </c>
      <c r="AG4" s="734" t="s">
        <v>2208</v>
      </c>
      <c r="AH4" s="734" t="s">
        <v>2209</v>
      </c>
      <c r="AI4" s="735" t="s">
        <v>2210</v>
      </c>
      <c r="AJ4" s="734" t="s">
        <v>2211</v>
      </c>
      <c r="AK4" s="734" t="s">
        <v>2212</v>
      </c>
      <c r="AL4" s="734" t="s">
        <v>2213</v>
      </c>
      <c r="AM4" s="734" t="s">
        <v>2214</v>
      </c>
      <c r="AN4" s="734" t="s">
        <v>2215</v>
      </c>
      <c r="AO4" s="734" t="s">
        <v>2216</v>
      </c>
      <c r="AP4" s="734" t="s">
        <v>2217</v>
      </c>
      <c r="AQ4" s="736" t="s">
        <v>2218</v>
      </c>
      <c r="AR4" s="734" t="s">
        <v>2219</v>
      </c>
      <c r="AS4" s="734" t="s">
        <v>2220</v>
      </c>
      <c r="AT4" s="737" t="s">
        <v>2221</v>
      </c>
      <c r="AU4" s="734" t="s">
        <v>2222</v>
      </c>
      <c r="AV4" s="737" t="s">
        <v>2223</v>
      </c>
      <c r="AW4" s="734" t="s">
        <v>2224</v>
      </c>
      <c r="AX4" s="738" t="s">
        <v>2225</v>
      </c>
      <c r="AY4" s="738" t="s">
        <v>2218</v>
      </c>
      <c r="AZ4" s="734" t="s">
        <v>2217</v>
      </c>
      <c r="BA4" s="734" t="s">
        <v>2226</v>
      </c>
      <c r="BB4" s="734" t="s">
        <v>2227</v>
      </c>
      <c r="BC4" s="734" t="s">
        <v>2228</v>
      </c>
      <c r="BD4" s="734" t="s">
        <v>2229</v>
      </c>
      <c r="BE4" s="734" t="s">
        <v>2230</v>
      </c>
      <c r="BF4" s="734" t="s">
        <v>2231</v>
      </c>
      <c r="BG4" s="739" t="s">
        <v>2232</v>
      </c>
      <c r="BH4" s="734" t="s">
        <v>2233</v>
      </c>
      <c r="BI4" s="734" t="s">
        <v>2234</v>
      </c>
      <c r="BJ4" s="734" t="s">
        <v>2235</v>
      </c>
      <c r="BK4" s="734" t="s">
        <v>2236</v>
      </c>
      <c r="BL4" s="732" t="s">
        <v>2237</v>
      </c>
      <c r="BM4" s="734" t="s">
        <v>2238</v>
      </c>
      <c r="BN4" s="734" t="s">
        <v>2239</v>
      </c>
      <c r="BO4" s="734" t="s">
        <v>2240</v>
      </c>
      <c r="BP4" s="734" t="s">
        <v>2241</v>
      </c>
      <c r="BQ4" s="734" t="s">
        <v>2242</v>
      </c>
      <c r="BR4" s="740" t="s">
        <v>2243</v>
      </c>
      <c r="BS4" s="734" t="s">
        <v>2244</v>
      </c>
      <c r="BT4" s="734" t="s">
        <v>2245</v>
      </c>
      <c r="BU4" s="734" t="s">
        <v>2246</v>
      </c>
      <c r="BV4" s="734" t="s">
        <v>2247</v>
      </c>
      <c r="BW4" s="734" t="s">
        <v>2248</v>
      </c>
      <c r="BX4" s="734" t="s">
        <v>2249</v>
      </c>
      <c r="BY4" s="734" t="s">
        <v>2250</v>
      </c>
      <c r="BZ4" s="734" t="s">
        <v>2251</v>
      </c>
      <c r="CA4" s="734" t="s">
        <v>2252</v>
      </c>
      <c r="CB4" s="734" t="s">
        <v>2253</v>
      </c>
      <c r="CC4" s="741" t="s">
        <v>2254</v>
      </c>
      <c r="CE4" s="433" t="s">
        <v>2255</v>
      </c>
      <c r="CF4" s="433" t="s">
        <v>2255</v>
      </c>
      <c r="CG4" s="433"/>
      <c r="CI4" s="433" t="s">
        <v>2255</v>
      </c>
      <c r="CJ4" s="433" t="s">
        <v>2255</v>
      </c>
    </row>
    <row r="5" spans="1:89" s="206" customFormat="1" ht="73.5" customHeight="1" thickBot="1" x14ac:dyDescent="0.25">
      <c r="A5" s="732" t="s">
        <v>1230</v>
      </c>
      <c r="B5" s="732" t="s">
        <v>1288</v>
      </c>
      <c r="C5" s="732" t="s">
        <v>1194</v>
      </c>
      <c r="D5" s="732" t="s">
        <v>1213</v>
      </c>
      <c r="E5" s="732" t="s">
        <v>1157</v>
      </c>
      <c r="F5" s="732" t="s">
        <v>1440</v>
      </c>
      <c r="G5" s="732" t="s">
        <v>451</v>
      </c>
      <c r="H5" s="732" t="s">
        <v>452</v>
      </c>
      <c r="I5" s="732" t="s">
        <v>453</v>
      </c>
      <c r="J5" s="732" t="s">
        <v>454</v>
      </c>
      <c r="K5" s="732" t="s">
        <v>455</v>
      </c>
      <c r="L5" s="742" t="s">
        <v>456</v>
      </c>
      <c r="M5" s="742" t="s">
        <v>457</v>
      </c>
      <c r="N5" s="742" t="s">
        <v>761</v>
      </c>
      <c r="O5" s="742" t="s">
        <v>806</v>
      </c>
      <c r="P5" s="742" t="s">
        <v>1224</v>
      </c>
      <c r="Q5" s="732" t="s">
        <v>2256</v>
      </c>
      <c r="R5" s="732" t="s">
        <v>2257</v>
      </c>
      <c r="S5" s="732" t="s">
        <v>2258</v>
      </c>
      <c r="T5" s="732" t="s">
        <v>2259</v>
      </c>
      <c r="U5" s="821" t="s">
        <v>2260</v>
      </c>
      <c r="V5" s="821" t="s">
        <v>2261</v>
      </c>
      <c r="W5" s="822" t="s">
        <v>2262</v>
      </c>
      <c r="X5" s="363" t="s">
        <v>2263</v>
      </c>
      <c r="Y5" s="732" t="s">
        <v>2264</v>
      </c>
      <c r="Z5" s="732" t="s">
        <v>2265</v>
      </c>
      <c r="AA5" s="732" t="s">
        <v>2266</v>
      </c>
      <c r="AB5" s="732" t="s">
        <v>2267</v>
      </c>
      <c r="AC5" s="743" t="s">
        <v>2268</v>
      </c>
      <c r="AD5" s="744" t="s">
        <v>2154</v>
      </c>
      <c r="AE5" s="745" t="s">
        <v>2269</v>
      </c>
      <c r="AF5" s="746" t="s">
        <v>506</v>
      </c>
      <c r="AG5" s="745" t="s">
        <v>2270</v>
      </c>
      <c r="AH5" s="746" t="s">
        <v>2271</v>
      </c>
      <c r="AI5" s="747" t="s">
        <v>2272</v>
      </c>
      <c r="AJ5" s="748" t="s">
        <v>2273</v>
      </c>
      <c r="AK5" s="745" t="s">
        <v>2274</v>
      </c>
      <c r="AL5" s="749" t="s">
        <v>2275</v>
      </c>
      <c r="AM5" s="750" t="s">
        <v>216</v>
      </c>
      <c r="AN5" s="745" t="s">
        <v>2276</v>
      </c>
      <c r="AO5" s="745" t="s">
        <v>498</v>
      </c>
      <c r="AP5" s="745" t="s">
        <v>2277</v>
      </c>
      <c r="AQ5" s="750" t="s">
        <v>2278</v>
      </c>
      <c r="AR5" s="745" t="s">
        <v>2279</v>
      </c>
      <c r="AS5" s="745" t="s">
        <v>2280</v>
      </c>
      <c r="AT5" s="751" t="s">
        <v>2281</v>
      </c>
      <c r="AU5" s="751" t="s">
        <v>2282</v>
      </c>
      <c r="AV5" s="751" t="s">
        <v>2283</v>
      </c>
      <c r="AW5" s="745" t="s">
        <v>2284</v>
      </c>
      <c r="AX5" s="748" t="s">
        <v>2285</v>
      </c>
      <c r="AY5" s="748" t="s">
        <v>2286</v>
      </c>
      <c r="AZ5" s="745" t="s">
        <v>2287</v>
      </c>
      <c r="BA5" s="745" t="s">
        <v>2288</v>
      </c>
      <c r="BB5" s="745" t="s">
        <v>2289</v>
      </c>
      <c r="BC5" s="745" t="s">
        <v>2290</v>
      </c>
      <c r="BD5" s="745" t="s">
        <v>2291</v>
      </c>
      <c r="BE5" s="745" t="s">
        <v>2292</v>
      </c>
      <c r="BF5" s="745" t="s">
        <v>2293</v>
      </c>
      <c r="BG5" s="752" t="s">
        <v>2294</v>
      </c>
      <c r="BH5" s="753" t="s">
        <v>2295</v>
      </c>
      <c r="BI5" s="753" t="s">
        <v>2296</v>
      </c>
      <c r="BJ5" s="754" t="s">
        <v>2297</v>
      </c>
      <c r="BK5" s="753" t="s">
        <v>2298</v>
      </c>
      <c r="BL5" s="744" t="s">
        <v>757</v>
      </c>
      <c r="BM5" s="745" t="s">
        <v>2299</v>
      </c>
      <c r="BN5" s="745" t="s">
        <v>412</v>
      </c>
      <c r="BO5" s="745" t="s">
        <v>486</v>
      </c>
      <c r="BP5" s="745" t="s">
        <v>2300</v>
      </c>
      <c r="BQ5" s="745" t="s">
        <v>2301</v>
      </c>
      <c r="BR5" s="755" t="s">
        <v>413</v>
      </c>
      <c r="BS5" s="745" t="s">
        <v>2302</v>
      </c>
      <c r="BT5" s="745" t="s">
        <v>2303</v>
      </c>
      <c r="BU5" s="745" t="s">
        <v>2304</v>
      </c>
      <c r="BV5" s="745" t="s">
        <v>2305</v>
      </c>
      <c r="BW5" s="745" t="s">
        <v>2306</v>
      </c>
      <c r="BX5" s="745" t="s">
        <v>2307</v>
      </c>
      <c r="BY5" s="745" t="s">
        <v>2308</v>
      </c>
      <c r="BZ5" s="756" t="s">
        <v>2309</v>
      </c>
      <c r="CA5" s="756" t="s">
        <v>2310</v>
      </c>
      <c r="CB5" s="756" t="s">
        <v>2311</v>
      </c>
      <c r="CC5" s="757" t="s">
        <v>2312</v>
      </c>
      <c r="CD5" s="732" t="s">
        <v>2313</v>
      </c>
      <c r="CE5" s="732" t="s">
        <v>2314</v>
      </c>
      <c r="CF5" s="732" t="s">
        <v>2315</v>
      </c>
      <c r="CG5" s="758" t="s">
        <v>2316</v>
      </c>
      <c r="CH5" s="732" t="s">
        <v>2317</v>
      </c>
      <c r="CI5" s="732" t="s">
        <v>2318</v>
      </c>
      <c r="CJ5" s="732" t="s">
        <v>2319</v>
      </c>
    </row>
    <row r="6" spans="1:89" ht="23.25" x14ac:dyDescent="0.25">
      <c r="A6" s="360" t="str">
        <f>+'3. Associated information'!BE6</f>
        <v>x</v>
      </c>
      <c r="B6" s="360" t="str">
        <f>+'3. Associated information'!BC6</f>
        <v>x</v>
      </c>
      <c r="C6" s="360" t="str">
        <f>+'3. Associated information'!BD6</f>
        <v>x</v>
      </c>
      <c r="D6" s="360" t="e">
        <f>+'3. Associated information'!#REF!</f>
        <v>#REF!</v>
      </c>
      <c r="E6" s="360">
        <f>+'3. Associated information'!BG6</f>
        <v>0</v>
      </c>
      <c r="F6" s="360" t="str">
        <f>IF('3. Associated information'!W6="x","x","")</f>
        <v>x</v>
      </c>
      <c r="G6" s="360" t="str">
        <f>IF('3. Associated information'!X6="x","x","")</f>
        <v>x</v>
      </c>
      <c r="H6" s="360" t="str">
        <f>IF('3. Associated information'!Y6="x","x","")</f>
        <v>x</v>
      </c>
      <c r="I6" s="360" t="str">
        <f>IF('3. Associated information'!Z6="x","x","")</f>
        <v>x</v>
      </c>
      <c r="J6" s="360" t="str">
        <f>IF('3. Associated information'!AA6="x","x","")</f>
        <v>x</v>
      </c>
      <c r="K6" s="360" t="str">
        <f>IF('3. Associated information'!AB6="x","x","")</f>
        <v>x</v>
      </c>
      <c r="L6" s="360" t="str">
        <f>IF('3. Associated information'!AC6="x","x","")</f>
        <v/>
      </c>
      <c r="M6" s="360" t="str">
        <f>IF('3. Associated information'!AD6="x","x","")</f>
        <v/>
      </c>
      <c r="N6" s="360" t="str">
        <f>IF('3. Associated information'!AE6="x","x","")</f>
        <v/>
      </c>
      <c r="O6" s="360" t="str">
        <f>IF('3. Associated information'!AF6="x","x","")</f>
        <v/>
      </c>
      <c r="P6" s="360" t="str">
        <f>IF('3. Associated information'!AG6="x","x","")</f>
        <v/>
      </c>
      <c r="Q6" s="360"/>
      <c r="R6" s="360"/>
      <c r="T6" s="360"/>
      <c r="X6" s="360" t="str">
        <f>IF('3. Associated information'!AW6="2110 Cloud MS","Yes",IF('3. Associated information'!AW6="2120 Cloud PS","Yes","No"))</f>
        <v>No</v>
      </c>
      <c r="Y6" s="360" t="s">
        <v>651</v>
      </c>
      <c r="Z6" s="360" t="str">
        <f>IF('3. Associated information'!J6="Non-CI (contract)","20020","")</f>
        <v/>
      </c>
      <c r="AA6" s="360" t="str">
        <f>IF('3. Associated information'!K6="No","20010","")</f>
        <v/>
      </c>
      <c r="AB6" s="360" t="str">
        <f>IF(OR('3. Associated information'!V6="00 - Multi LoB",'3. Associated information'!V6=""),"","20030")</f>
        <v/>
      </c>
      <c r="AC6" s="432">
        <f>LEN(AE6)</f>
        <v>20</v>
      </c>
      <c r="AD6" s="726" t="e">
        <f>IF(LEN(BO7)&gt;8,"C","")</f>
        <v>#REF!</v>
      </c>
      <c r="AE6" s="733" t="str">
        <f>+'3. Associated information'!E6</f>
        <v>[LoB]-UPTS-000000016</v>
      </c>
      <c r="AF6" s="739"/>
      <c r="AG6" s="759" t="str">
        <f>+'3. Associated information'!AK6</f>
        <v>YDIE</v>
      </c>
      <c r="AH6" s="739"/>
      <c r="AI6" s="760"/>
      <c r="AJ6" s="761" t="s">
        <v>2320</v>
      </c>
      <c r="AK6" s="759" t="str">
        <f>+'3. Associated information'!T6</f>
        <v>Remote Support</v>
      </c>
      <c r="AL6" s="761" t="s">
        <v>651</v>
      </c>
      <c r="AM6" s="759">
        <f>VLOOKUP('3. Associated information'!AL6,'Field Values'!$AB$2:$AD$40,2,FALSE)</f>
        <v>20000</v>
      </c>
      <c r="AN6" s="762" t="s">
        <v>2320</v>
      </c>
      <c r="AO6" s="763" t="str">
        <f>LEFT('3. Associated information'!V6,2)</f>
        <v>00</v>
      </c>
      <c r="AP6" s="759">
        <f>VLOOKUP('3. Associated information'!I6,'Field Values'!$BQ$3:$BS$4,2,FALSE)</f>
        <v>16000</v>
      </c>
      <c r="AQ6" s="759" t="str">
        <f>+'3. Associated information'!AS6</f>
        <v>YS31 MS  - Support</v>
      </c>
      <c r="AR6" s="763" t="s">
        <v>2320</v>
      </c>
      <c r="AS6" s="761" t="s">
        <v>1045</v>
      </c>
      <c r="AT6" s="737" t="s">
        <v>2160</v>
      </c>
      <c r="AU6" s="737"/>
      <c r="AV6" s="737"/>
      <c r="AW6" s="764" t="s">
        <v>2320</v>
      </c>
      <c r="AX6" s="759" t="str">
        <f>VLOOKUP('3. Associated information'!AO6,'Field Values'!$AL$3:$AN$27,2,FALSE)</f>
        <v>2M</v>
      </c>
      <c r="AY6" s="765" t="str">
        <f>LEFT('3. Associated information'!AS6,4)</f>
        <v>YS31</v>
      </c>
      <c r="AZ6" s="765">
        <f>+AP6</f>
        <v>16000</v>
      </c>
      <c r="BA6" s="761" t="s">
        <v>2320</v>
      </c>
      <c r="BB6" s="759" t="s">
        <v>2320</v>
      </c>
      <c r="BC6" s="761" t="s">
        <v>2320</v>
      </c>
      <c r="BD6" s="761" t="s">
        <v>2320</v>
      </c>
      <c r="BE6" s="761" t="s">
        <v>2320</v>
      </c>
      <c r="BF6" s="761" t="s">
        <v>2321</v>
      </c>
      <c r="BG6" s="739"/>
      <c r="BH6" s="766" t="s">
        <v>2322</v>
      </c>
      <c r="BI6" s="767" t="s">
        <v>1169</v>
      </c>
      <c r="BJ6" s="739"/>
      <c r="BK6" s="761" t="s">
        <v>2320</v>
      </c>
      <c r="BL6" s="768" t="str">
        <f>+'3. Associated information'!U6</f>
        <v>24x7 Remote Support.</v>
      </c>
      <c r="BM6" s="761" t="s">
        <v>2320</v>
      </c>
      <c r="BN6" s="769" t="str">
        <f>+'3. Associated information'!AV6</f>
        <v>003</v>
      </c>
      <c r="BO6" s="759" t="str">
        <f>+'3. Associated information'!D6</f>
        <v>DDSP-UPTS-RemoteSupport</v>
      </c>
      <c r="BP6" s="769" t="str">
        <f>+'3. Associated information'!BI6</f>
        <v>DD-GLOBAL</v>
      </c>
      <c r="BQ6" s="761" t="s">
        <v>2320</v>
      </c>
      <c r="BR6" s="767" t="s">
        <v>1182</v>
      </c>
      <c r="BS6" s="761" t="s">
        <v>2323</v>
      </c>
      <c r="BT6" s="761">
        <v>1</v>
      </c>
      <c r="BU6" s="770">
        <v>0.01</v>
      </c>
      <c r="BV6" s="771" t="s">
        <v>1045</v>
      </c>
      <c r="BW6" s="771" t="s">
        <v>1045</v>
      </c>
      <c r="BX6" s="771">
        <v>1</v>
      </c>
      <c r="BY6" s="771" t="s">
        <v>2320</v>
      </c>
      <c r="BZ6" s="761" t="s">
        <v>2320</v>
      </c>
      <c r="CA6" s="761" t="s">
        <v>2320</v>
      </c>
      <c r="CB6" s="761" t="s">
        <v>2320</v>
      </c>
      <c r="CC6" s="772"/>
      <c r="CE6" s="360" t="s">
        <v>1289</v>
      </c>
      <c r="CF6" s="360" t="s">
        <v>1467</v>
      </c>
      <c r="CG6" s="360"/>
      <c r="CH6" s="360" t="s">
        <v>2324</v>
      </c>
      <c r="CI6" s="434" t="str">
        <f>LEFT('3. Associated information'!AO6,2)</f>
        <v>2M</v>
      </c>
      <c r="CJ6" s="360"/>
      <c r="CK6" s="360"/>
    </row>
    <row r="7" spans="1:89" x14ac:dyDescent="0.25">
      <c r="A7" s="360" t="e">
        <f>+'3. Associated information'!#REF!</f>
        <v>#REF!</v>
      </c>
      <c r="B7" s="360" t="e">
        <f>+'3. Associated information'!#REF!</f>
        <v>#REF!</v>
      </c>
      <c r="C7" s="360" t="e">
        <f>+'3. Associated information'!#REF!</f>
        <v>#REF!</v>
      </c>
      <c r="D7" s="360" t="e">
        <f>+'3. Associated information'!#REF!</f>
        <v>#REF!</v>
      </c>
      <c r="E7" s="360" t="e">
        <f>+'3. Associated information'!#REF!</f>
        <v>#REF!</v>
      </c>
      <c r="F7" s="360" t="e">
        <f>IF('3. Associated information'!#REF!="x","x","")</f>
        <v>#REF!</v>
      </c>
      <c r="G7" s="360" t="e">
        <f>IF('3. Associated information'!#REF!="x","x","")</f>
        <v>#REF!</v>
      </c>
      <c r="H7" s="360" t="e">
        <f>IF('3. Associated information'!#REF!="x","x","")</f>
        <v>#REF!</v>
      </c>
      <c r="I7" s="360" t="e">
        <f>IF('3. Associated information'!#REF!="x","x","")</f>
        <v>#REF!</v>
      </c>
      <c r="J7" s="360" t="e">
        <f>IF('3. Associated information'!#REF!="x","x","")</f>
        <v>#REF!</v>
      </c>
      <c r="K7" s="360" t="e">
        <f>IF('3. Associated information'!#REF!="x","x","")</f>
        <v>#REF!</v>
      </c>
      <c r="L7" s="360" t="e">
        <f>IF('3. Associated information'!#REF!="x","x","")</f>
        <v>#REF!</v>
      </c>
      <c r="M7" s="360" t="e">
        <f>IF('3. Associated information'!#REF!="x","x","")</f>
        <v>#REF!</v>
      </c>
      <c r="N7" s="360" t="e">
        <f>IF('3. Associated information'!#REF!="x","x","")</f>
        <v>#REF!</v>
      </c>
      <c r="O7" s="360" t="e">
        <f>IF('3. Associated information'!#REF!="x","x","")</f>
        <v>#REF!</v>
      </c>
      <c r="P7" s="360" t="e">
        <f>IF('3. Associated information'!#REF!="x","x","")</f>
        <v>#REF!</v>
      </c>
      <c r="Q7" s="360"/>
      <c r="R7" s="360"/>
      <c r="T7" s="360"/>
      <c r="X7" s="360" t="e">
        <f>IF('3. Associated information'!#REF!="2110 Cloud MS","Yes",IF('3. Associated information'!#REF!="2120 Cloud PS","Yes","No"))</f>
        <v>#REF!</v>
      </c>
      <c r="Y7" s="360" t="s">
        <v>651</v>
      </c>
      <c r="Z7" s="360" t="e">
        <f>IF('3. Associated information'!#REF!="Non-CI (contract)","20020","")</f>
        <v>#REF!</v>
      </c>
      <c r="AA7" s="360" t="e">
        <f>IF('3. Associated information'!#REF!="No","20010","")</f>
        <v>#REF!</v>
      </c>
      <c r="AB7" s="360" t="e">
        <f>IF(OR('3. Associated information'!#REF!="00 - Multi LoB",'3. Associated information'!#REF!=""),"","20030")</f>
        <v>#REF!</v>
      </c>
      <c r="AC7" s="432" t="e">
        <f t="shared" ref="AC7:AC49" si="0">LEN(AE7)</f>
        <v>#REF!</v>
      </c>
      <c r="AD7" s="726" t="e">
        <f t="shared" ref="AD7:AD48" si="1">IF(LEN(BO8)&gt;8,"C","")</f>
        <v>#REF!</v>
      </c>
      <c r="AE7" s="733" t="e">
        <f>+'3. Associated information'!#REF!</f>
        <v>#REF!</v>
      </c>
      <c r="AF7" s="739"/>
      <c r="AG7" s="759" t="e">
        <f>+'3. Associated information'!#REF!</f>
        <v>#REF!</v>
      </c>
      <c r="AH7" s="739"/>
      <c r="AI7" s="760"/>
      <c r="AJ7" s="761" t="s">
        <v>2320</v>
      </c>
      <c r="AK7" s="759" t="e">
        <f>+'3. Associated information'!#REF!</f>
        <v>#REF!</v>
      </c>
      <c r="AL7" s="761" t="s">
        <v>651</v>
      </c>
      <c r="AM7" s="759" t="e">
        <f>VLOOKUP('3. Associated information'!#REF!,'Field Values'!$AB$2:$AD$40,2,FALSE)</f>
        <v>#REF!</v>
      </c>
      <c r="AN7" s="762" t="s">
        <v>2320</v>
      </c>
      <c r="AO7" s="763" t="e">
        <f>LEFT('3. Associated information'!#REF!,2)</f>
        <v>#REF!</v>
      </c>
      <c r="AP7" s="759" t="e">
        <f>VLOOKUP('3. Associated information'!#REF!,'Field Values'!$BQ$3:$BS$4,2,FALSE)</f>
        <v>#REF!</v>
      </c>
      <c r="AQ7" s="759" t="e">
        <f>+'3. Associated information'!#REF!</f>
        <v>#REF!</v>
      </c>
      <c r="AR7" s="763" t="s">
        <v>2320</v>
      </c>
      <c r="AS7" s="761" t="s">
        <v>1045</v>
      </c>
      <c r="AT7" s="737" t="s">
        <v>2160</v>
      </c>
      <c r="AU7" s="737"/>
      <c r="AV7" s="737"/>
      <c r="AW7" s="764" t="s">
        <v>2320</v>
      </c>
      <c r="AX7" s="759" t="e">
        <f>VLOOKUP('3. Associated information'!#REF!,'Field Values'!$AL$3:$AN$27,2,FALSE)</f>
        <v>#REF!</v>
      </c>
      <c r="AY7" s="765" t="e">
        <f>LEFT('3. Associated information'!#REF!,4)</f>
        <v>#REF!</v>
      </c>
      <c r="AZ7" s="765" t="e">
        <f t="shared" ref="AZ7:AZ49" si="2">+AP7</f>
        <v>#REF!</v>
      </c>
      <c r="BA7" s="761" t="s">
        <v>2320</v>
      </c>
      <c r="BB7" s="759" t="s">
        <v>2320</v>
      </c>
      <c r="BC7" s="761" t="s">
        <v>2320</v>
      </c>
      <c r="BD7" s="761" t="s">
        <v>2320</v>
      </c>
      <c r="BE7" s="761" t="s">
        <v>2320</v>
      </c>
      <c r="BF7" s="761" t="s">
        <v>2321</v>
      </c>
      <c r="BG7" s="739"/>
      <c r="BH7" s="766" t="s">
        <v>2322</v>
      </c>
      <c r="BI7" s="767" t="s">
        <v>1169</v>
      </c>
      <c r="BJ7" s="739"/>
      <c r="BK7" s="761" t="s">
        <v>2320</v>
      </c>
      <c r="BL7" s="768" t="e">
        <f>+'3. Associated information'!#REF!</f>
        <v>#REF!</v>
      </c>
      <c r="BM7" s="761" t="s">
        <v>2320</v>
      </c>
      <c r="BN7" s="769" t="e">
        <f>+'3. Associated information'!#REF!</f>
        <v>#REF!</v>
      </c>
      <c r="BO7" s="759" t="e">
        <f>+'3. Associated information'!#REF!</f>
        <v>#REF!</v>
      </c>
      <c r="BP7" s="769" t="e">
        <f>+'3. Associated information'!#REF!</f>
        <v>#REF!</v>
      </c>
      <c r="BQ7" s="761" t="s">
        <v>2320</v>
      </c>
      <c r="BR7" s="767" t="s">
        <v>1182</v>
      </c>
      <c r="BS7" s="761" t="s">
        <v>2323</v>
      </c>
      <c r="BT7" s="761">
        <v>1</v>
      </c>
      <c r="BU7" s="770">
        <v>0.01</v>
      </c>
      <c r="BV7" s="771" t="s">
        <v>1045</v>
      </c>
      <c r="BW7" s="771" t="s">
        <v>1045</v>
      </c>
      <c r="BX7" s="771">
        <v>1</v>
      </c>
      <c r="BY7" s="771" t="s">
        <v>2320</v>
      </c>
      <c r="BZ7" s="761" t="s">
        <v>2320</v>
      </c>
      <c r="CA7" s="761" t="s">
        <v>2320</v>
      </c>
      <c r="CB7" s="761" t="s">
        <v>2320</v>
      </c>
      <c r="CC7" s="772"/>
      <c r="CE7" s="360"/>
      <c r="CF7" s="360"/>
      <c r="CG7" s="360"/>
      <c r="CH7" s="360"/>
      <c r="CI7" s="360"/>
      <c r="CJ7" s="360"/>
      <c r="CK7" s="360"/>
    </row>
    <row r="8" spans="1:89" x14ac:dyDescent="0.25">
      <c r="A8" s="360" t="e">
        <f>+'3. Associated information'!#REF!</f>
        <v>#REF!</v>
      </c>
      <c r="B8" s="360" t="e">
        <f>+'3. Associated information'!#REF!</f>
        <v>#REF!</v>
      </c>
      <c r="C8" s="360" t="e">
        <f>+'3. Associated information'!#REF!</f>
        <v>#REF!</v>
      </c>
      <c r="D8" s="360" t="e">
        <f>+'3. Associated information'!#REF!</f>
        <v>#REF!</v>
      </c>
      <c r="E8" s="360" t="e">
        <f>+'3. Associated information'!#REF!</f>
        <v>#REF!</v>
      </c>
      <c r="F8" s="360" t="e">
        <f>IF('3. Associated information'!#REF!="x","x","")</f>
        <v>#REF!</v>
      </c>
      <c r="G8" s="360" t="e">
        <f>IF('3. Associated information'!#REF!="x","x","")</f>
        <v>#REF!</v>
      </c>
      <c r="H8" s="360" t="e">
        <f>IF('3. Associated information'!#REF!="x","x","")</f>
        <v>#REF!</v>
      </c>
      <c r="I8" s="360" t="e">
        <f>IF('3. Associated information'!#REF!="x","x","")</f>
        <v>#REF!</v>
      </c>
      <c r="J8" s="360" t="e">
        <f>IF('3. Associated information'!#REF!="x","x","")</f>
        <v>#REF!</v>
      </c>
      <c r="K8" s="360" t="e">
        <f>IF('3. Associated information'!#REF!="x","x","")</f>
        <v>#REF!</v>
      </c>
      <c r="L8" s="360" t="e">
        <f>IF('3. Associated information'!#REF!="x","x","")</f>
        <v>#REF!</v>
      </c>
      <c r="M8" s="360" t="e">
        <f>IF('3. Associated information'!#REF!="x","x","")</f>
        <v>#REF!</v>
      </c>
      <c r="N8" s="360" t="e">
        <f>IF('3. Associated information'!#REF!="x","x","")</f>
        <v>#REF!</v>
      </c>
      <c r="O8" s="360" t="e">
        <f>IF('3. Associated information'!#REF!="x","x","")</f>
        <v>#REF!</v>
      </c>
      <c r="P8" s="360" t="e">
        <f>IF('3. Associated information'!#REF!="x","x","")</f>
        <v>#REF!</v>
      </c>
      <c r="Q8" s="360"/>
      <c r="R8" s="360"/>
      <c r="T8" s="360"/>
      <c r="X8" s="360" t="e">
        <f>IF('3. Associated information'!#REF!="2110 Cloud MS","Yes",IF('3. Associated information'!#REF!="2120 Cloud PS","Yes","No"))</f>
        <v>#REF!</v>
      </c>
      <c r="Y8" s="360" t="s">
        <v>651</v>
      </c>
      <c r="Z8" s="360" t="e">
        <f>IF('3. Associated information'!#REF!="Non-CI (contract)","20020","")</f>
        <v>#REF!</v>
      </c>
      <c r="AA8" s="360" t="e">
        <f>IF('3. Associated information'!#REF!="No","20010","")</f>
        <v>#REF!</v>
      </c>
      <c r="AB8" s="360" t="e">
        <f>IF(OR('3. Associated information'!#REF!="00 - Multi LoB",'3. Associated information'!#REF!=""),"","20030")</f>
        <v>#REF!</v>
      </c>
      <c r="AC8" s="432" t="e">
        <f t="shared" si="0"/>
        <v>#REF!</v>
      </c>
      <c r="AD8" s="726" t="e">
        <f t="shared" si="1"/>
        <v>#REF!</v>
      </c>
      <c r="AE8" s="733" t="e">
        <f>+'3. Associated information'!#REF!</f>
        <v>#REF!</v>
      </c>
      <c r="AF8" s="739"/>
      <c r="AG8" s="759" t="e">
        <f>+'3. Associated information'!#REF!</f>
        <v>#REF!</v>
      </c>
      <c r="AH8" s="739"/>
      <c r="AI8" s="760"/>
      <c r="AJ8" s="761" t="s">
        <v>2320</v>
      </c>
      <c r="AK8" s="759" t="e">
        <f>+'3. Associated information'!#REF!</f>
        <v>#REF!</v>
      </c>
      <c r="AL8" s="761" t="s">
        <v>651</v>
      </c>
      <c r="AM8" s="759" t="e">
        <f>VLOOKUP('3. Associated information'!#REF!,'Field Values'!$AB$2:$AD$40,2,FALSE)</f>
        <v>#REF!</v>
      </c>
      <c r="AN8" s="762" t="s">
        <v>2320</v>
      </c>
      <c r="AO8" s="763" t="e">
        <f>LEFT('3. Associated information'!#REF!,2)</f>
        <v>#REF!</v>
      </c>
      <c r="AP8" s="759" t="e">
        <f>VLOOKUP('3. Associated information'!#REF!,'Field Values'!$BQ$3:$BS$4,2,FALSE)</f>
        <v>#REF!</v>
      </c>
      <c r="AQ8" s="759" t="e">
        <f>+'3. Associated information'!#REF!</f>
        <v>#REF!</v>
      </c>
      <c r="AR8" s="763" t="s">
        <v>2320</v>
      </c>
      <c r="AS8" s="761" t="s">
        <v>1045</v>
      </c>
      <c r="AT8" s="737" t="s">
        <v>2160</v>
      </c>
      <c r="AU8" s="737"/>
      <c r="AV8" s="737"/>
      <c r="AW8" s="764" t="s">
        <v>2320</v>
      </c>
      <c r="AX8" s="759" t="e">
        <f>VLOOKUP('3. Associated information'!#REF!,'Field Values'!$AL$3:$AN$27,2,FALSE)</f>
        <v>#REF!</v>
      </c>
      <c r="AY8" s="765" t="e">
        <f>LEFT('3. Associated information'!#REF!,4)</f>
        <v>#REF!</v>
      </c>
      <c r="AZ8" s="765" t="e">
        <f t="shared" si="2"/>
        <v>#REF!</v>
      </c>
      <c r="BA8" s="761" t="s">
        <v>2320</v>
      </c>
      <c r="BB8" s="759" t="s">
        <v>2320</v>
      </c>
      <c r="BC8" s="761" t="s">
        <v>2320</v>
      </c>
      <c r="BD8" s="761" t="s">
        <v>2320</v>
      </c>
      <c r="BE8" s="761" t="s">
        <v>2320</v>
      </c>
      <c r="BF8" s="761" t="s">
        <v>2321</v>
      </c>
      <c r="BG8" s="739"/>
      <c r="BH8" s="766" t="s">
        <v>2322</v>
      </c>
      <c r="BI8" s="767" t="s">
        <v>1169</v>
      </c>
      <c r="BJ8" s="739"/>
      <c r="BK8" s="761" t="s">
        <v>2320</v>
      </c>
      <c r="BL8" s="768" t="e">
        <f>+'3. Associated information'!#REF!</f>
        <v>#REF!</v>
      </c>
      <c r="BM8" s="761" t="s">
        <v>2320</v>
      </c>
      <c r="BN8" s="769" t="e">
        <f>+'3. Associated information'!#REF!</f>
        <v>#REF!</v>
      </c>
      <c r="BO8" s="759" t="e">
        <f>+'3. Associated information'!#REF!</f>
        <v>#REF!</v>
      </c>
      <c r="BP8" s="769" t="e">
        <f>+'3. Associated information'!#REF!</f>
        <v>#REF!</v>
      </c>
      <c r="BQ8" s="761" t="s">
        <v>2320</v>
      </c>
      <c r="BR8" s="767" t="s">
        <v>1182</v>
      </c>
      <c r="BS8" s="761" t="s">
        <v>2323</v>
      </c>
      <c r="BT8" s="761">
        <v>1</v>
      </c>
      <c r="BU8" s="770">
        <v>0.01</v>
      </c>
      <c r="BV8" s="771" t="s">
        <v>1045</v>
      </c>
      <c r="BW8" s="771" t="s">
        <v>1045</v>
      </c>
      <c r="BX8" s="771">
        <v>1</v>
      </c>
      <c r="BY8" s="771" t="s">
        <v>2320</v>
      </c>
      <c r="BZ8" s="761" t="s">
        <v>2320</v>
      </c>
      <c r="CA8" s="761" t="s">
        <v>2320</v>
      </c>
      <c r="CB8" s="761" t="s">
        <v>2320</v>
      </c>
      <c r="CC8" s="772"/>
      <c r="CE8" s="360"/>
      <c r="CF8" s="360"/>
      <c r="CG8" s="360"/>
      <c r="CH8" s="360"/>
      <c r="CI8" s="360"/>
      <c r="CJ8" s="360"/>
      <c r="CK8" s="360"/>
    </row>
    <row r="9" spans="1:89" x14ac:dyDescent="0.25">
      <c r="A9" s="360" t="e">
        <f>+'3. Associated information'!#REF!</f>
        <v>#REF!</v>
      </c>
      <c r="B9" s="360" t="e">
        <f>+'3. Associated information'!#REF!</f>
        <v>#REF!</v>
      </c>
      <c r="C9" s="360" t="e">
        <f>+'3. Associated information'!#REF!</f>
        <v>#REF!</v>
      </c>
      <c r="D9" s="360" t="e">
        <f>+'3. Associated information'!#REF!</f>
        <v>#REF!</v>
      </c>
      <c r="E9" s="360" t="e">
        <f>+'3. Associated information'!#REF!</f>
        <v>#REF!</v>
      </c>
      <c r="F9" s="360" t="e">
        <f>IF('3. Associated information'!#REF!="x","x","")</f>
        <v>#REF!</v>
      </c>
      <c r="G9" s="360" t="e">
        <f>IF('3. Associated information'!#REF!="x","x","")</f>
        <v>#REF!</v>
      </c>
      <c r="H9" s="360" t="e">
        <f>IF('3. Associated information'!#REF!="x","x","")</f>
        <v>#REF!</v>
      </c>
      <c r="I9" s="360" t="e">
        <f>IF('3. Associated information'!#REF!="x","x","")</f>
        <v>#REF!</v>
      </c>
      <c r="J9" s="360" t="e">
        <f>IF('3. Associated information'!#REF!="x","x","")</f>
        <v>#REF!</v>
      </c>
      <c r="K9" s="360" t="e">
        <f>IF('3. Associated information'!#REF!="x","x","")</f>
        <v>#REF!</v>
      </c>
      <c r="L9" s="360" t="e">
        <f>IF('3. Associated information'!#REF!="x","x","")</f>
        <v>#REF!</v>
      </c>
      <c r="M9" s="360" t="e">
        <f>IF('3. Associated information'!#REF!="x","x","")</f>
        <v>#REF!</v>
      </c>
      <c r="N9" s="360" t="e">
        <f>IF('3. Associated information'!#REF!="x","x","")</f>
        <v>#REF!</v>
      </c>
      <c r="O9" s="360" t="e">
        <f>IF('3. Associated information'!#REF!="x","x","")</f>
        <v>#REF!</v>
      </c>
      <c r="P9" s="360" t="e">
        <f>IF('3. Associated information'!#REF!="x","x","")</f>
        <v>#REF!</v>
      </c>
      <c r="Q9" s="360"/>
      <c r="R9" s="360"/>
      <c r="T9" s="360"/>
      <c r="X9" s="360" t="e">
        <f>IF('3. Associated information'!#REF!="2110 Cloud MS","Yes",IF('3. Associated information'!#REF!="2120 Cloud PS","Yes","No"))</f>
        <v>#REF!</v>
      </c>
      <c r="Y9" s="360" t="s">
        <v>651</v>
      </c>
      <c r="Z9" s="360" t="e">
        <f>IF('3. Associated information'!#REF!="Non-CI (contract)","20020","")</f>
        <v>#REF!</v>
      </c>
      <c r="AA9" s="360" t="e">
        <f>IF('3. Associated information'!#REF!="No","20010","")</f>
        <v>#REF!</v>
      </c>
      <c r="AB9" s="360" t="e">
        <f>IF(OR('3. Associated information'!#REF!="00 - Multi LoB",'3. Associated information'!#REF!=""),"","20030")</f>
        <v>#REF!</v>
      </c>
      <c r="AC9" s="432" t="e">
        <f t="shared" si="0"/>
        <v>#REF!</v>
      </c>
      <c r="AD9" s="726" t="e">
        <f t="shared" si="1"/>
        <v>#REF!</v>
      </c>
      <c r="AE9" s="733" t="e">
        <f>+'3. Associated information'!#REF!</f>
        <v>#REF!</v>
      </c>
      <c r="AF9" s="739"/>
      <c r="AG9" s="759" t="e">
        <f>+'3. Associated information'!#REF!</f>
        <v>#REF!</v>
      </c>
      <c r="AH9" s="739"/>
      <c r="AI9" s="760"/>
      <c r="AJ9" s="761" t="s">
        <v>2320</v>
      </c>
      <c r="AK9" s="759" t="e">
        <f>+'3. Associated information'!#REF!</f>
        <v>#REF!</v>
      </c>
      <c r="AL9" s="761" t="s">
        <v>651</v>
      </c>
      <c r="AM9" s="759" t="e">
        <f>VLOOKUP('3. Associated information'!#REF!,'Field Values'!$AB$2:$AD$40,2,FALSE)</f>
        <v>#REF!</v>
      </c>
      <c r="AN9" s="762" t="s">
        <v>2320</v>
      </c>
      <c r="AO9" s="763" t="e">
        <f>LEFT('3. Associated information'!#REF!,2)</f>
        <v>#REF!</v>
      </c>
      <c r="AP9" s="759" t="e">
        <f>VLOOKUP('3. Associated information'!#REF!,'Field Values'!$BQ$3:$BS$4,2,FALSE)</f>
        <v>#REF!</v>
      </c>
      <c r="AQ9" s="759" t="e">
        <f>+'3. Associated information'!#REF!</f>
        <v>#REF!</v>
      </c>
      <c r="AR9" s="763" t="s">
        <v>2320</v>
      </c>
      <c r="AS9" s="761" t="s">
        <v>1045</v>
      </c>
      <c r="AT9" s="737" t="s">
        <v>2160</v>
      </c>
      <c r="AU9" s="737"/>
      <c r="AV9" s="737"/>
      <c r="AW9" s="764" t="s">
        <v>2320</v>
      </c>
      <c r="AX9" s="759" t="e">
        <f>VLOOKUP('3. Associated information'!#REF!,'Field Values'!$AL$3:$AN$27,2,FALSE)</f>
        <v>#REF!</v>
      </c>
      <c r="AY9" s="765" t="e">
        <f>LEFT('3. Associated information'!#REF!,4)</f>
        <v>#REF!</v>
      </c>
      <c r="AZ9" s="765" t="e">
        <f t="shared" si="2"/>
        <v>#REF!</v>
      </c>
      <c r="BA9" s="761" t="s">
        <v>2320</v>
      </c>
      <c r="BB9" s="759" t="s">
        <v>2320</v>
      </c>
      <c r="BC9" s="761" t="s">
        <v>2320</v>
      </c>
      <c r="BD9" s="761" t="s">
        <v>2320</v>
      </c>
      <c r="BE9" s="761" t="s">
        <v>2320</v>
      </c>
      <c r="BF9" s="761" t="s">
        <v>2321</v>
      </c>
      <c r="BG9" s="739"/>
      <c r="BH9" s="766" t="s">
        <v>2322</v>
      </c>
      <c r="BI9" s="767" t="s">
        <v>1169</v>
      </c>
      <c r="BJ9" s="739"/>
      <c r="BK9" s="761" t="s">
        <v>2320</v>
      </c>
      <c r="BL9" s="768" t="e">
        <f>+'3. Associated information'!#REF!</f>
        <v>#REF!</v>
      </c>
      <c r="BM9" s="761" t="s">
        <v>2320</v>
      </c>
      <c r="BN9" s="769" t="e">
        <f>+'3. Associated information'!#REF!</f>
        <v>#REF!</v>
      </c>
      <c r="BO9" s="759" t="e">
        <f>+'3. Associated information'!#REF!</f>
        <v>#REF!</v>
      </c>
      <c r="BP9" s="769" t="e">
        <f>+'3. Associated information'!#REF!</f>
        <v>#REF!</v>
      </c>
      <c r="BQ9" s="761" t="s">
        <v>2320</v>
      </c>
      <c r="BR9" s="767" t="s">
        <v>1182</v>
      </c>
      <c r="BS9" s="761" t="s">
        <v>2323</v>
      </c>
      <c r="BT9" s="761">
        <v>1</v>
      </c>
      <c r="BU9" s="770">
        <v>0.01</v>
      </c>
      <c r="BV9" s="771" t="s">
        <v>1045</v>
      </c>
      <c r="BW9" s="771" t="s">
        <v>1045</v>
      </c>
      <c r="BX9" s="771">
        <v>1</v>
      </c>
      <c r="BY9" s="771" t="s">
        <v>2320</v>
      </c>
      <c r="BZ9" s="761" t="s">
        <v>2320</v>
      </c>
      <c r="CA9" s="761" t="s">
        <v>2320</v>
      </c>
      <c r="CB9" s="761" t="s">
        <v>2320</v>
      </c>
      <c r="CC9" s="772"/>
      <c r="CE9" s="360"/>
      <c r="CF9" s="360"/>
      <c r="CG9" s="360"/>
      <c r="CH9" s="360"/>
      <c r="CI9" s="360"/>
      <c r="CJ9" s="360"/>
      <c r="CK9" s="360"/>
    </row>
    <row r="10" spans="1:89" x14ac:dyDescent="0.25">
      <c r="A10" s="360" t="e">
        <f>+'3. Associated information'!#REF!</f>
        <v>#REF!</v>
      </c>
      <c r="B10" s="360" t="e">
        <f>+'3. Associated information'!#REF!</f>
        <v>#REF!</v>
      </c>
      <c r="C10" s="360" t="e">
        <f>+'3. Associated information'!#REF!</f>
        <v>#REF!</v>
      </c>
      <c r="D10" s="360" t="e">
        <f>+'3. Associated information'!#REF!</f>
        <v>#REF!</v>
      </c>
      <c r="E10" s="360" t="e">
        <f>+'3. Associated information'!#REF!</f>
        <v>#REF!</v>
      </c>
      <c r="F10" s="360" t="e">
        <f>IF('3. Associated information'!#REF!="x","x","")</f>
        <v>#REF!</v>
      </c>
      <c r="G10" s="360" t="e">
        <f>IF('3. Associated information'!#REF!="x","x","")</f>
        <v>#REF!</v>
      </c>
      <c r="H10" s="360" t="e">
        <f>IF('3. Associated information'!#REF!="x","x","")</f>
        <v>#REF!</v>
      </c>
      <c r="I10" s="360" t="e">
        <f>IF('3. Associated information'!#REF!="x","x","")</f>
        <v>#REF!</v>
      </c>
      <c r="J10" s="360" t="e">
        <f>IF('3. Associated information'!#REF!="x","x","")</f>
        <v>#REF!</v>
      </c>
      <c r="K10" s="360" t="e">
        <f>IF('3. Associated information'!#REF!="x","x","")</f>
        <v>#REF!</v>
      </c>
      <c r="L10" s="360" t="e">
        <f>IF('3. Associated information'!#REF!="x","x","")</f>
        <v>#REF!</v>
      </c>
      <c r="M10" s="360" t="e">
        <f>IF('3. Associated information'!#REF!="x","x","")</f>
        <v>#REF!</v>
      </c>
      <c r="N10" s="360" t="e">
        <f>IF('3. Associated information'!#REF!="x","x","")</f>
        <v>#REF!</v>
      </c>
      <c r="O10" s="360" t="e">
        <f>IF('3. Associated information'!#REF!="x","x","")</f>
        <v>#REF!</v>
      </c>
      <c r="P10" s="360" t="e">
        <f>IF('3. Associated information'!#REF!="x","x","")</f>
        <v>#REF!</v>
      </c>
      <c r="Q10" s="360"/>
      <c r="R10" s="360"/>
      <c r="T10" s="360"/>
      <c r="X10" s="360" t="e">
        <f>IF('3. Associated information'!#REF!="2110 Cloud MS","Yes",IF('3. Associated information'!#REF!="2120 Cloud PS","Yes","No"))</f>
        <v>#REF!</v>
      </c>
      <c r="Y10" s="360" t="s">
        <v>651</v>
      </c>
      <c r="Z10" s="360" t="e">
        <f>IF('3. Associated information'!#REF!="Non-CI (contract)","20020","")</f>
        <v>#REF!</v>
      </c>
      <c r="AA10" s="360" t="e">
        <f>IF('3. Associated information'!#REF!="No","20010","")</f>
        <v>#REF!</v>
      </c>
      <c r="AB10" s="360" t="e">
        <f>IF(OR('3. Associated information'!#REF!="00 - Multi LoB",'3. Associated information'!#REF!=""),"","20030")</f>
        <v>#REF!</v>
      </c>
      <c r="AC10" s="432" t="e">
        <f t="shared" si="0"/>
        <v>#REF!</v>
      </c>
      <c r="AD10" s="726" t="e">
        <f t="shared" si="1"/>
        <v>#REF!</v>
      </c>
      <c r="AE10" s="733" t="e">
        <f>+'3. Associated information'!#REF!</f>
        <v>#REF!</v>
      </c>
      <c r="AF10" s="739"/>
      <c r="AG10" s="759" t="e">
        <f>+'3. Associated information'!#REF!</f>
        <v>#REF!</v>
      </c>
      <c r="AH10" s="739"/>
      <c r="AI10" s="760"/>
      <c r="AJ10" s="761" t="s">
        <v>2320</v>
      </c>
      <c r="AK10" s="759" t="e">
        <f>+'3. Associated information'!#REF!</f>
        <v>#REF!</v>
      </c>
      <c r="AL10" s="761" t="s">
        <v>651</v>
      </c>
      <c r="AM10" s="759" t="e">
        <f>VLOOKUP('3. Associated information'!#REF!,'Field Values'!$AB$2:$AD$40,2,FALSE)</f>
        <v>#REF!</v>
      </c>
      <c r="AN10" s="762" t="s">
        <v>2320</v>
      </c>
      <c r="AO10" s="763" t="e">
        <f>LEFT('3. Associated information'!#REF!,2)</f>
        <v>#REF!</v>
      </c>
      <c r="AP10" s="759" t="e">
        <f>VLOOKUP('3. Associated information'!#REF!,'Field Values'!$BQ$3:$BS$4,2,FALSE)</f>
        <v>#REF!</v>
      </c>
      <c r="AQ10" s="759" t="e">
        <f>+'3. Associated information'!#REF!</f>
        <v>#REF!</v>
      </c>
      <c r="AR10" s="763" t="s">
        <v>2320</v>
      </c>
      <c r="AS10" s="761" t="s">
        <v>1045</v>
      </c>
      <c r="AT10" s="737" t="s">
        <v>2160</v>
      </c>
      <c r="AU10" s="737"/>
      <c r="AV10" s="737"/>
      <c r="AW10" s="764" t="s">
        <v>2320</v>
      </c>
      <c r="AX10" s="759" t="e">
        <f>VLOOKUP('3. Associated information'!#REF!,'Field Values'!$AL$3:$AN$27,2,FALSE)</f>
        <v>#REF!</v>
      </c>
      <c r="AY10" s="765" t="e">
        <f>LEFT('3. Associated information'!#REF!,4)</f>
        <v>#REF!</v>
      </c>
      <c r="AZ10" s="765" t="e">
        <f t="shared" si="2"/>
        <v>#REF!</v>
      </c>
      <c r="BA10" s="761" t="s">
        <v>2320</v>
      </c>
      <c r="BB10" s="759" t="s">
        <v>2320</v>
      </c>
      <c r="BC10" s="761" t="s">
        <v>2320</v>
      </c>
      <c r="BD10" s="761" t="s">
        <v>2320</v>
      </c>
      <c r="BE10" s="761" t="s">
        <v>2320</v>
      </c>
      <c r="BF10" s="761" t="s">
        <v>2321</v>
      </c>
      <c r="BG10" s="739"/>
      <c r="BH10" s="766" t="s">
        <v>2322</v>
      </c>
      <c r="BI10" s="767" t="s">
        <v>1169</v>
      </c>
      <c r="BJ10" s="739"/>
      <c r="BK10" s="761" t="s">
        <v>2320</v>
      </c>
      <c r="BL10" s="768" t="e">
        <f>+'3. Associated information'!#REF!</f>
        <v>#REF!</v>
      </c>
      <c r="BM10" s="761" t="s">
        <v>2320</v>
      </c>
      <c r="BN10" s="769" t="e">
        <f>+'3. Associated information'!#REF!</f>
        <v>#REF!</v>
      </c>
      <c r="BO10" s="759" t="e">
        <f>+'3. Associated information'!#REF!</f>
        <v>#REF!</v>
      </c>
      <c r="BP10" s="769" t="e">
        <f>+'3. Associated information'!#REF!</f>
        <v>#REF!</v>
      </c>
      <c r="BQ10" s="761" t="s">
        <v>2320</v>
      </c>
      <c r="BR10" s="767" t="s">
        <v>1182</v>
      </c>
      <c r="BS10" s="761" t="s">
        <v>2323</v>
      </c>
      <c r="BT10" s="761">
        <v>1</v>
      </c>
      <c r="BU10" s="770">
        <v>0.01</v>
      </c>
      <c r="BV10" s="771" t="s">
        <v>1045</v>
      </c>
      <c r="BW10" s="771" t="s">
        <v>1045</v>
      </c>
      <c r="BX10" s="771">
        <v>1</v>
      </c>
      <c r="BY10" s="771" t="s">
        <v>2320</v>
      </c>
      <c r="BZ10" s="761" t="s">
        <v>2320</v>
      </c>
      <c r="CA10" s="761" t="s">
        <v>2320</v>
      </c>
      <c r="CB10" s="761" t="s">
        <v>2320</v>
      </c>
      <c r="CC10" s="772"/>
      <c r="CE10" s="360"/>
      <c r="CF10" s="360"/>
      <c r="CG10" s="360"/>
      <c r="CH10" s="360"/>
      <c r="CI10" s="360"/>
      <c r="CJ10" s="360"/>
      <c r="CK10" s="360"/>
    </row>
    <row r="11" spans="1:89" x14ac:dyDescent="0.25">
      <c r="A11" s="360" t="e">
        <f>+'3. Associated information'!#REF!</f>
        <v>#REF!</v>
      </c>
      <c r="B11" s="360" t="e">
        <f>+'3. Associated information'!#REF!</f>
        <v>#REF!</v>
      </c>
      <c r="C11" s="360" t="e">
        <f>+'3. Associated information'!#REF!</f>
        <v>#REF!</v>
      </c>
      <c r="D11" s="360" t="e">
        <f>+'3. Associated information'!#REF!</f>
        <v>#REF!</v>
      </c>
      <c r="E11" s="360" t="e">
        <f>+'3. Associated information'!#REF!</f>
        <v>#REF!</v>
      </c>
      <c r="F11" s="360" t="e">
        <f>IF('3. Associated information'!#REF!="x","x","")</f>
        <v>#REF!</v>
      </c>
      <c r="G11" s="360" t="e">
        <f>IF('3. Associated information'!#REF!="x","x","")</f>
        <v>#REF!</v>
      </c>
      <c r="H11" s="360" t="e">
        <f>IF('3. Associated information'!#REF!="x","x","")</f>
        <v>#REF!</v>
      </c>
      <c r="I11" s="360" t="e">
        <f>IF('3. Associated information'!#REF!="x","x","")</f>
        <v>#REF!</v>
      </c>
      <c r="J11" s="360" t="e">
        <f>IF('3. Associated information'!#REF!="x","x","")</f>
        <v>#REF!</v>
      </c>
      <c r="K11" s="360" t="e">
        <f>IF('3. Associated information'!#REF!="x","x","")</f>
        <v>#REF!</v>
      </c>
      <c r="L11" s="360" t="e">
        <f>IF('3. Associated information'!#REF!="x","x","")</f>
        <v>#REF!</v>
      </c>
      <c r="M11" s="360" t="e">
        <f>IF('3. Associated information'!#REF!="x","x","")</f>
        <v>#REF!</v>
      </c>
      <c r="N11" s="360" t="e">
        <f>IF('3. Associated information'!#REF!="x","x","")</f>
        <v>#REF!</v>
      </c>
      <c r="O11" s="360" t="e">
        <f>IF('3. Associated information'!#REF!="x","x","")</f>
        <v>#REF!</v>
      </c>
      <c r="P11" s="360" t="e">
        <f>IF('3. Associated information'!#REF!="x","x","")</f>
        <v>#REF!</v>
      </c>
      <c r="Q11" s="360"/>
      <c r="R11" s="360"/>
      <c r="T11" s="360"/>
      <c r="X11" s="360" t="e">
        <f>IF('3. Associated information'!#REF!="2110 Cloud MS","Yes",IF('3. Associated information'!#REF!="2120 Cloud PS","Yes","No"))</f>
        <v>#REF!</v>
      </c>
      <c r="Y11" s="360" t="s">
        <v>651</v>
      </c>
      <c r="Z11" s="360" t="e">
        <f>IF('3. Associated information'!#REF!="Non-CI (contract)","20020","")</f>
        <v>#REF!</v>
      </c>
      <c r="AA11" s="360" t="e">
        <f>IF('3. Associated information'!#REF!="No","20010","")</f>
        <v>#REF!</v>
      </c>
      <c r="AB11" s="360" t="e">
        <f>IF(OR('3. Associated information'!#REF!="00 - Multi LoB",'3. Associated information'!#REF!=""),"","20030")</f>
        <v>#REF!</v>
      </c>
      <c r="AC11" s="432" t="e">
        <f t="shared" si="0"/>
        <v>#REF!</v>
      </c>
      <c r="AD11" s="726" t="e">
        <f t="shared" si="1"/>
        <v>#REF!</v>
      </c>
      <c r="AE11" s="733" t="e">
        <f>+'3. Associated information'!#REF!</f>
        <v>#REF!</v>
      </c>
      <c r="AF11" s="739"/>
      <c r="AG11" s="759" t="e">
        <f>+'3. Associated information'!#REF!</f>
        <v>#REF!</v>
      </c>
      <c r="AH11" s="739"/>
      <c r="AI11" s="760"/>
      <c r="AJ11" s="761" t="s">
        <v>2320</v>
      </c>
      <c r="AK11" s="759" t="e">
        <f>+'3. Associated information'!#REF!</f>
        <v>#REF!</v>
      </c>
      <c r="AL11" s="761" t="s">
        <v>651</v>
      </c>
      <c r="AM11" s="759" t="e">
        <f>VLOOKUP('3. Associated information'!#REF!,'Field Values'!$AB$2:$AD$40,2,FALSE)</f>
        <v>#REF!</v>
      </c>
      <c r="AN11" s="762" t="s">
        <v>2320</v>
      </c>
      <c r="AO11" s="763" t="e">
        <f>LEFT('3. Associated information'!#REF!,2)</f>
        <v>#REF!</v>
      </c>
      <c r="AP11" s="759" t="e">
        <f>VLOOKUP('3. Associated information'!#REF!,'Field Values'!$BQ$3:$BS$4,2,FALSE)</f>
        <v>#REF!</v>
      </c>
      <c r="AQ11" s="759" t="e">
        <f>+'3. Associated information'!#REF!</f>
        <v>#REF!</v>
      </c>
      <c r="AR11" s="763" t="s">
        <v>2320</v>
      </c>
      <c r="AS11" s="761" t="s">
        <v>1045</v>
      </c>
      <c r="AT11" s="737" t="s">
        <v>2160</v>
      </c>
      <c r="AU11" s="737"/>
      <c r="AV11" s="737"/>
      <c r="AW11" s="764" t="s">
        <v>2320</v>
      </c>
      <c r="AX11" s="759" t="e">
        <f>VLOOKUP('3. Associated information'!#REF!,'Field Values'!$AL$3:$AN$27,2,FALSE)</f>
        <v>#REF!</v>
      </c>
      <c r="AY11" s="765" t="e">
        <f>LEFT('3. Associated information'!#REF!,4)</f>
        <v>#REF!</v>
      </c>
      <c r="AZ11" s="765" t="e">
        <f t="shared" si="2"/>
        <v>#REF!</v>
      </c>
      <c r="BA11" s="761" t="s">
        <v>2320</v>
      </c>
      <c r="BB11" s="759" t="s">
        <v>2320</v>
      </c>
      <c r="BC11" s="761" t="s">
        <v>2320</v>
      </c>
      <c r="BD11" s="761" t="s">
        <v>2320</v>
      </c>
      <c r="BE11" s="761" t="s">
        <v>2320</v>
      </c>
      <c r="BF11" s="761" t="s">
        <v>2321</v>
      </c>
      <c r="BG11" s="739"/>
      <c r="BH11" s="766" t="s">
        <v>2322</v>
      </c>
      <c r="BI11" s="767" t="s">
        <v>1169</v>
      </c>
      <c r="BJ11" s="739"/>
      <c r="BK11" s="761" t="s">
        <v>2320</v>
      </c>
      <c r="BL11" s="768" t="e">
        <f>+'3. Associated information'!#REF!</f>
        <v>#REF!</v>
      </c>
      <c r="BM11" s="761" t="s">
        <v>2320</v>
      </c>
      <c r="BN11" s="769" t="e">
        <f>+'3. Associated information'!#REF!</f>
        <v>#REF!</v>
      </c>
      <c r="BO11" s="759" t="e">
        <f>+'3. Associated information'!#REF!</f>
        <v>#REF!</v>
      </c>
      <c r="BP11" s="769" t="e">
        <f>+'3. Associated information'!#REF!</f>
        <v>#REF!</v>
      </c>
      <c r="BQ11" s="761" t="s">
        <v>2320</v>
      </c>
      <c r="BR11" s="767" t="s">
        <v>1182</v>
      </c>
      <c r="BS11" s="761" t="s">
        <v>2323</v>
      </c>
      <c r="BT11" s="761">
        <v>1</v>
      </c>
      <c r="BU11" s="770">
        <v>0.01</v>
      </c>
      <c r="BV11" s="771" t="s">
        <v>1045</v>
      </c>
      <c r="BW11" s="771" t="s">
        <v>1045</v>
      </c>
      <c r="BX11" s="771">
        <v>1</v>
      </c>
      <c r="BY11" s="771" t="s">
        <v>2320</v>
      </c>
      <c r="BZ11" s="761" t="s">
        <v>2320</v>
      </c>
      <c r="CA11" s="761" t="s">
        <v>2320</v>
      </c>
      <c r="CB11" s="761" t="s">
        <v>2320</v>
      </c>
      <c r="CC11" s="772"/>
      <c r="CE11" s="360"/>
      <c r="CF11" s="360"/>
      <c r="CG11" s="360"/>
      <c r="CH11" s="360"/>
      <c r="CI11" s="360"/>
      <c r="CJ11" s="360"/>
      <c r="CK11" s="360"/>
    </row>
    <row r="12" spans="1:89" x14ac:dyDescent="0.25">
      <c r="A12" s="360" t="e">
        <f>+'3. Associated information'!#REF!</f>
        <v>#REF!</v>
      </c>
      <c r="B12" s="360" t="e">
        <f>+'3. Associated information'!#REF!</f>
        <v>#REF!</v>
      </c>
      <c r="C12" s="360" t="e">
        <f>+'3. Associated information'!#REF!</f>
        <v>#REF!</v>
      </c>
      <c r="D12" s="360" t="e">
        <f>+'3. Associated information'!#REF!</f>
        <v>#REF!</v>
      </c>
      <c r="E12" s="360" t="e">
        <f>+'3. Associated information'!#REF!</f>
        <v>#REF!</v>
      </c>
      <c r="F12" s="360" t="e">
        <f>IF('3. Associated information'!#REF!="x","x","")</f>
        <v>#REF!</v>
      </c>
      <c r="G12" s="360" t="e">
        <f>IF('3. Associated information'!#REF!="x","x","")</f>
        <v>#REF!</v>
      </c>
      <c r="H12" s="360" t="e">
        <f>IF('3. Associated information'!#REF!="x","x","")</f>
        <v>#REF!</v>
      </c>
      <c r="I12" s="360" t="e">
        <f>IF('3. Associated information'!#REF!="x","x","")</f>
        <v>#REF!</v>
      </c>
      <c r="J12" s="360" t="e">
        <f>IF('3. Associated information'!#REF!="x","x","")</f>
        <v>#REF!</v>
      </c>
      <c r="K12" s="360" t="e">
        <f>IF('3. Associated information'!#REF!="x","x","")</f>
        <v>#REF!</v>
      </c>
      <c r="L12" s="360" t="e">
        <f>IF('3. Associated information'!#REF!="x","x","")</f>
        <v>#REF!</v>
      </c>
      <c r="M12" s="360" t="e">
        <f>IF('3. Associated information'!#REF!="x","x","")</f>
        <v>#REF!</v>
      </c>
      <c r="N12" s="360" t="e">
        <f>IF('3. Associated information'!#REF!="x","x","")</f>
        <v>#REF!</v>
      </c>
      <c r="O12" s="360" t="e">
        <f>IF('3. Associated information'!#REF!="x","x","")</f>
        <v>#REF!</v>
      </c>
      <c r="P12" s="360" t="e">
        <f>IF('3. Associated information'!#REF!="x","x","")</f>
        <v>#REF!</v>
      </c>
      <c r="Q12" s="360"/>
      <c r="R12" s="360"/>
      <c r="T12" s="360"/>
      <c r="X12" s="360" t="e">
        <f>IF('3. Associated information'!#REF!="2110 Cloud MS","Yes",IF('3. Associated information'!#REF!="2120 Cloud PS","Yes","No"))</f>
        <v>#REF!</v>
      </c>
      <c r="Y12" s="360" t="s">
        <v>651</v>
      </c>
      <c r="Z12" s="360" t="e">
        <f>IF('3. Associated information'!#REF!="Non-CI (contract)","20020","")</f>
        <v>#REF!</v>
      </c>
      <c r="AA12" s="360" t="e">
        <f>IF('3. Associated information'!#REF!="No","20010","")</f>
        <v>#REF!</v>
      </c>
      <c r="AB12" s="360" t="e">
        <f>IF(OR('3. Associated information'!#REF!="00 - Multi LoB",'3. Associated information'!#REF!=""),"","20030")</f>
        <v>#REF!</v>
      </c>
      <c r="AC12" s="432" t="e">
        <f t="shared" si="0"/>
        <v>#REF!</v>
      </c>
      <c r="AD12" s="726" t="e">
        <f t="shared" si="1"/>
        <v>#REF!</v>
      </c>
      <c r="AE12" s="733" t="e">
        <f>+'3. Associated information'!#REF!</f>
        <v>#REF!</v>
      </c>
      <c r="AF12" s="739"/>
      <c r="AG12" s="759" t="e">
        <f>+'3. Associated information'!#REF!</f>
        <v>#REF!</v>
      </c>
      <c r="AH12" s="739"/>
      <c r="AI12" s="760"/>
      <c r="AJ12" s="761" t="s">
        <v>2320</v>
      </c>
      <c r="AK12" s="759" t="e">
        <f>+'3. Associated information'!#REF!</f>
        <v>#REF!</v>
      </c>
      <c r="AL12" s="761" t="s">
        <v>651</v>
      </c>
      <c r="AM12" s="759" t="e">
        <f>VLOOKUP('3. Associated information'!#REF!,'Field Values'!$AB$2:$AD$40,2,FALSE)</f>
        <v>#REF!</v>
      </c>
      <c r="AN12" s="762" t="s">
        <v>2320</v>
      </c>
      <c r="AO12" s="763" t="e">
        <f>LEFT('3. Associated information'!#REF!,2)</f>
        <v>#REF!</v>
      </c>
      <c r="AP12" s="759" t="e">
        <f>VLOOKUP('3. Associated information'!#REF!,'Field Values'!$BQ$3:$BS$4,2,FALSE)</f>
        <v>#REF!</v>
      </c>
      <c r="AQ12" s="759" t="e">
        <f>+'3. Associated information'!#REF!</f>
        <v>#REF!</v>
      </c>
      <c r="AR12" s="763" t="s">
        <v>2320</v>
      </c>
      <c r="AS12" s="761" t="s">
        <v>1045</v>
      </c>
      <c r="AT12" s="737" t="s">
        <v>2160</v>
      </c>
      <c r="AU12" s="737"/>
      <c r="AV12" s="737"/>
      <c r="AW12" s="764" t="s">
        <v>2320</v>
      </c>
      <c r="AX12" s="759" t="e">
        <f>VLOOKUP('3. Associated information'!#REF!,'Field Values'!$AL$3:$AN$27,2,FALSE)</f>
        <v>#REF!</v>
      </c>
      <c r="AY12" s="765" t="e">
        <f>LEFT('3. Associated information'!#REF!,4)</f>
        <v>#REF!</v>
      </c>
      <c r="AZ12" s="765" t="e">
        <f t="shared" si="2"/>
        <v>#REF!</v>
      </c>
      <c r="BA12" s="761" t="s">
        <v>2320</v>
      </c>
      <c r="BB12" s="759" t="s">
        <v>2320</v>
      </c>
      <c r="BC12" s="761" t="s">
        <v>2320</v>
      </c>
      <c r="BD12" s="761" t="s">
        <v>2320</v>
      </c>
      <c r="BE12" s="761" t="s">
        <v>2320</v>
      </c>
      <c r="BF12" s="761" t="s">
        <v>2321</v>
      </c>
      <c r="BG12" s="739"/>
      <c r="BH12" s="766" t="s">
        <v>2322</v>
      </c>
      <c r="BI12" s="767" t="s">
        <v>1169</v>
      </c>
      <c r="BJ12" s="739"/>
      <c r="BK12" s="761" t="s">
        <v>2320</v>
      </c>
      <c r="BL12" s="768" t="e">
        <f>+'3. Associated information'!#REF!</f>
        <v>#REF!</v>
      </c>
      <c r="BM12" s="761" t="s">
        <v>2320</v>
      </c>
      <c r="BN12" s="769" t="e">
        <f>+'3. Associated information'!#REF!</f>
        <v>#REF!</v>
      </c>
      <c r="BO12" s="759" t="e">
        <f>+'3. Associated information'!#REF!</f>
        <v>#REF!</v>
      </c>
      <c r="BP12" s="769" t="e">
        <f>+'3. Associated information'!#REF!</f>
        <v>#REF!</v>
      </c>
      <c r="BQ12" s="761" t="s">
        <v>2320</v>
      </c>
      <c r="BR12" s="767" t="s">
        <v>1182</v>
      </c>
      <c r="BS12" s="761" t="s">
        <v>2323</v>
      </c>
      <c r="BT12" s="761">
        <v>1</v>
      </c>
      <c r="BU12" s="770">
        <v>0.01</v>
      </c>
      <c r="BV12" s="771" t="s">
        <v>1045</v>
      </c>
      <c r="BW12" s="771" t="s">
        <v>1045</v>
      </c>
      <c r="BX12" s="771">
        <v>1</v>
      </c>
      <c r="BY12" s="771" t="s">
        <v>2320</v>
      </c>
      <c r="BZ12" s="761" t="s">
        <v>2320</v>
      </c>
      <c r="CA12" s="761" t="s">
        <v>2320</v>
      </c>
      <c r="CB12" s="761" t="s">
        <v>2320</v>
      </c>
      <c r="CC12" s="772"/>
      <c r="CE12" s="360"/>
      <c r="CF12" s="360"/>
      <c r="CG12" s="360"/>
      <c r="CH12" s="360"/>
      <c r="CI12" s="360"/>
      <c r="CJ12" s="360"/>
      <c r="CK12" s="360"/>
    </row>
    <row r="13" spans="1:89" x14ac:dyDescent="0.25">
      <c r="A13" s="360" t="e">
        <f>+'3. Associated information'!#REF!</f>
        <v>#REF!</v>
      </c>
      <c r="B13" s="360" t="e">
        <f>+'3. Associated information'!#REF!</f>
        <v>#REF!</v>
      </c>
      <c r="C13" s="360" t="e">
        <f>+'3. Associated information'!#REF!</f>
        <v>#REF!</v>
      </c>
      <c r="D13" s="360" t="e">
        <f>+'3. Associated information'!#REF!</f>
        <v>#REF!</v>
      </c>
      <c r="E13" s="360" t="e">
        <f>+'3. Associated information'!#REF!</f>
        <v>#REF!</v>
      </c>
      <c r="F13" s="360" t="e">
        <f>IF('3. Associated information'!#REF!="x","x","")</f>
        <v>#REF!</v>
      </c>
      <c r="G13" s="360" t="e">
        <f>IF('3. Associated information'!#REF!="x","x","")</f>
        <v>#REF!</v>
      </c>
      <c r="H13" s="360" t="e">
        <f>IF('3. Associated information'!#REF!="x","x","")</f>
        <v>#REF!</v>
      </c>
      <c r="I13" s="360" t="e">
        <f>IF('3. Associated information'!#REF!="x","x","")</f>
        <v>#REF!</v>
      </c>
      <c r="J13" s="360" t="e">
        <f>IF('3. Associated information'!#REF!="x","x","")</f>
        <v>#REF!</v>
      </c>
      <c r="K13" s="360" t="e">
        <f>IF('3. Associated information'!#REF!="x","x","")</f>
        <v>#REF!</v>
      </c>
      <c r="L13" s="360" t="e">
        <f>IF('3. Associated information'!#REF!="x","x","")</f>
        <v>#REF!</v>
      </c>
      <c r="M13" s="360" t="e">
        <f>IF('3. Associated information'!#REF!="x","x","")</f>
        <v>#REF!</v>
      </c>
      <c r="N13" s="360" t="e">
        <f>IF('3. Associated information'!#REF!="x","x","")</f>
        <v>#REF!</v>
      </c>
      <c r="O13" s="360" t="e">
        <f>IF('3. Associated information'!#REF!="x","x","")</f>
        <v>#REF!</v>
      </c>
      <c r="P13" s="360" t="e">
        <f>IF('3. Associated information'!#REF!="x","x","")</f>
        <v>#REF!</v>
      </c>
      <c r="Q13" s="360"/>
      <c r="R13" s="360"/>
      <c r="T13" s="360"/>
      <c r="X13" s="360" t="e">
        <f>IF('3. Associated information'!#REF!="2110 Cloud MS","Yes",IF('3. Associated information'!#REF!="2120 Cloud PS","Yes","No"))</f>
        <v>#REF!</v>
      </c>
      <c r="Y13" s="360" t="s">
        <v>651</v>
      </c>
      <c r="Z13" s="360" t="e">
        <f>IF('3. Associated information'!#REF!="Non-CI (contract)","20020","")</f>
        <v>#REF!</v>
      </c>
      <c r="AA13" s="360" t="e">
        <f>IF('3. Associated information'!#REF!="No","20010","")</f>
        <v>#REF!</v>
      </c>
      <c r="AB13" s="360" t="e">
        <f>IF(OR('3. Associated information'!#REF!="00 - Multi LoB",'3. Associated information'!#REF!=""),"","20030")</f>
        <v>#REF!</v>
      </c>
      <c r="AC13" s="432" t="e">
        <f t="shared" si="0"/>
        <v>#REF!</v>
      </c>
      <c r="AD13" s="726" t="e">
        <f t="shared" si="1"/>
        <v>#REF!</v>
      </c>
      <c r="AE13" s="733" t="e">
        <f>+'3. Associated information'!#REF!</f>
        <v>#REF!</v>
      </c>
      <c r="AF13" s="739"/>
      <c r="AG13" s="759" t="e">
        <f>+'3. Associated information'!#REF!</f>
        <v>#REF!</v>
      </c>
      <c r="AH13" s="739"/>
      <c r="AI13" s="760"/>
      <c r="AJ13" s="761" t="s">
        <v>2320</v>
      </c>
      <c r="AK13" s="759" t="e">
        <f>+'3. Associated information'!#REF!</f>
        <v>#REF!</v>
      </c>
      <c r="AL13" s="761" t="s">
        <v>651</v>
      </c>
      <c r="AM13" s="759" t="e">
        <f>VLOOKUP('3. Associated information'!#REF!,'Field Values'!$AB$2:$AD$40,2,FALSE)</f>
        <v>#REF!</v>
      </c>
      <c r="AN13" s="762" t="s">
        <v>2320</v>
      </c>
      <c r="AO13" s="763" t="e">
        <f>LEFT('3. Associated information'!#REF!,2)</f>
        <v>#REF!</v>
      </c>
      <c r="AP13" s="759" t="e">
        <f>VLOOKUP('3. Associated information'!#REF!,'Field Values'!$BQ$3:$BS$4,2,FALSE)</f>
        <v>#REF!</v>
      </c>
      <c r="AQ13" s="759" t="e">
        <f>+'3. Associated information'!#REF!</f>
        <v>#REF!</v>
      </c>
      <c r="AR13" s="763" t="s">
        <v>2320</v>
      </c>
      <c r="AS13" s="761" t="s">
        <v>1045</v>
      </c>
      <c r="AT13" s="737" t="s">
        <v>2160</v>
      </c>
      <c r="AU13" s="737"/>
      <c r="AV13" s="737"/>
      <c r="AW13" s="764" t="s">
        <v>2320</v>
      </c>
      <c r="AX13" s="759" t="e">
        <f>VLOOKUP('3. Associated information'!#REF!,'Field Values'!$AL$3:$AN$27,2,FALSE)</f>
        <v>#REF!</v>
      </c>
      <c r="AY13" s="765" t="e">
        <f>LEFT('3. Associated information'!#REF!,4)</f>
        <v>#REF!</v>
      </c>
      <c r="AZ13" s="765" t="e">
        <f t="shared" si="2"/>
        <v>#REF!</v>
      </c>
      <c r="BA13" s="761" t="s">
        <v>2320</v>
      </c>
      <c r="BB13" s="759" t="s">
        <v>2320</v>
      </c>
      <c r="BC13" s="761" t="s">
        <v>2320</v>
      </c>
      <c r="BD13" s="761" t="s">
        <v>2320</v>
      </c>
      <c r="BE13" s="761" t="s">
        <v>2320</v>
      </c>
      <c r="BF13" s="761" t="s">
        <v>2321</v>
      </c>
      <c r="BG13" s="739"/>
      <c r="BH13" s="766" t="s">
        <v>2322</v>
      </c>
      <c r="BI13" s="767" t="s">
        <v>1169</v>
      </c>
      <c r="BJ13" s="739"/>
      <c r="BK13" s="761" t="s">
        <v>2320</v>
      </c>
      <c r="BL13" s="768" t="e">
        <f>+'3. Associated information'!#REF!</f>
        <v>#REF!</v>
      </c>
      <c r="BM13" s="761" t="s">
        <v>2320</v>
      </c>
      <c r="BN13" s="769" t="e">
        <f>+'3. Associated information'!#REF!</f>
        <v>#REF!</v>
      </c>
      <c r="BO13" s="759" t="e">
        <f>+'3. Associated information'!#REF!</f>
        <v>#REF!</v>
      </c>
      <c r="BP13" s="769" t="e">
        <f>+'3. Associated information'!#REF!</f>
        <v>#REF!</v>
      </c>
      <c r="BQ13" s="761" t="s">
        <v>2320</v>
      </c>
      <c r="BR13" s="767" t="s">
        <v>1182</v>
      </c>
      <c r="BS13" s="761" t="s">
        <v>2323</v>
      </c>
      <c r="BT13" s="761">
        <v>1</v>
      </c>
      <c r="BU13" s="770">
        <v>0.01</v>
      </c>
      <c r="BV13" s="771" t="s">
        <v>1045</v>
      </c>
      <c r="BW13" s="771" t="s">
        <v>1045</v>
      </c>
      <c r="BX13" s="771">
        <v>1</v>
      </c>
      <c r="BY13" s="771" t="s">
        <v>2320</v>
      </c>
      <c r="BZ13" s="761" t="s">
        <v>2320</v>
      </c>
      <c r="CA13" s="761" t="s">
        <v>2320</v>
      </c>
      <c r="CB13" s="761" t="s">
        <v>2320</v>
      </c>
      <c r="CC13" s="772"/>
      <c r="CE13" s="360"/>
      <c r="CF13" s="360"/>
      <c r="CG13" s="360"/>
      <c r="CH13" s="360"/>
      <c r="CI13" s="360"/>
      <c r="CJ13" s="360"/>
      <c r="CK13" s="360"/>
    </row>
    <row r="14" spans="1:89" x14ac:dyDescent="0.25">
      <c r="A14" s="360" t="e">
        <f>+'3. Associated information'!#REF!</f>
        <v>#REF!</v>
      </c>
      <c r="B14" s="360" t="e">
        <f>+'3. Associated information'!#REF!</f>
        <v>#REF!</v>
      </c>
      <c r="C14" s="360" t="e">
        <f>+'3. Associated information'!#REF!</f>
        <v>#REF!</v>
      </c>
      <c r="D14" s="360" t="e">
        <f>+'3. Associated information'!#REF!</f>
        <v>#REF!</v>
      </c>
      <c r="E14" s="360" t="e">
        <f>+'3. Associated information'!#REF!</f>
        <v>#REF!</v>
      </c>
      <c r="F14" s="360" t="e">
        <f>IF('3. Associated information'!#REF!="x","x","")</f>
        <v>#REF!</v>
      </c>
      <c r="G14" s="360" t="e">
        <f>IF('3. Associated information'!#REF!="x","x","")</f>
        <v>#REF!</v>
      </c>
      <c r="H14" s="360" t="e">
        <f>IF('3. Associated information'!#REF!="x","x","")</f>
        <v>#REF!</v>
      </c>
      <c r="I14" s="360" t="e">
        <f>IF('3. Associated information'!#REF!="x","x","")</f>
        <v>#REF!</v>
      </c>
      <c r="J14" s="360" t="e">
        <f>IF('3. Associated information'!#REF!="x","x","")</f>
        <v>#REF!</v>
      </c>
      <c r="K14" s="360" t="e">
        <f>IF('3. Associated information'!#REF!="x","x","")</f>
        <v>#REF!</v>
      </c>
      <c r="L14" s="360" t="e">
        <f>IF('3. Associated information'!#REF!="x","x","")</f>
        <v>#REF!</v>
      </c>
      <c r="M14" s="360" t="e">
        <f>IF('3. Associated information'!#REF!="x","x","")</f>
        <v>#REF!</v>
      </c>
      <c r="N14" s="360" t="e">
        <f>IF('3. Associated information'!#REF!="x","x","")</f>
        <v>#REF!</v>
      </c>
      <c r="O14" s="360" t="e">
        <f>IF('3. Associated information'!#REF!="x","x","")</f>
        <v>#REF!</v>
      </c>
      <c r="P14" s="360" t="e">
        <f>IF('3. Associated information'!#REF!="x","x","")</f>
        <v>#REF!</v>
      </c>
      <c r="Q14" s="360"/>
      <c r="R14" s="360"/>
      <c r="T14" s="360"/>
      <c r="X14" s="360" t="e">
        <f>IF('3. Associated information'!#REF!="2110 Cloud MS","Yes",IF('3. Associated information'!#REF!="2120 Cloud PS","Yes","No"))</f>
        <v>#REF!</v>
      </c>
      <c r="Y14" s="360" t="s">
        <v>651</v>
      </c>
      <c r="Z14" s="360" t="e">
        <f>IF('3. Associated information'!#REF!="Non-CI (contract)","20020","")</f>
        <v>#REF!</v>
      </c>
      <c r="AA14" s="360" t="e">
        <f>IF('3. Associated information'!#REF!="No","20010","")</f>
        <v>#REF!</v>
      </c>
      <c r="AB14" s="360" t="e">
        <f>IF(OR('3. Associated information'!#REF!="00 - Multi LoB",'3. Associated information'!#REF!=""),"","20030")</f>
        <v>#REF!</v>
      </c>
      <c r="AC14" s="432" t="e">
        <f t="shared" si="0"/>
        <v>#REF!</v>
      </c>
      <c r="AD14" s="726" t="e">
        <f t="shared" si="1"/>
        <v>#REF!</v>
      </c>
      <c r="AE14" s="733" t="e">
        <f>+'3. Associated information'!#REF!</f>
        <v>#REF!</v>
      </c>
      <c r="AF14" s="739"/>
      <c r="AG14" s="759" t="e">
        <f>+'3. Associated information'!#REF!</f>
        <v>#REF!</v>
      </c>
      <c r="AH14" s="739"/>
      <c r="AI14" s="760"/>
      <c r="AJ14" s="761" t="s">
        <v>2320</v>
      </c>
      <c r="AK14" s="759" t="e">
        <f>+'3. Associated information'!#REF!</f>
        <v>#REF!</v>
      </c>
      <c r="AL14" s="761" t="s">
        <v>651</v>
      </c>
      <c r="AM14" s="759" t="e">
        <f>VLOOKUP('3. Associated information'!#REF!,'Field Values'!$AB$2:$AD$40,2,FALSE)</f>
        <v>#REF!</v>
      </c>
      <c r="AN14" s="762" t="s">
        <v>2320</v>
      </c>
      <c r="AO14" s="763" t="e">
        <f>LEFT('3. Associated information'!#REF!,2)</f>
        <v>#REF!</v>
      </c>
      <c r="AP14" s="759" t="e">
        <f>VLOOKUP('3. Associated information'!#REF!,'Field Values'!$BQ$3:$BS$4,2,FALSE)</f>
        <v>#REF!</v>
      </c>
      <c r="AQ14" s="759" t="e">
        <f>+'3. Associated information'!#REF!</f>
        <v>#REF!</v>
      </c>
      <c r="AR14" s="763" t="s">
        <v>2320</v>
      </c>
      <c r="AS14" s="761" t="s">
        <v>1045</v>
      </c>
      <c r="AT14" s="737" t="s">
        <v>2160</v>
      </c>
      <c r="AU14" s="737"/>
      <c r="AV14" s="737"/>
      <c r="AW14" s="764" t="s">
        <v>2320</v>
      </c>
      <c r="AX14" s="759" t="e">
        <f>VLOOKUP('3. Associated information'!#REF!,'Field Values'!$AL$3:$AN$27,2,FALSE)</f>
        <v>#REF!</v>
      </c>
      <c r="AY14" s="765" t="e">
        <f>LEFT('3. Associated information'!#REF!,4)</f>
        <v>#REF!</v>
      </c>
      <c r="AZ14" s="765" t="e">
        <f t="shared" si="2"/>
        <v>#REF!</v>
      </c>
      <c r="BA14" s="761" t="s">
        <v>2320</v>
      </c>
      <c r="BB14" s="759" t="s">
        <v>2320</v>
      </c>
      <c r="BC14" s="761" t="s">
        <v>2320</v>
      </c>
      <c r="BD14" s="761" t="s">
        <v>2320</v>
      </c>
      <c r="BE14" s="761" t="s">
        <v>2320</v>
      </c>
      <c r="BF14" s="761" t="s">
        <v>2321</v>
      </c>
      <c r="BG14" s="739"/>
      <c r="BH14" s="766" t="s">
        <v>2322</v>
      </c>
      <c r="BI14" s="767" t="s">
        <v>1169</v>
      </c>
      <c r="BJ14" s="739"/>
      <c r="BK14" s="761" t="s">
        <v>2320</v>
      </c>
      <c r="BL14" s="768" t="e">
        <f>+'3. Associated information'!#REF!</f>
        <v>#REF!</v>
      </c>
      <c r="BM14" s="761" t="s">
        <v>2320</v>
      </c>
      <c r="BN14" s="769" t="e">
        <f>+'3. Associated information'!#REF!</f>
        <v>#REF!</v>
      </c>
      <c r="BO14" s="759" t="e">
        <f>+'3. Associated information'!#REF!</f>
        <v>#REF!</v>
      </c>
      <c r="BP14" s="769" t="e">
        <f>+'3. Associated information'!#REF!</f>
        <v>#REF!</v>
      </c>
      <c r="BQ14" s="761" t="s">
        <v>2320</v>
      </c>
      <c r="BR14" s="767" t="s">
        <v>1182</v>
      </c>
      <c r="BS14" s="761" t="s">
        <v>2323</v>
      </c>
      <c r="BT14" s="761">
        <v>1</v>
      </c>
      <c r="BU14" s="770">
        <v>0.01</v>
      </c>
      <c r="BV14" s="771" t="s">
        <v>1045</v>
      </c>
      <c r="BW14" s="771" t="s">
        <v>1045</v>
      </c>
      <c r="BX14" s="771">
        <v>1</v>
      </c>
      <c r="BY14" s="771" t="s">
        <v>2320</v>
      </c>
      <c r="BZ14" s="761" t="s">
        <v>2320</v>
      </c>
      <c r="CA14" s="761" t="s">
        <v>2320</v>
      </c>
      <c r="CB14" s="761" t="s">
        <v>2320</v>
      </c>
      <c r="CC14" s="772"/>
      <c r="CE14" s="360"/>
      <c r="CF14" s="360"/>
      <c r="CG14" s="360"/>
      <c r="CH14" s="360"/>
      <c r="CI14" s="360"/>
      <c r="CJ14" s="360"/>
      <c r="CK14" s="360"/>
    </row>
    <row r="15" spans="1:89" x14ac:dyDescent="0.25">
      <c r="A15" s="360" t="e">
        <f>+'3. Associated information'!#REF!</f>
        <v>#REF!</v>
      </c>
      <c r="B15" s="360" t="e">
        <f>+'3. Associated information'!#REF!</f>
        <v>#REF!</v>
      </c>
      <c r="C15" s="360" t="e">
        <f>+'3. Associated information'!#REF!</f>
        <v>#REF!</v>
      </c>
      <c r="D15" s="360" t="e">
        <f>+'3. Associated information'!#REF!</f>
        <v>#REF!</v>
      </c>
      <c r="E15" s="360" t="e">
        <f>+'3. Associated information'!#REF!</f>
        <v>#REF!</v>
      </c>
      <c r="F15" s="360" t="e">
        <f>IF('3. Associated information'!#REF!="x","x","")</f>
        <v>#REF!</v>
      </c>
      <c r="G15" s="360" t="e">
        <f>IF('3. Associated information'!#REF!="x","x","")</f>
        <v>#REF!</v>
      </c>
      <c r="H15" s="360" t="e">
        <f>IF('3. Associated information'!#REF!="x","x","")</f>
        <v>#REF!</v>
      </c>
      <c r="I15" s="360" t="e">
        <f>IF('3. Associated information'!#REF!="x","x","")</f>
        <v>#REF!</v>
      </c>
      <c r="J15" s="360" t="e">
        <f>IF('3. Associated information'!#REF!="x","x","")</f>
        <v>#REF!</v>
      </c>
      <c r="K15" s="360" t="e">
        <f>IF('3. Associated information'!#REF!="x","x","")</f>
        <v>#REF!</v>
      </c>
      <c r="L15" s="360" t="e">
        <f>IF('3. Associated information'!#REF!="x","x","")</f>
        <v>#REF!</v>
      </c>
      <c r="M15" s="360" t="e">
        <f>IF('3. Associated information'!#REF!="x","x","")</f>
        <v>#REF!</v>
      </c>
      <c r="N15" s="360" t="e">
        <f>IF('3. Associated information'!#REF!="x","x","")</f>
        <v>#REF!</v>
      </c>
      <c r="O15" s="360" t="e">
        <f>IF('3. Associated information'!#REF!="x","x","")</f>
        <v>#REF!</v>
      </c>
      <c r="P15" s="360" t="e">
        <f>IF('3. Associated information'!#REF!="x","x","")</f>
        <v>#REF!</v>
      </c>
      <c r="Q15" s="360"/>
      <c r="R15" s="360"/>
      <c r="T15" s="360"/>
      <c r="X15" s="360" t="e">
        <f>IF('3. Associated information'!#REF!="2110 Cloud MS","Yes",IF('3. Associated information'!#REF!="2120 Cloud PS","Yes","No"))</f>
        <v>#REF!</v>
      </c>
      <c r="Y15" s="360" t="s">
        <v>651</v>
      </c>
      <c r="Z15" s="360" t="e">
        <f>IF('3. Associated information'!#REF!="Non-CI (contract)","20020","")</f>
        <v>#REF!</v>
      </c>
      <c r="AA15" s="360" t="e">
        <f>IF('3. Associated information'!#REF!="No","20010","")</f>
        <v>#REF!</v>
      </c>
      <c r="AB15" s="360" t="e">
        <f>IF(OR('3. Associated information'!#REF!="00 - Multi LoB",'3. Associated information'!#REF!=""),"","20030")</f>
        <v>#REF!</v>
      </c>
      <c r="AC15" s="432" t="e">
        <f t="shared" si="0"/>
        <v>#REF!</v>
      </c>
      <c r="AD15" s="726" t="e">
        <f t="shared" si="1"/>
        <v>#REF!</v>
      </c>
      <c r="AE15" s="733" t="e">
        <f>+'3. Associated information'!#REF!</f>
        <v>#REF!</v>
      </c>
      <c r="AF15" s="739"/>
      <c r="AG15" s="759" t="e">
        <f>+'3. Associated information'!#REF!</f>
        <v>#REF!</v>
      </c>
      <c r="AH15" s="739"/>
      <c r="AI15" s="760"/>
      <c r="AJ15" s="761" t="s">
        <v>2320</v>
      </c>
      <c r="AK15" s="759" t="e">
        <f>+'3. Associated information'!#REF!</f>
        <v>#REF!</v>
      </c>
      <c r="AL15" s="761" t="s">
        <v>651</v>
      </c>
      <c r="AM15" s="759" t="e">
        <f>VLOOKUP('3. Associated information'!#REF!,'Field Values'!$AB$2:$AD$40,2,FALSE)</f>
        <v>#REF!</v>
      </c>
      <c r="AN15" s="762" t="s">
        <v>2320</v>
      </c>
      <c r="AO15" s="763" t="e">
        <f>LEFT('3. Associated information'!#REF!,2)</f>
        <v>#REF!</v>
      </c>
      <c r="AP15" s="759" t="e">
        <f>VLOOKUP('3. Associated information'!#REF!,'Field Values'!$BQ$3:$BS$4,2,FALSE)</f>
        <v>#REF!</v>
      </c>
      <c r="AQ15" s="759" t="e">
        <f>+'3. Associated information'!#REF!</f>
        <v>#REF!</v>
      </c>
      <c r="AR15" s="763" t="s">
        <v>2320</v>
      </c>
      <c r="AS15" s="761" t="s">
        <v>1045</v>
      </c>
      <c r="AT15" s="737" t="s">
        <v>2160</v>
      </c>
      <c r="AU15" s="737"/>
      <c r="AV15" s="737"/>
      <c r="AW15" s="764" t="s">
        <v>2320</v>
      </c>
      <c r="AX15" s="759" t="e">
        <f>VLOOKUP('3. Associated information'!#REF!,'Field Values'!$AL$3:$AN$27,2,FALSE)</f>
        <v>#REF!</v>
      </c>
      <c r="AY15" s="765" t="e">
        <f>LEFT('3. Associated information'!#REF!,4)</f>
        <v>#REF!</v>
      </c>
      <c r="AZ15" s="765" t="e">
        <f t="shared" si="2"/>
        <v>#REF!</v>
      </c>
      <c r="BA15" s="761" t="s">
        <v>2320</v>
      </c>
      <c r="BB15" s="759" t="s">
        <v>2320</v>
      </c>
      <c r="BC15" s="761" t="s">
        <v>2320</v>
      </c>
      <c r="BD15" s="761" t="s">
        <v>2320</v>
      </c>
      <c r="BE15" s="761" t="s">
        <v>2320</v>
      </c>
      <c r="BF15" s="761" t="s">
        <v>2321</v>
      </c>
      <c r="BG15" s="739"/>
      <c r="BH15" s="766" t="s">
        <v>2322</v>
      </c>
      <c r="BI15" s="767" t="s">
        <v>1169</v>
      </c>
      <c r="BJ15" s="739"/>
      <c r="BK15" s="761" t="s">
        <v>2320</v>
      </c>
      <c r="BL15" s="768" t="e">
        <f>+'3. Associated information'!#REF!</f>
        <v>#REF!</v>
      </c>
      <c r="BM15" s="761" t="s">
        <v>2320</v>
      </c>
      <c r="BN15" s="769" t="e">
        <f>+'3. Associated information'!#REF!</f>
        <v>#REF!</v>
      </c>
      <c r="BO15" s="759" t="e">
        <f>+'3. Associated information'!#REF!</f>
        <v>#REF!</v>
      </c>
      <c r="BP15" s="769" t="e">
        <f>+'3. Associated information'!#REF!</f>
        <v>#REF!</v>
      </c>
      <c r="BQ15" s="761" t="s">
        <v>2320</v>
      </c>
      <c r="BR15" s="767" t="s">
        <v>1182</v>
      </c>
      <c r="BS15" s="761" t="s">
        <v>2323</v>
      </c>
      <c r="BT15" s="761">
        <v>1</v>
      </c>
      <c r="BU15" s="770">
        <v>0.01</v>
      </c>
      <c r="BV15" s="771" t="s">
        <v>1045</v>
      </c>
      <c r="BW15" s="771" t="s">
        <v>1045</v>
      </c>
      <c r="BX15" s="771">
        <v>1</v>
      </c>
      <c r="BY15" s="771" t="s">
        <v>2320</v>
      </c>
      <c r="BZ15" s="761" t="s">
        <v>2320</v>
      </c>
      <c r="CA15" s="761" t="s">
        <v>2320</v>
      </c>
      <c r="CB15" s="761" t="s">
        <v>2320</v>
      </c>
      <c r="CC15" s="772"/>
      <c r="CE15" s="360"/>
      <c r="CF15" s="360"/>
      <c r="CG15" s="360"/>
      <c r="CH15" s="360"/>
      <c r="CI15" s="360"/>
      <c r="CJ15" s="360"/>
      <c r="CK15" s="360"/>
    </row>
    <row r="16" spans="1:89" x14ac:dyDescent="0.25">
      <c r="A16" s="360" t="e">
        <f>+'3. Associated information'!#REF!</f>
        <v>#REF!</v>
      </c>
      <c r="B16" s="360" t="e">
        <f>+'3. Associated information'!#REF!</f>
        <v>#REF!</v>
      </c>
      <c r="C16" s="360" t="e">
        <f>+'3. Associated information'!#REF!</f>
        <v>#REF!</v>
      </c>
      <c r="D16" s="360" t="e">
        <f>+'3. Associated information'!#REF!</f>
        <v>#REF!</v>
      </c>
      <c r="E16" s="360" t="e">
        <f>+'3. Associated information'!#REF!</f>
        <v>#REF!</v>
      </c>
      <c r="F16" s="360" t="e">
        <f>IF('3. Associated information'!#REF!="x","x","")</f>
        <v>#REF!</v>
      </c>
      <c r="G16" s="360" t="e">
        <f>IF('3. Associated information'!#REF!="x","x","")</f>
        <v>#REF!</v>
      </c>
      <c r="H16" s="360" t="e">
        <f>IF('3. Associated information'!#REF!="x","x","")</f>
        <v>#REF!</v>
      </c>
      <c r="I16" s="360" t="e">
        <f>IF('3. Associated information'!#REF!="x","x","")</f>
        <v>#REF!</v>
      </c>
      <c r="J16" s="360" t="e">
        <f>IF('3. Associated information'!#REF!="x","x","")</f>
        <v>#REF!</v>
      </c>
      <c r="K16" s="360" t="e">
        <f>IF('3. Associated information'!#REF!="x","x","")</f>
        <v>#REF!</v>
      </c>
      <c r="L16" s="360" t="e">
        <f>IF('3. Associated information'!#REF!="x","x","")</f>
        <v>#REF!</v>
      </c>
      <c r="M16" s="360" t="e">
        <f>IF('3. Associated information'!#REF!="x","x","")</f>
        <v>#REF!</v>
      </c>
      <c r="N16" s="360" t="e">
        <f>IF('3. Associated information'!#REF!="x","x","")</f>
        <v>#REF!</v>
      </c>
      <c r="O16" s="360" t="e">
        <f>IF('3. Associated information'!#REF!="x","x","")</f>
        <v>#REF!</v>
      </c>
      <c r="P16" s="360" t="e">
        <f>IF('3. Associated information'!#REF!="x","x","")</f>
        <v>#REF!</v>
      </c>
      <c r="Q16" s="360"/>
      <c r="R16" s="360"/>
      <c r="T16" s="360"/>
      <c r="X16" s="360" t="e">
        <f>IF('3. Associated information'!#REF!="2110 Cloud MS","Yes",IF('3. Associated information'!#REF!="2120 Cloud PS","Yes","No"))</f>
        <v>#REF!</v>
      </c>
      <c r="Y16" s="360" t="s">
        <v>651</v>
      </c>
      <c r="Z16" s="360" t="e">
        <f>IF('3. Associated information'!#REF!="Non-CI (contract)","20020","")</f>
        <v>#REF!</v>
      </c>
      <c r="AA16" s="360" t="e">
        <f>IF('3. Associated information'!#REF!="No","20010","")</f>
        <v>#REF!</v>
      </c>
      <c r="AB16" s="360" t="e">
        <f>IF(OR('3. Associated information'!#REF!="00 - Multi LoB",'3. Associated information'!#REF!=""),"","20030")</f>
        <v>#REF!</v>
      </c>
      <c r="AC16" s="432" t="e">
        <f t="shared" si="0"/>
        <v>#REF!</v>
      </c>
      <c r="AD16" s="726" t="e">
        <f t="shared" si="1"/>
        <v>#REF!</v>
      </c>
      <c r="AE16" s="733" t="e">
        <f>+'3. Associated information'!#REF!</f>
        <v>#REF!</v>
      </c>
      <c r="AF16" s="739"/>
      <c r="AG16" s="759" t="e">
        <f>+'3. Associated information'!#REF!</f>
        <v>#REF!</v>
      </c>
      <c r="AH16" s="739"/>
      <c r="AI16" s="760"/>
      <c r="AJ16" s="761" t="s">
        <v>2320</v>
      </c>
      <c r="AK16" s="759" t="e">
        <f>+'3. Associated information'!#REF!</f>
        <v>#REF!</v>
      </c>
      <c r="AL16" s="761" t="s">
        <v>651</v>
      </c>
      <c r="AM16" s="759" t="e">
        <f>VLOOKUP('3. Associated information'!#REF!,'Field Values'!$AB$2:$AD$40,2,FALSE)</f>
        <v>#REF!</v>
      </c>
      <c r="AN16" s="762" t="s">
        <v>2320</v>
      </c>
      <c r="AO16" s="763" t="e">
        <f>LEFT('3. Associated information'!#REF!,2)</f>
        <v>#REF!</v>
      </c>
      <c r="AP16" s="759" t="e">
        <f>VLOOKUP('3. Associated information'!#REF!,'Field Values'!$BQ$3:$BS$4,2,FALSE)</f>
        <v>#REF!</v>
      </c>
      <c r="AQ16" s="759" t="e">
        <f>+'3. Associated information'!#REF!</f>
        <v>#REF!</v>
      </c>
      <c r="AR16" s="763" t="s">
        <v>2320</v>
      </c>
      <c r="AS16" s="761" t="s">
        <v>1045</v>
      </c>
      <c r="AT16" s="737" t="s">
        <v>2160</v>
      </c>
      <c r="AU16" s="737"/>
      <c r="AV16" s="737"/>
      <c r="AW16" s="764" t="s">
        <v>2320</v>
      </c>
      <c r="AX16" s="759" t="e">
        <f>VLOOKUP('3. Associated information'!#REF!,'Field Values'!$AL$3:$AN$27,2,FALSE)</f>
        <v>#REF!</v>
      </c>
      <c r="AY16" s="765" t="e">
        <f>LEFT('3. Associated information'!#REF!,4)</f>
        <v>#REF!</v>
      </c>
      <c r="AZ16" s="765" t="e">
        <f t="shared" si="2"/>
        <v>#REF!</v>
      </c>
      <c r="BA16" s="761" t="s">
        <v>2320</v>
      </c>
      <c r="BB16" s="759" t="s">
        <v>2320</v>
      </c>
      <c r="BC16" s="761" t="s">
        <v>2320</v>
      </c>
      <c r="BD16" s="761" t="s">
        <v>2320</v>
      </c>
      <c r="BE16" s="761" t="s">
        <v>2320</v>
      </c>
      <c r="BF16" s="761" t="s">
        <v>2321</v>
      </c>
      <c r="BG16" s="739"/>
      <c r="BH16" s="766" t="s">
        <v>2322</v>
      </c>
      <c r="BI16" s="767" t="s">
        <v>1169</v>
      </c>
      <c r="BJ16" s="739"/>
      <c r="BK16" s="761" t="s">
        <v>2320</v>
      </c>
      <c r="BL16" s="768" t="e">
        <f>+'3. Associated information'!#REF!</f>
        <v>#REF!</v>
      </c>
      <c r="BM16" s="761" t="s">
        <v>2320</v>
      </c>
      <c r="BN16" s="769" t="e">
        <f>+'3. Associated information'!#REF!</f>
        <v>#REF!</v>
      </c>
      <c r="BO16" s="759" t="e">
        <f>+'3. Associated information'!#REF!</f>
        <v>#REF!</v>
      </c>
      <c r="BP16" s="769" t="e">
        <f>+'3. Associated information'!#REF!</f>
        <v>#REF!</v>
      </c>
      <c r="BQ16" s="761" t="s">
        <v>2320</v>
      </c>
      <c r="BR16" s="767" t="s">
        <v>1182</v>
      </c>
      <c r="BS16" s="761" t="s">
        <v>2323</v>
      </c>
      <c r="BT16" s="761">
        <v>1</v>
      </c>
      <c r="BU16" s="770">
        <v>0.01</v>
      </c>
      <c r="BV16" s="771" t="s">
        <v>1045</v>
      </c>
      <c r="BW16" s="771" t="s">
        <v>1045</v>
      </c>
      <c r="BX16" s="771">
        <v>1</v>
      </c>
      <c r="BY16" s="771" t="s">
        <v>2320</v>
      </c>
      <c r="BZ16" s="761" t="s">
        <v>2320</v>
      </c>
      <c r="CA16" s="761" t="s">
        <v>2320</v>
      </c>
      <c r="CB16" s="761" t="s">
        <v>2320</v>
      </c>
      <c r="CC16" s="772"/>
      <c r="CE16" s="360"/>
      <c r="CF16" s="360"/>
      <c r="CG16" s="360"/>
      <c r="CH16" s="360"/>
      <c r="CI16" s="360"/>
      <c r="CJ16" s="360"/>
      <c r="CK16" s="360"/>
    </row>
    <row r="17" spans="1:89" x14ac:dyDescent="0.25">
      <c r="A17" s="360" t="e">
        <f>+'3. Associated information'!#REF!</f>
        <v>#REF!</v>
      </c>
      <c r="B17" s="360" t="e">
        <f>+'3. Associated information'!#REF!</f>
        <v>#REF!</v>
      </c>
      <c r="C17" s="360" t="e">
        <f>+'3. Associated information'!#REF!</f>
        <v>#REF!</v>
      </c>
      <c r="D17" s="360" t="e">
        <f>+'3. Associated information'!#REF!</f>
        <v>#REF!</v>
      </c>
      <c r="E17" s="360" t="e">
        <f>+'3. Associated information'!#REF!</f>
        <v>#REF!</v>
      </c>
      <c r="F17" s="360" t="e">
        <f>IF('3. Associated information'!#REF!="x","x","")</f>
        <v>#REF!</v>
      </c>
      <c r="G17" s="360" t="e">
        <f>IF('3. Associated information'!#REF!="x","x","")</f>
        <v>#REF!</v>
      </c>
      <c r="H17" s="360" t="e">
        <f>IF('3. Associated information'!#REF!="x","x","")</f>
        <v>#REF!</v>
      </c>
      <c r="I17" s="360" t="e">
        <f>IF('3. Associated information'!#REF!="x","x","")</f>
        <v>#REF!</v>
      </c>
      <c r="J17" s="360" t="e">
        <f>IF('3. Associated information'!#REF!="x","x","")</f>
        <v>#REF!</v>
      </c>
      <c r="K17" s="360" t="e">
        <f>IF('3. Associated information'!#REF!="x","x","")</f>
        <v>#REF!</v>
      </c>
      <c r="L17" s="360" t="e">
        <f>IF('3. Associated information'!#REF!="x","x","")</f>
        <v>#REF!</v>
      </c>
      <c r="M17" s="360" t="e">
        <f>IF('3. Associated information'!#REF!="x","x","")</f>
        <v>#REF!</v>
      </c>
      <c r="N17" s="360" t="e">
        <f>IF('3. Associated information'!#REF!="x","x","")</f>
        <v>#REF!</v>
      </c>
      <c r="O17" s="360" t="e">
        <f>IF('3. Associated information'!#REF!="x","x","")</f>
        <v>#REF!</v>
      </c>
      <c r="P17" s="360" t="e">
        <f>IF('3. Associated information'!#REF!="x","x","")</f>
        <v>#REF!</v>
      </c>
      <c r="Q17" s="360"/>
      <c r="R17" s="360"/>
      <c r="T17" s="360"/>
      <c r="X17" s="360" t="e">
        <f>IF('3. Associated information'!#REF!="2110 Cloud MS","Yes",IF('3. Associated information'!#REF!="2120 Cloud PS","Yes","No"))</f>
        <v>#REF!</v>
      </c>
      <c r="Y17" s="360" t="s">
        <v>651</v>
      </c>
      <c r="Z17" s="360" t="e">
        <f>IF('3. Associated information'!#REF!="Non-CI (contract)","20020","")</f>
        <v>#REF!</v>
      </c>
      <c r="AA17" s="360" t="e">
        <f>IF('3. Associated information'!#REF!="No","20010","")</f>
        <v>#REF!</v>
      </c>
      <c r="AB17" s="360" t="e">
        <f>IF(OR('3. Associated information'!#REF!="00 - Multi LoB",'3. Associated information'!#REF!=""),"","20030")</f>
        <v>#REF!</v>
      </c>
      <c r="AC17" s="432" t="e">
        <f t="shared" si="0"/>
        <v>#REF!</v>
      </c>
      <c r="AD17" s="726" t="e">
        <f t="shared" si="1"/>
        <v>#REF!</v>
      </c>
      <c r="AE17" s="733" t="e">
        <f>+'3. Associated information'!#REF!</f>
        <v>#REF!</v>
      </c>
      <c r="AF17" s="739"/>
      <c r="AG17" s="759" t="e">
        <f>+'3. Associated information'!#REF!</f>
        <v>#REF!</v>
      </c>
      <c r="AH17" s="739"/>
      <c r="AI17" s="760"/>
      <c r="AJ17" s="761" t="s">
        <v>2320</v>
      </c>
      <c r="AK17" s="759" t="e">
        <f>+'3. Associated information'!#REF!</f>
        <v>#REF!</v>
      </c>
      <c r="AL17" s="761" t="s">
        <v>651</v>
      </c>
      <c r="AM17" s="759" t="e">
        <f>VLOOKUP('3. Associated information'!#REF!,'Field Values'!$AB$2:$AD$40,2,FALSE)</f>
        <v>#REF!</v>
      </c>
      <c r="AN17" s="762" t="s">
        <v>2320</v>
      </c>
      <c r="AO17" s="763" t="e">
        <f>LEFT('3. Associated information'!#REF!,2)</f>
        <v>#REF!</v>
      </c>
      <c r="AP17" s="759" t="e">
        <f>VLOOKUP('3. Associated information'!#REF!,'Field Values'!$BQ$3:$BS$4,2,FALSE)</f>
        <v>#REF!</v>
      </c>
      <c r="AQ17" s="759" t="e">
        <f>+'3. Associated information'!#REF!</f>
        <v>#REF!</v>
      </c>
      <c r="AR17" s="763" t="s">
        <v>2320</v>
      </c>
      <c r="AS17" s="761" t="s">
        <v>1045</v>
      </c>
      <c r="AT17" s="737" t="s">
        <v>2160</v>
      </c>
      <c r="AU17" s="737"/>
      <c r="AV17" s="737"/>
      <c r="AW17" s="764" t="s">
        <v>2320</v>
      </c>
      <c r="AX17" s="759" t="e">
        <f>VLOOKUP('3. Associated information'!#REF!,'Field Values'!$AL$3:$AN$27,2,FALSE)</f>
        <v>#REF!</v>
      </c>
      <c r="AY17" s="765" t="e">
        <f>LEFT('3. Associated information'!#REF!,4)</f>
        <v>#REF!</v>
      </c>
      <c r="AZ17" s="765" t="e">
        <f t="shared" si="2"/>
        <v>#REF!</v>
      </c>
      <c r="BA17" s="761" t="s">
        <v>2320</v>
      </c>
      <c r="BB17" s="759" t="s">
        <v>2320</v>
      </c>
      <c r="BC17" s="761" t="s">
        <v>2320</v>
      </c>
      <c r="BD17" s="761" t="s">
        <v>2320</v>
      </c>
      <c r="BE17" s="761" t="s">
        <v>2320</v>
      </c>
      <c r="BF17" s="761" t="s">
        <v>2321</v>
      </c>
      <c r="BG17" s="739"/>
      <c r="BH17" s="766" t="s">
        <v>2322</v>
      </c>
      <c r="BI17" s="767" t="s">
        <v>1169</v>
      </c>
      <c r="BJ17" s="739"/>
      <c r="BK17" s="761" t="s">
        <v>2320</v>
      </c>
      <c r="BL17" s="768" t="e">
        <f>+'3. Associated information'!#REF!</f>
        <v>#REF!</v>
      </c>
      <c r="BM17" s="761" t="s">
        <v>2320</v>
      </c>
      <c r="BN17" s="769" t="e">
        <f>+'3. Associated information'!#REF!</f>
        <v>#REF!</v>
      </c>
      <c r="BO17" s="759" t="e">
        <f>+'3. Associated information'!#REF!</f>
        <v>#REF!</v>
      </c>
      <c r="BP17" s="769" t="e">
        <f>+'3. Associated information'!#REF!</f>
        <v>#REF!</v>
      </c>
      <c r="BQ17" s="761" t="s">
        <v>2320</v>
      </c>
      <c r="BR17" s="767" t="s">
        <v>1182</v>
      </c>
      <c r="BS17" s="761" t="s">
        <v>2323</v>
      </c>
      <c r="BT17" s="761">
        <v>1</v>
      </c>
      <c r="BU17" s="770">
        <v>0.01</v>
      </c>
      <c r="BV17" s="771" t="s">
        <v>1045</v>
      </c>
      <c r="BW17" s="771" t="s">
        <v>1045</v>
      </c>
      <c r="BX17" s="771">
        <v>1</v>
      </c>
      <c r="BY17" s="771" t="s">
        <v>2320</v>
      </c>
      <c r="BZ17" s="761" t="s">
        <v>2320</v>
      </c>
      <c r="CA17" s="761" t="s">
        <v>2320</v>
      </c>
      <c r="CB17" s="761" t="s">
        <v>2320</v>
      </c>
      <c r="CC17" s="772"/>
      <c r="CE17" s="360"/>
      <c r="CF17" s="360"/>
      <c r="CG17" s="360"/>
      <c r="CH17" s="360"/>
      <c r="CI17" s="360"/>
      <c r="CJ17" s="360"/>
      <c r="CK17" s="360"/>
    </row>
    <row r="18" spans="1:89" x14ac:dyDescent="0.25">
      <c r="A18" s="360" t="e">
        <f>+'3. Associated information'!#REF!</f>
        <v>#REF!</v>
      </c>
      <c r="B18" s="360" t="e">
        <f>+'3. Associated information'!#REF!</f>
        <v>#REF!</v>
      </c>
      <c r="C18" s="360" t="e">
        <f>+'3. Associated information'!#REF!</f>
        <v>#REF!</v>
      </c>
      <c r="D18" s="360" t="e">
        <f>+'3. Associated information'!#REF!</f>
        <v>#REF!</v>
      </c>
      <c r="E18" s="360" t="e">
        <f>+'3. Associated information'!#REF!</f>
        <v>#REF!</v>
      </c>
      <c r="F18" s="360" t="e">
        <f>IF('3. Associated information'!#REF!="x","x","")</f>
        <v>#REF!</v>
      </c>
      <c r="G18" s="360" t="e">
        <f>IF('3. Associated information'!#REF!="x","x","")</f>
        <v>#REF!</v>
      </c>
      <c r="H18" s="360" t="e">
        <f>IF('3. Associated information'!#REF!="x","x","")</f>
        <v>#REF!</v>
      </c>
      <c r="I18" s="360" t="e">
        <f>IF('3. Associated information'!#REF!="x","x","")</f>
        <v>#REF!</v>
      </c>
      <c r="J18" s="360" t="e">
        <f>IF('3. Associated information'!#REF!="x","x","")</f>
        <v>#REF!</v>
      </c>
      <c r="K18" s="360" t="e">
        <f>IF('3. Associated information'!#REF!="x","x","")</f>
        <v>#REF!</v>
      </c>
      <c r="L18" s="360" t="e">
        <f>IF('3. Associated information'!#REF!="x","x","")</f>
        <v>#REF!</v>
      </c>
      <c r="M18" s="360" t="e">
        <f>IF('3. Associated information'!#REF!="x","x","")</f>
        <v>#REF!</v>
      </c>
      <c r="N18" s="360" t="e">
        <f>IF('3. Associated information'!#REF!="x","x","")</f>
        <v>#REF!</v>
      </c>
      <c r="O18" s="360" t="e">
        <f>IF('3. Associated information'!#REF!="x","x","")</f>
        <v>#REF!</v>
      </c>
      <c r="P18" s="360" t="e">
        <f>IF('3. Associated information'!#REF!="x","x","")</f>
        <v>#REF!</v>
      </c>
      <c r="Q18" s="360"/>
      <c r="R18" s="360"/>
      <c r="T18" s="360"/>
      <c r="X18" s="360" t="e">
        <f>IF('3. Associated information'!#REF!="2110 Cloud MS","Yes",IF('3. Associated information'!#REF!="2120 Cloud PS","Yes","No"))</f>
        <v>#REF!</v>
      </c>
      <c r="Y18" s="360" t="s">
        <v>651</v>
      </c>
      <c r="Z18" s="360" t="e">
        <f>IF('3. Associated information'!#REF!="Non-CI (contract)","20020","")</f>
        <v>#REF!</v>
      </c>
      <c r="AA18" s="360" t="e">
        <f>IF('3. Associated information'!#REF!="No","20010","")</f>
        <v>#REF!</v>
      </c>
      <c r="AB18" s="360" t="e">
        <f>IF(OR('3. Associated information'!#REF!="00 - Multi LoB",'3. Associated information'!#REF!=""),"","20030")</f>
        <v>#REF!</v>
      </c>
      <c r="AC18" s="432" t="e">
        <f t="shared" si="0"/>
        <v>#REF!</v>
      </c>
      <c r="AD18" s="726" t="e">
        <f t="shared" si="1"/>
        <v>#REF!</v>
      </c>
      <c r="AE18" s="733" t="e">
        <f>+'3. Associated information'!#REF!</f>
        <v>#REF!</v>
      </c>
      <c r="AF18" s="739"/>
      <c r="AG18" s="759" t="e">
        <f>+'3. Associated information'!#REF!</f>
        <v>#REF!</v>
      </c>
      <c r="AH18" s="739"/>
      <c r="AI18" s="760"/>
      <c r="AJ18" s="761" t="s">
        <v>2320</v>
      </c>
      <c r="AK18" s="759" t="e">
        <f>+'3. Associated information'!#REF!</f>
        <v>#REF!</v>
      </c>
      <c r="AL18" s="761" t="s">
        <v>651</v>
      </c>
      <c r="AM18" s="759" t="e">
        <f>VLOOKUP('3. Associated information'!#REF!,'Field Values'!$AB$2:$AD$40,2,FALSE)</f>
        <v>#REF!</v>
      </c>
      <c r="AN18" s="762" t="s">
        <v>2320</v>
      </c>
      <c r="AO18" s="763" t="e">
        <f>LEFT('3. Associated information'!#REF!,2)</f>
        <v>#REF!</v>
      </c>
      <c r="AP18" s="759" t="e">
        <f>VLOOKUP('3. Associated information'!#REF!,'Field Values'!$BQ$3:$BS$4,2,FALSE)</f>
        <v>#REF!</v>
      </c>
      <c r="AQ18" s="759" t="e">
        <f>+'3. Associated information'!#REF!</f>
        <v>#REF!</v>
      </c>
      <c r="AR18" s="763" t="s">
        <v>2320</v>
      </c>
      <c r="AS18" s="761" t="s">
        <v>1045</v>
      </c>
      <c r="AT18" s="737" t="s">
        <v>2160</v>
      </c>
      <c r="AU18" s="737"/>
      <c r="AV18" s="737"/>
      <c r="AW18" s="764" t="s">
        <v>2320</v>
      </c>
      <c r="AX18" s="759" t="e">
        <f>VLOOKUP('3. Associated information'!#REF!,'Field Values'!$AL$3:$AN$27,2,FALSE)</f>
        <v>#REF!</v>
      </c>
      <c r="AY18" s="765" t="e">
        <f>LEFT('3. Associated information'!#REF!,4)</f>
        <v>#REF!</v>
      </c>
      <c r="AZ18" s="765" t="e">
        <f t="shared" si="2"/>
        <v>#REF!</v>
      </c>
      <c r="BA18" s="761" t="s">
        <v>2320</v>
      </c>
      <c r="BB18" s="759" t="s">
        <v>2320</v>
      </c>
      <c r="BC18" s="761" t="s">
        <v>2320</v>
      </c>
      <c r="BD18" s="761" t="s">
        <v>2320</v>
      </c>
      <c r="BE18" s="761" t="s">
        <v>2320</v>
      </c>
      <c r="BF18" s="761" t="s">
        <v>2321</v>
      </c>
      <c r="BG18" s="739"/>
      <c r="BH18" s="766" t="s">
        <v>2322</v>
      </c>
      <c r="BI18" s="767" t="s">
        <v>1169</v>
      </c>
      <c r="BJ18" s="739"/>
      <c r="BK18" s="761" t="s">
        <v>2320</v>
      </c>
      <c r="BL18" s="768" t="e">
        <f>+'3. Associated information'!#REF!</f>
        <v>#REF!</v>
      </c>
      <c r="BM18" s="761" t="s">
        <v>2320</v>
      </c>
      <c r="BN18" s="769" t="e">
        <f>+'3. Associated information'!#REF!</f>
        <v>#REF!</v>
      </c>
      <c r="BO18" s="759" t="e">
        <f>+'3. Associated information'!#REF!</f>
        <v>#REF!</v>
      </c>
      <c r="BP18" s="769" t="e">
        <f>+'3. Associated information'!#REF!</f>
        <v>#REF!</v>
      </c>
      <c r="BQ18" s="761" t="s">
        <v>2320</v>
      </c>
      <c r="BR18" s="767" t="s">
        <v>1182</v>
      </c>
      <c r="BS18" s="761" t="s">
        <v>2323</v>
      </c>
      <c r="BT18" s="761">
        <v>1</v>
      </c>
      <c r="BU18" s="770">
        <v>0.01</v>
      </c>
      <c r="BV18" s="771" t="s">
        <v>1045</v>
      </c>
      <c r="BW18" s="771" t="s">
        <v>1045</v>
      </c>
      <c r="BX18" s="771">
        <v>1</v>
      </c>
      <c r="BY18" s="771" t="s">
        <v>2320</v>
      </c>
      <c r="BZ18" s="761" t="s">
        <v>2320</v>
      </c>
      <c r="CA18" s="761" t="s">
        <v>2320</v>
      </c>
      <c r="CB18" s="761" t="s">
        <v>2320</v>
      </c>
      <c r="CC18" s="772"/>
      <c r="CE18" s="360"/>
      <c r="CF18" s="360"/>
      <c r="CG18" s="360"/>
      <c r="CH18" s="360"/>
      <c r="CI18" s="360"/>
      <c r="CJ18" s="360"/>
      <c r="CK18" s="360"/>
    </row>
    <row r="19" spans="1:89" x14ac:dyDescent="0.25">
      <c r="A19" s="360" t="e">
        <f>+'3. Associated information'!#REF!</f>
        <v>#REF!</v>
      </c>
      <c r="B19" s="360" t="e">
        <f>+'3. Associated information'!#REF!</f>
        <v>#REF!</v>
      </c>
      <c r="C19" s="360" t="e">
        <f>+'3. Associated information'!#REF!</f>
        <v>#REF!</v>
      </c>
      <c r="D19" s="360" t="e">
        <f>+'3. Associated information'!#REF!</f>
        <v>#REF!</v>
      </c>
      <c r="E19" s="360" t="e">
        <f>+'3. Associated information'!#REF!</f>
        <v>#REF!</v>
      </c>
      <c r="F19" s="360" t="e">
        <f>IF('3. Associated information'!#REF!="x","x","")</f>
        <v>#REF!</v>
      </c>
      <c r="G19" s="360" t="e">
        <f>IF('3. Associated information'!#REF!="x","x","")</f>
        <v>#REF!</v>
      </c>
      <c r="H19" s="360" t="e">
        <f>IF('3. Associated information'!#REF!="x","x","")</f>
        <v>#REF!</v>
      </c>
      <c r="I19" s="360" t="e">
        <f>IF('3. Associated information'!#REF!="x","x","")</f>
        <v>#REF!</v>
      </c>
      <c r="J19" s="360" t="e">
        <f>IF('3. Associated information'!#REF!="x","x","")</f>
        <v>#REF!</v>
      </c>
      <c r="K19" s="360" t="e">
        <f>IF('3. Associated information'!#REF!="x","x","")</f>
        <v>#REF!</v>
      </c>
      <c r="L19" s="360" t="e">
        <f>IF('3. Associated information'!#REF!="x","x","")</f>
        <v>#REF!</v>
      </c>
      <c r="M19" s="360" t="e">
        <f>IF('3. Associated information'!#REF!="x","x","")</f>
        <v>#REF!</v>
      </c>
      <c r="N19" s="360" t="e">
        <f>IF('3. Associated information'!#REF!="x","x","")</f>
        <v>#REF!</v>
      </c>
      <c r="O19" s="360" t="e">
        <f>IF('3. Associated information'!#REF!="x","x","")</f>
        <v>#REF!</v>
      </c>
      <c r="P19" s="360" t="e">
        <f>IF('3. Associated information'!#REF!="x","x","")</f>
        <v>#REF!</v>
      </c>
      <c r="Q19" s="360"/>
      <c r="R19" s="360"/>
      <c r="T19" s="360"/>
      <c r="X19" s="360" t="e">
        <f>IF('3. Associated information'!#REF!="2110 Cloud MS","Yes",IF('3. Associated information'!#REF!="2120 Cloud PS","Yes","No"))</f>
        <v>#REF!</v>
      </c>
      <c r="Y19" s="360" t="s">
        <v>651</v>
      </c>
      <c r="Z19" s="360" t="e">
        <f>IF('3. Associated information'!#REF!="Non-CI (contract)","20020","")</f>
        <v>#REF!</v>
      </c>
      <c r="AA19" s="360" t="e">
        <f>IF('3. Associated information'!#REF!="No","20010","")</f>
        <v>#REF!</v>
      </c>
      <c r="AB19" s="360" t="e">
        <f>IF(OR('3. Associated information'!#REF!="00 - Multi LoB",'3. Associated information'!#REF!=""),"","20030")</f>
        <v>#REF!</v>
      </c>
      <c r="AC19" s="432" t="e">
        <f t="shared" si="0"/>
        <v>#REF!</v>
      </c>
      <c r="AD19" s="726" t="e">
        <f t="shared" si="1"/>
        <v>#REF!</v>
      </c>
      <c r="AE19" s="733" t="e">
        <f>+'3. Associated information'!#REF!</f>
        <v>#REF!</v>
      </c>
      <c r="AF19" s="739"/>
      <c r="AG19" s="759" t="e">
        <f>+'3. Associated information'!#REF!</f>
        <v>#REF!</v>
      </c>
      <c r="AH19" s="739"/>
      <c r="AI19" s="760"/>
      <c r="AJ19" s="761" t="s">
        <v>2320</v>
      </c>
      <c r="AK19" s="759" t="e">
        <f>+'3. Associated information'!#REF!</f>
        <v>#REF!</v>
      </c>
      <c r="AL19" s="761" t="s">
        <v>651</v>
      </c>
      <c r="AM19" s="759" t="e">
        <f>VLOOKUP('3. Associated information'!#REF!,'Field Values'!$AB$2:$AD$40,2,FALSE)</f>
        <v>#REF!</v>
      </c>
      <c r="AN19" s="762" t="s">
        <v>2320</v>
      </c>
      <c r="AO19" s="763" t="e">
        <f>LEFT('3. Associated information'!#REF!,2)</f>
        <v>#REF!</v>
      </c>
      <c r="AP19" s="759" t="e">
        <f>VLOOKUP('3. Associated information'!#REF!,'Field Values'!$BQ$3:$BS$4,2,FALSE)</f>
        <v>#REF!</v>
      </c>
      <c r="AQ19" s="759" t="e">
        <f>+'3. Associated information'!#REF!</f>
        <v>#REF!</v>
      </c>
      <c r="AR19" s="763" t="s">
        <v>2320</v>
      </c>
      <c r="AS19" s="761" t="s">
        <v>1045</v>
      </c>
      <c r="AT19" s="737" t="s">
        <v>2160</v>
      </c>
      <c r="AU19" s="737"/>
      <c r="AV19" s="737"/>
      <c r="AW19" s="764" t="s">
        <v>2320</v>
      </c>
      <c r="AX19" s="759" t="e">
        <f>VLOOKUP('3. Associated information'!#REF!,'Field Values'!$AL$3:$AN$27,2,FALSE)</f>
        <v>#REF!</v>
      </c>
      <c r="AY19" s="765" t="e">
        <f>LEFT('3. Associated information'!#REF!,4)</f>
        <v>#REF!</v>
      </c>
      <c r="AZ19" s="765" t="e">
        <f t="shared" si="2"/>
        <v>#REF!</v>
      </c>
      <c r="BA19" s="761" t="s">
        <v>2320</v>
      </c>
      <c r="BB19" s="759" t="s">
        <v>2320</v>
      </c>
      <c r="BC19" s="761" t="s">
        <v>2320</v>
      </c>
      <c r="BD19" s="761" t="s">
        <v>2320</v>
      </c>
      <c r="BE19" s="761" t="s">
        <v>2320</v>
      </c>
      <c r="BF19" s="761" t="s">
        <v>2321</v>
      </c>
      <c r="BG19" s="739"/>
      <c r="BH19" s="766" t="s">
        <v>2322</v>
      </c>
      <c r="BI19" s="767" t="s">
        <v>1169</v>
      </c>
      <c r="BJ19" s="739"/>
      <c r="BK19" s="761" t="s">
        <v>2320</v>
      </c>
      <c r="BL19" s="768" t="e">
        <f>+'3. Associated information'!#REF!</f>
        <v>#REF!</v>
      </c>
      <c r="BM19" s="761" t="s">
        <v>2320</v>
      </c>
      <c r="BN19" s="769" t="e">
        <f>+'3. Associated information'!#REF!</f>
        <v>#REF!</v>
      </c>
      <c r="BO19" s="759" t="e">
        <f>+'3. Associated information'!#REF!</f>
        <v>#REF!</v>
      </c>
      <c r="BP19" s="769" t="e">
        <f>+'3. Associated information'!#REF!</f>
        <v>#REF!</v>
      </c>
      <c r="BQ19" s="761" t="s">
        <v>2320</v>
      </c>
      <c r="BR19" s="767" t="s">
        <v>1182</v>
      </c>
      <c r="BS19" s="761" t="s">
        <v>2323</v>
      </c>
      <c r="BT19" s="761">
        <v>1</v>
      </c>
      <c r="BU19" s="770">
        <v>0.01</v>
      </c>
      <c r="BV19" s="771" t="s">
        <v>1045</v>
      </c>
      <c r="BW19" s="771" t="s">
        <v>1045</v>
      </c>
      <c r="BX19" s="771">
        <v>1</v>
      </c>
      <c r="BY19" s="771" t="s">
        <v>2320</v>
      </c>
      <c r="BZ19" s="761" t="s">
        <v>2320</v>
      </c>
      <c r="CA19" s="761" t="s">
        <v>2320</v>
      </c>
      <c r="CB19" s="761" t="s">
        <v>2320</v>
      </c>
      <c r="CC19" s="772"/>
      <c r="CE19" s="360"/>
      <c r="CF19" s="360"/>
      <c r="CG19" s="360"/>
      <c r="CH19" s="360"/>
      <c r="CI19" s="360"/>
      <c r="CJ19" s="360"/>
      <c r="CK19" s="360"/>
    </row>
    <row r="20" spans="1:89" x14ac:dyDescent="0.25">
      <c r="A20" s="360" t="e">
        <f>+'3. Associated information'!#REF!</f>
        <v>#REF!</v>
      </c>
      <c r="B20" s="360" t="e">
        <f>+'3. Associated information'!#REF!</f>
        <v>#REF!</v>
      </c>
      <c r="C20" s="360" t="e">
        <f>+'3. Associated information'!#REF!</f>
        <v>#REF!</v>
      </c>
      <c r="D20" s="360" t="e">
        <f>+'3. Associated information'!#REF!</f>
        <v>#REF!</v>
      </c>
      <c r="E20" s="360" t="e">
        <f>+'3. Associated information'!#REF!</f>
        <v>#REF!</v>
      </c>
      <c r="F20" s="360" t="e">
        <f>IF('3. Associated information'!#REF!="x","x","")</f>
        <v>#REF!</v>
      </c>
      <c r="G20" s="360" t="e">
        <f>IF('3. Associated information'!#REF!="x","x","")</f>
        <v>#REF!</v>
      </c>
      <c r="H20" s="360" t="e">
        <f>IF('3. Associated information'!#REF!="x","x","")</f>
        <v>#REF!</v>
      </c>
      <c r="I20" s="360" t="e">
        <f>IF('3. Associated information'!#REF!="x","x","")</f>
        <v>#REF!</v>
      </c>
      <c r="J20" s="360" t="e">
        <f>IF('3. Associated information'!#REF!="x","x","")</f>
        <v>#REF!</v>
      </c>
      <c r="K20" s="360" t="e">
        <f>IF('3. Associated information'!#REF!="x","x","")</f>
        <v>#REF!</v>
      </c>
      <c r="L20" s="360" t="e">
        <f>IF('3. Associated information'!#REF!="x","x","")</f>
        <v>#REF!</v>
      </c>
      <c r="M20" s="360" t="e">
        <f>IF('3. Associated information'!#REF!="x","x","")</f>
        <v>#REF!</v>
      </c>
      <c r="N20" s="360" t="e">
        <f>IF('3. Associated information'!#REF!="x","x","")</f>
        <v>#REF!</v>
      </c>
      <c r="O20" s="360" t="e">
        <f>IF('3. Associated information'!#REF!="x","x","")</f>
        <v>#REF!</v>
      </c>
      <c r="P20" s="360" t="e">
        <f>IF('3. Associated information'!#REF!="x","x","")</f>
        <v>#REF!</v>
      </c>
      <c r="Q20" s="360"/>
      <c r="R20" s="360"/>
      <c r="T20" s="360"/>
      <c r="X20" s="360" t="e">
        <f>IF('3. Associated information'!#REF!="2110 Cloud MS","Yes",IF('3. Associated information'!#REF!="2120 Cloud PS","Yes","No"))</f>
        <v>#REF!</v>
      </c>
      <c r="Y20" s="360" t="s">
        <v>651</v>
      </c>
      <c r="Z20" s="360" t="e">
        <f>IF('3. Associated information'!#REF!="Non-CI (contract)","20020","")</f>
        <v>#REF!</v>
      </c>
      <c r="AA20" s="360" t="e">
        <f>IF('3. Associated information'!#REF!="No","20010","")</f>
        <v>#REF!</v>
      </c>
      <c r="AB20" s="360" t="e">
        <f>IF(OR('3. Associated information'!#REF!="00 - Multi LoB",'3. Associated information'!#REF!=""),"","20030")</f>
        <v>#REF!</v>
      </c>
      <c r="AC20" s="432" t="e">
        <f t="shared" si="0"/>
        <v>#REF!</v>
      </c>
      <c r="AD20" s="726" t="e">
        <f t="shared" si="1"/>
        <v>#REF!</v>
      </c>
      <c r="AE20" s="733" t="e">
        <f>+'3. Associated information'!#REF!</f>
        <v>#REF!</v>
      </c>
      <c r="AF20" s="739"/>
      <c r="AG20" s="759" t="e">
        <f>+'3. Associated information'!#REF!</f>
        <v>#REF!</v>
      </c>
      <c r="AH20" s="739"/>
      <c r="AI20" s="760"/>
      <c r="AJ20" s="761" t="s">
        <v>2320</v>
      </c>
      <c r="AK20" s="759" t="e">
        <f>+'3. Associated information'!#REF!</f>
        <v>#REF!</v>
      </c>
      <c r="AL20" s="761" t="s">
        <v>651</v>
      </c>
      <c r="AM20" s="759" t="e">
        <f>VLOOKUP('3. Associated information'!#REF!,'Field Values'!$AB$2:$AD$40,2,FALSE)</f>
        <v>#REF!</v>
      </c>
      <c r="AN20" s="762" t="s">
        <v>2320</v>
      </c>
      <c r="AO20" s="763" t="e">
        <f>LEFT('3. Associated information'!#REF!,2)</f>
        <v>#REF!</v>
      </c>
      <c r="AP20" s="759" t="e">
        <f>VLOOKUP('3. Associated information'!#REF!,'Field Values'!$BQ$3:$BS$4,2,FALSE)</f>
        <v>#REF!</v>
      </c>
      <c r="AQ20" s="759" t="e">
        <f>+'3. Associated information'!#REF!</f>
        <v>#REF!</v>
      </c>
      <c r="AR20" s="763" t="s">
        <v>2320</v>
      </c>
      <c r="AS20" s="761" t="s">
        <v>1045</v>
      </c>
      <c r="AT20" s="737" t="s">
        <v>2160</v>
      </c>
      <c r="AU20" s="737"/>
      <c r="AV20" s="737"/>
      <c r="AW20" s="764" t="s">
        <v>2320</v>
      </c>
      <c r="AX20" s="759" t="e">
        <f>VLOOKUP('3. Associated information'!#REF!,'Field Values'!$AL$3:$AN$27,2,FALSE)</f>
        <v>#REF!</v>
      </c>
      <c r="AY20" s="765" t="e">
        <f>LEFT('3. Associated information'!#REF!,4)</f>
        <v>#REF!</v>
      </c>
      <c r="AZ20" s="765" t="e">
        <f t="shared" si="2"/>
        <v>#REF!</v>
      </c>
      <c r="BA20" s="761" t="s">
        <v>2320</v>
      </c>
      <c r="BB20" s="759" t="s">
        <v>2320</v>
      </c>
      <c r="BC20" s="761" t="s">
        <v>2320</v>
      </c>
      <c r="BD20" s="761" t="s">
        <v>2320</v>
      </c>
      <c r="BE20" s="761" t="s">
        <v>2320</v>
      </c>
      <c r="BF20" s="761" t="s">
        <v>2321</v>
      </c>
      <c r="BG20" s="739"/>
      <c r="BH20" s="766" t="s">
        <v>2322</v>
      </c>
      <c r="BI20" s="767" t="s">
        <v>1169</v>
      </c>
      <c r="BJ20" s="739"/>
      <c r="BK20" s="761" t="s">
        <v>2320</v>
      </c>
      <c r="BL20" s="768" t="e">
        <f>+'3. Associated information'!#REF!</f>
        <v>#REF!</v>
      </c>
      <c r="BM20" s="761" t="s">
        <v>2320</v>
      </c>
      <c r="BN20" s="769" t="e">
        <f>+'3. Associated information'!#REF!</f>
        <v>#REF!</v>
      </c>
      <c r="BO20" s="759" t="e">
        <f>+'3. Associated information'!#REF!</f>
        <v>#REF!</v>
      </c>
      <c r="BP20" s="769" t="e">
        <f>+'3. Associated information'!#REF!</f>
        <v>#REF!</v>
      </c>
      <c r="BQ20" s="761" t="s">
        <v>2320</v>
      </c>
      <c r="BR20" s="767" t="s">
        <v>1182</v>
      </c>
      <c r="BS20" s="761" t="s">
        <v>2323</v>
      </c>
      <c r="BT20" s="761">
        <v>1</v>
      </c>
      <c r="BU20" s="770">
        <v>0.01</v>
      </c>
      <c r="BV20" s="771" t="s">
        <v>1045</v>
      </c>
      <c r="BW20" s="771" t="s">
        <v>1045</v>
      </c>
      <c r="BX20" s="771">
        <v>1</v>
      </c>
      <c r="BY20" s="771" t="s">
        <v>2320</v>
      </c>
      <c r="BZ20" s="761" t="s">
        <v>2320</v>
      </c>
      <c r="CA20" s="761" t="s">
        <v>2320</v>
      </c>
      <c r="CB20" s="761" t="s">
        <v>2320</v>
      </c>
      <c r="CC20" s="772"/>
      <c r="CE20" s="360"/>
      <c r="CF20" s="360"/>
      <c r="CG20" s="360"/>
      <c r="CH20" s="360"/>
      <c r="CI20" s="360"/>
      <c r="CJ20" s="360"/>
      <c r="CK20" s="360"/>
    </row>
    <row r="21" spans="1:89" x14ac:dyDescent="0.25">
      <c r="A21" s="360" t="e">
        <f>+'3. Associated information'!#REF!</f>
        <v>#REF!</v>
      </c>
      <c r="B21" s="360" t="e">
        <f>+'3. Associated information'!#REF!</f>
        <v>#REF!</v>
      </c>
      <c r="C21" s="360" t="e">
        <f>+'3. Associated information'!#REF!</f>
        <v>#REF!</v>
      </c>
      <c r="D21" s="360" t="e">
        <f>+'3. Associated information'!#REF!</f>
        <v>#REF!</v>
      </c>
      <c r="E21" s="360" t="e">
        <f>+'3. Associated information'!#REF!</f>
        <v>#REF!</v>
      </c>
      <c r="F21" s="360" t="e">
        <f>IF('3. Associated information'!#REF!="x","x","")</f>
        <v>#REF!</v>
      </c>
      <c r="G21" s="360" t="e">
        <f>IF('3. Associated information'!#REF!="x","x","")</f>
        <v>#REF!</v>
      </c>
      <c r="H21" s="360" t="e">
        <f>IF('3. Associated information'!#REF!="x","x","")</f>
        <v>#REF!</v>
      </c>
      <c r="I21" s="360" t="e">
        <f>IF('3. Associated information'!#REF!="x","x","")</f>
        <v>#REF!</v>
      </c>
      <c r="J21" s="360" t="e">
        <f>IF('3. Associated information'!#REF!="x","x","")</f>
        <v>#REF!</v>
      </c>
      <c r="K21" s="360" t="e">
        <f>IF('3. Associated information'!#REF!="x","x","")</f>
        <v>#REF!</v>
      </c>
      <c r="L21" s="360" t="e">
        <f>IF('3. Associated information'!#REF!="x","x","")</f>
        <v>#REF!</v>
      </c>
      <c r="M21" s="360" t="e">
        <f>IF('3. Associated information'!#REF!="x","x","")</f>
        <v>#REF!</v>
      </c>
      <c r="N21" s="360" t="e">
        <f>IF('3. Associated information'!#REF!="x","x","")</f>
        <v>#REF!</v>
      </c>
      <c r="O21" s="360" t="e">
        <f>IF('3. Associated information'!#REF!="x","x","")</f>
        <v>#REF!</v>
      </c>
      <c r="P21" s="360" t="e">
        <f>IF('3. Associated information'!#REF!="x","x","")</f>
        <v>#REF!</v>
      </c>
      <c r="Q21" s="360"/>
      <c r="R21" s="360"/>
      <c r="T21" s="360"/>
      <c r="X21" s="360" t="e">
        <f>IF('3. Associated information'!#REF!="2110 Cloud MS","Yes",IF('3. Associated information'!#REF!="2120 Cloud PS","Yes","No"))</f>
        <v>#REF!</v>
      </c>
      <c r="Y21" s="360" t="s">
        <v>651</v>
      </c>
      <c r="Z21" s="360" t="e">
        <f>IF('3. Associated information'!#REF!="Non-CI (contract)","20020","")</f>
        <v>#REF!</v>
      </c>
      <c r="AA21" s="360" t="e">
        <f>IF('3. Associated information'!#REF!="No","20010","")</f>
        <v>#REF!</v>
      </c>
      <c r="AB21" s="360" t="e">
        <f>IF(OR('3. Associated information'!#REF!="00 - Multi LoB",'3. Associated information'!#REF!=""),"","20030")</f>
        <v>#REF!</v>
      </c>
      <c r="AC21" s="432" t="e">
        <f t="shared" si="0"/>
        <v>#REF!</v>
      </c>
      <c r="AD21" s="726" t="e">
        <f t="shared" si="1"/>
        <v>#REF!</v>
      </c>
      <c r="AE21" s="733" t="e">
        <f>+'3. Associated information'!#REF!</f>
        <v>#REF!</v>
      </c>
      <c r="AF21" s="739"/>
      <c r="AG21" s="759" t="e">
        <f>+'3. Associated information'!#REF!</f>
        <v>#REF!</v>
      </c>
      <c r="AH21" s="739"/>
      <c r="AI21" s="760"/>
      <c r="AJ21" s="761" t="s">
        <v>2320</v>
      </c>
      <c r="AK21" s="759" t="e">
        <f>+'3. Associated information'!#REF!</f>
        <v>#REF!</v>
      </c>
      <c r="AL21" s="761" t="s">
        <v>651</v>
      </c>
      <c r="AM21" s="759" t="e">
        <f>VLOOKUP('3. Associated information'!#REF!,'Field Values'!$AB$2:$AD$40,2,FALSE)</f>
        <v>#REF!</v>
      </c>
      <c r="AN21" s="762" t="s">
        <v>2320</v>
      </c>
      <c r="AO21" s="763" t="e">
        <f>LEFT('3. Associated information'!#REF!,2)</f>
        <v>#REF!</v>
      </c>
      <c r="AP21" s="759" t="e">
        <f>VLOOKUP('3. Associated information'!#REF!,'Field Values'!$BQ$3:$BS$4,2,FALSE)</f>
        <v>#REF!</v>
      </c>
      <c r="AQ21" s="759" t="e">
        <f>+'3. Associated information'!#REF!</f>
        <v>#REF!</v>
      </c>
      <c r="AR21" s="763" t="s">
        <v>2320</v>
      </c>
      <c r="AS21" s="761" t="s">
        <v>1045</v>
      </c>
      <c r="AT21" s="737" t="s">
        <v>2160</v>
      </c>
      <c r="AU21" s="737"/>
      <c r="AV21" s="737"/>
      <c r="AW21" s="764" t="s">
        <v>2320</v>
      </c>
      <c r="AX21" s="759" t="e">
        <f>VLOOKUP('3. Associated information'!#REF!,'Field Values'!$AL$3:$AN$27,2,FALSE)</f>
        <v>#REF!</v>
      </c>
      <c r="AY21" s="765" t="e">
        <f>LEFT('3. Associated information'!#REF!,4)</f>
        <v>#REF!</v>
      </c>
      <c r="AZ21" s="765" t="e">
        <f t="shared" si="2"/>
        <v>#REF!</v>
      </c>
      <c r="BA21" s="761" t="s">
        <v>2320</v>
      </c>
      <c r="BB21" s="759" t="s">
        <v>2320</v>
      </c>
      <c r="BC21" s="761" t="s">
        <v>2320</v>
      </c>
      <c r="BD21" s="761" t="s">
        <v>2320</v>
      </c>
      <c r="BE21" s="761" t="s">
        <v>2320</v>
      </c>
      <c r="BF21" s="761" t="s">
        <v>2321</v>
      </c>
      <c r="BG21" s="739"/>
      <c r="BH21" s="766" t="s">
        <v>2322</v>
      </c>
      <c r="BI21" s="767" t="s">
        <v>1169</v>
      </c>
      <c r="BJ21" s="739"/>
      <c r="BK21" s="761" t="s">
        <v>2320</v>
      </c>
      <c r="BL21" s="768" t="e">
        <f>+'3. Associated information'!#REF!</f>
        <v>#REF!</v>
      </c>
      <c r="BM21" s="761" t="s">
        <v>2320</v>
      </c>
      <c r="BN21" s="769" t="e">
        <f>+'3. Associated information'!#REF!</f>
        <v>#REF!</v>
      </c>
      <c r="BO21" s="759" t="e">
        <f>+'3. Associated information'!#REF!</f>
        <v>#REF!</v>
      </c>
      <c r="BP21" s="769" t="e">
        <f>+'3. Associated information'!#REF!</f>
        <v>#REF!</v>
      </c>
      <c r="BQ21" s="761" t="s">
        <v>2320</v>
      </c>
      <c r="BR21" s="767" t="s">
        <v>1182</v>
      </c>
      <c r="BS21" s="761" t="s">
        <v>2323</v>
      </c>
      <c r="BT21" s="761">
        <v>1</v>
      </c>
      <c r="BU21" s="770">
        <v>0.01</v>
      </c>
      <c r="BV21" s="771" t="s">
        <v>1045</v>
      </c>
      <c r="BW21" s="771" t="s">
        <v>1045</v>
      </c>
      <c r="BX21" s="771">
        <v>1</v>
      </c>
      <c r="BY21" s="771" t="s">
        <v>2320</v>
      </c>
      <c r="BZ21" s="761" t="s">
        <v>2320</v>
      </c>
      <c r="CA21" s="761" t="s">
        <v>2320</v>
      </c>
      <c r="CB21" s="761" t="s">
        <v>2320</v>
      </c>
      <c r="CC21" s="772"/>
      <c r="CE21" s="360"/>
      <c r="CF21" s="360"/>
      <c r="CG21" s="360"/>
      <c r="CH21" s="360"/>
      <c r="CI21" s="360"/>
      <c r="CJ21" s="360"/>
      <c r="CK21" s="360"/>
    </row>
    <row r="22" spans="1:89" x14ac:dyDescent="0.25">
      <c r="A22" s="360" t="e">
        <f>+'3. Associated information'!#REF!</f>
        <v>#REF!</v>
      </c>
      <c r="B22" s="360" t="e">
        <f>+'3. Associated information'!#REF!</f>
        <v>#REF!</v>
      </c>
      <c r="C22" s="360" t="e">
        <f>+'3. Associated information'!#REF!</f>
        <v>#REF!</v>
      </c>
      <c r="D22" s="360" t="e">
        <f>+'3. Associated information'!#REF!</f>
        <v>#REF!</v>
      </c>
      <c r="E22" s="360" t="e">
        <f>+'3. Associated information'!#REF!</f>
        <v>#REF!</v>
      </c>
      <c r="F22" s="360" t="e">
        <f>IF('3. Associated information'!#REF!="x","x","")</f>
        <v>#REF!</v>
      </c>
      <c r="G22" s="360" t="e">
        <f>IF('3. Associated information'!#REF!="x","x","")</f>
        <v>#REF!</v>
      </c>
      <c r="H22" s="360" t="e">
        <f>IF('3. Associated information'!#REF!="x","x","")</f>
        <v>#REF!</v>
      </c>
      <c r="I22" s="360" t="e">
        <f>IF('3. Associated information'!#REF!="x","x","")</f>
        <v>#REF!</v>
      </c>
      <c r="J22" s="360" t="e">
        <f>IF('3. Associated information'!#REF!="x","x","")</f>
        <v>#REF!</v>
      </c>
      <c r="K22" s="360" t="e">
        <f>IF('3. Associated information'!#REF!="x","x","")</f>
        <v>#REF!</v>
      </c>
      <c r="L22" s="360" t="e">
        <f>IF('3. Associated information'!#REF!="x","x","")</f>
        <v>#REF!</v>
      </c>
      <c r="M22" s="360" t="e">
        <f>IF('3. Associated information'!#REF!="x","x","")</f>
        <v>#REF!</v>
      </c>
      <c r="N22" s="360" t="e">
        <f>IF('3. Associated information'!#REF!="x","x","")</f>
        <v>#REF!</v>
      </c>
      <c r="O22" s="360" t="e">
        <f>IF('3. Associated information'!#REF!="x","x","")</f>
        <v>#REF!</v>
      </c>
      <c r="P22" s="360" t="e">
        <f>IF('3. Associated information'!#REF!="x","x","")</f>
        <v>#REF!</v>
      </c>
      <c r="Q22" s="360"/>
      <c r="R22" s="360"/>
      <c r="T22" s="360"/>
      <c r="X22" s="360" t="e">
        <f>IF('3. Associated information'!#REF!="2110 Cloud MS","Yes",IF('3. Associated information'!#REF!="2120 Cloud PS","Yes","No"))</f>
        <v>#REF!</v>
      </c>
      <c r="Y22" s="360" t="s">
        <v>651</v>
      </c>
      <c r="Z22" s="360" t="e">
        <f>IF('3. Associated information'!#REF!="Non-CI (contract)","20020","")</f>
        <v>#REF!</v>
      </c>
      <c r="AA22" s="360" t="e">
        <f>IF('3. Associated information'!#REF!="No","20010","")</f>
        <v>#REF!</v>
      </c>
      <c r="AB22" s="360" t="e">
        <f>IF(OR('3. Associated information'!#REF!="00 - Multi LoB",'3. Associated information'!#REF!=""),"","20030")</f>
        <v>#REF!</v>
      </c>
      <c r="AC22" s="432" t="e">
        <f t="shared" si="0"/>
        <v>#REF!</v>
      </c>
      <c r="AD22" s="726" t="e">
        <f t="shared" si="1"/>
        <v>#REF!</v>
      </c>
      <c r="AE22" s="733" t="e">
        <f>+'3. Associated information'!#REF!</f>
        <v>#REF!</v>
      </c>
      <c r="AF22" s="739"/>
      <c r="AG22" s="759" t="e">
        <f>+'3. Associated information'!#REF!</f>
        <v>#REF!</v>
      </c>
      <c r="AH22" s="739"/>
      <c r="AI22" s="760"/>
      <c r="AJ22" s="761" t="s">
        <v>2320</v>
      </c>
      <c r="AK22" s="759" t="e">
        <f>+'3. Associated information'!#REF!</f>
        <v>#REF!</v>
      </c>
      <c r="AL22" s="761" t="s">
        <v>651</v>
      </c>
      <c r="AM22" s="759" t="e">
        <f>VLOOKUP('3. Associated information'!#REF!,'Field Values'!$AB$2:$AD$40,2,FALSE)</f>
        <v>#REF!</v>
      </c>
      <c r="AN22" s="762" t="s">
        <v>2320</v>
      </c>
      <c r="AO22" s="763" t="e">
        <f>LEFT('3. Associated information'!#REF!,2)</f>
        <v>#REF!</v>
      </c>
      <c r="AP22" s="759" t="e">
        <f>VLOOKUP('3. Associated information'!#REF!,'Field Values'!$BQ$3:$BS$4,2,FALSE)</f>
        <v>#REF!</v>
      </c>
      <c r="AQ22" s="759" t="e">
        <f>+'3. Associated information'!#REF!</f>
        <v>#REF!</v>
      </c>
      <c r="AR22" s="763" t="s">
        <v>2320</v>
      </c>
      <c r="AS22" s="761" t="s">
        <v>1045</v>
      </c>
      <c r="AT22" s="737" t="s">
        <v>2160</v>
      </c>
      <c r="AU22" s="737"/>
      <c r="AV22" s="737"/>
      <c r="AW22" s="764" t="s">
        <v>2320</v>
      </c>
      <c r="AX22" s="759" t="e">
        <f>VLOOKUP('3. Associated information'!#REF!,'Field Values'!$AL$3:$AN$27,2,FALSE)</f>
        <v>#REF!</v>
      </c>
      <c r="AY22" s="765" t="e">
        <f>LEFT('3. Associated information'!#REF!,4)</f>
        <v>#REF!</v>
      </c>
      <c r="AZ22" s="765" t="e">
        <f t="shared" si="2"/>
        <v>#REF!</v>
      </c>
      <c r="BA22" s="761" t="s">
        <v>2320</v>
      </c>
      <c r="BB22" s="759" t="s">
        <v>2320</v>
      </c>
      <c r="BC22" s="761" t="s">
        <v>2320</v>
      </c>
      <c r="BD22" s="761" t="s">
        <v>2320</v>
      </c>
      <c r="BE22" s="761" t="s">
        <v>2320</v>
      </c>
      <c r="BF22" s="761" t="s">
        <v>2321</v>
      </c>
      <c r="BG22" s="739"/>
      <c r="BH22" s="766" t="s">
        <v>2322</v>
      </c>
      <c r="BI22" s="767" t="s">
        <v>1169</v>
      </c>
      <c r="BJ22" s="739"/>
      <c r="BK22" s="761" t="s">
        <v>2320</v>
      </c>
      <c r="BL22" s="768" t="e">
        <f>+'3. Associated information'!#REF!</f>
        <v>#REF!</v>
      </c>
      <c r="BM22" s="761" t="s">
        <v>2320</v>
      </c>
      <c r="BN22" s="769" t="e">
        <f>+'3. Associated information'!#REF!</f>
        <v>#REF!</v>
      </c>
      <c r="BO22" s="759" t="e">
        <f>+'3. Associated information'!#REF!</f>
        <v>#REF!</v>
      </c>
      <c r="BP22" s="769" t="e">
        <f>+'3. Associated information'!#REF!</f>
        <v>#REF!</v>
      </c>
      <c r="BQ22" s="761" t="s">
        <v>2320</v>
      </c>
      <c r="BR22" s="767" t="s">
        <v>1182</v>
      </c>
      <c r="BS22" s="761" t="s">
        <v>2323</v>
      </c>
      <c r="BT22" s="761">
        <v>1</v>
      </c>
      <c r="BU22" s="770">
        <v>0.01</v>
      </c>
      <c r="BV22" s="771" t="s">
        <v>1045</v>
      </c>
      <c r="BW22" s="771" t="s">
        <v>1045</v>
      </c>
      <c r="BX22" s="771">
        <v>1</v>
      </c>
      <c r="BY22" s="771" t="s">
        <v>2320</v>
      </c>
      <c r="BZ22" s="761" t="s">
        <v>2320</v>
      </c>
      <c r="CA22" s="761" t="s">
        <v>2320</v>
      </c>
      <c r="CB22" s="761" t="s">
        <v>2320</v>
      </c>
      <c r="CC22" s="772"/>
      <c r="CE22" s="360"/>
      <c r="CF22" s="360"/>
      <c r="CG22" s="360"/>
      <c r="CH22" s="360"/>
      <c r="CI22" s="360"/>
      <c r="CJ22" s="360"/>
      <c r="CK22" s="360"/>
    </row>
    <row r="23" spans="1:89" x14ac:dyDescent="0.25">
      <c r="A23" s="360" t="e">
        <f>+'3. Associated information'!#REF!</f>
        <v>#REF!</v>
      </c>
      <c r="B23" s="360" t="e">
        <f>+'3. Associated information'!#REF!</f>
        <v>#REF!</v>
      </c>
      <c r="C23" s="360" t="e">
        <f>+'3. Associated information'!#REF!</f>
        <v>#REF!</v>
      </c>
      <c r="D23" s="360" t="e">
        <f>+'3. Associated information'!#REF!</f>
        <v>#REF!</v>
      </c>
      <c r="E23" s="360" t="e">
        <f>+'3. Associated information'!#REF!</f>
        <v>#REF!</v>
      </c>
      <c r="F23" s="360" t="e">
        <f>IF('3. Associated information'!#REF!="x","x","")</f>
        <v>#REF!</v>
      </c>
      <c r="G23" s="360" t="e">
        <f>IF('3. Associated information'!#REF!="x","x","")</f>
        <v>#REF!</v>
      </c>
      <c r="H23" s="360" t="e">
        <f>IF('3. Associated information'!#REF!="x","x","")</f>
        <v>#REF!</v>
      </c>
      <c r="I23" s="360" t="e">
        <f>IF('3. Associated information'!#REF!="x","x","")</f>
        <v>#REF!</v>
      </c>
      <c r="J23" s="360" t="e">
        <f>IF('3. Associated information'!#REF!="x","x","")</f>
        <v>#REF!</v>
      </c>
      <c r="K23" s="360" t="e">
        <f>IF('3. Associated information'!#REF!="x","x","")</f>
        <v>#REF!</v>
      </c>
      <c r="L23" s="360" t="e">
        <f>IF('3. Associated information'!#REF!="x","x","")</f>
        <v>#REF!</v>
      </c>
      <c r="M23" s="360" t="e">
        <f>IF('3. Associated information'!#REF!="x","x","")</f>
        <v>#REF!</v>
      </c>
      <c r="N23" s="360" t="e">
        <f>IF('3. Associated information'!#REF!="x","x","")</f>
        <v>#REF!</v>
      </c>
      <c r="O23" s="360" t="e">
        <f>IF('3. Associated information'!#REF!="x","x","")</f>
        <v>#REF!</v>
      </c>
      <c r="P23" s="360" t="e">
        <f>IF('3. Associated information'!#REF!="x","x","")</f>
        <v>#REF!</v>
      </c>
      <c r="Q23" s="360"/>
      <c r="R23" s="360"/>
      <c r="T23" s="360"/>
      <c r="X23" s="360" t="e">
        <f>IF('3. Associated information'!#REF!="2110 Cloud MS","Yes",IF('3. Associated information'!#REF!="2120 Cloud PS","Yes","No"))</f>
        <v>#REF!</v>
      </c>
      <c r="Y23" s="360" t="s">
        <v>651</v>
      </c>
      <c r="Z23" s="360" t="e">
        <f>IF('3. Associated information'!#REF!="Non-CI (contract)","20020","")</f>
        <v>#REF!</v>
      </c>
      <c r="AA23" s="360" t="e">
        <f>IF('3. Associated information'!#REF!="No","20010","")</f>
        <v>#REF!</v>
      </c>
      <c r="AB23" s="360" t="e">
        <f>IF(OR('3. Associated information'!#REF!="00 - Multi LoB",'3. Associated information'!#REF!=""),"","20030")</f>
        <v>#REF!</v>
      </c>
      <c r="AC23" s="432" t="e">
        <f t="shared" si="0"/>
        <v>#REF!</v>
      </c>
      <c r="AD23" s="726" t="e">
        <f t="shared" si="1"/>
        <v>#REF!</v>
      </c>
      <c r="AE23" s="733" t="e">
        <f>+'3. Associated information'!#REF!</f>
        <v>#REF!</v>
      </c>
      <c r="AF23" s="739"/>
      <c r="AG23" s="759" t="e">
        <f>+'3. Associated information'!#REF!</f>
        <v>#REF!</v>
      </c>
      <c r="AH23" s="739"/>
      <c r="AI23" s="760"/>
      <c r="AJ23" s="761" t="s">
        <v>2320</v>
      </c>
      <c r="AK23" s="759" t="e">
        <f>+'3. Associated information'!#REF!</f>
        <v>#REF!</v>
      </c>
      <c r="AL23" s="761" t="s">
        <v>651</v>
      </c>
      <c r="AM23" s="759" t="e">
        <f>VLOOKUP('3. Associated information'!#REF!,'Field Values'!$AB$2:$AD$40,2,FALSE)</f>
        <v>#REF!</v>
      </c>
      <c r="AN23" s="762" t="s">
        <v>2320</v>
      </c>
      <c r="AO23" s="763" t="e">
        <f>LEFT('3. Associated information'!#REF!,2)</f>
        <v>#REF!</v>
      </c>
      <c r="AP23" s="759" t="e">
        <f>VLOOKUP('3. Associated information'!#REF!,'Field Values'!$BQ$3:$BS$4,2,FALSE)</f>
        <v>#REF!</v>
      </c>
      <c r="AQ23" s="759" t="e">
        <f>+'3. Associated information'!#REF!</f>
        <v>#REF!</v>
      </c>
      <c r="AR23" s="763" t="s">
        <v>2320</v>
      </c>
      <c r="AS23" s="761" t="s">
        <v>1045</v>
      </c>
      <c r="AT23" s="737" t="s">
        <v>2160</v>
      </c>
      <c r="AU23" s="737"/>
      <c r="AV23" s="737"/>
      <c r="AW23" s="764" t="s">
        <v>2320</v>
      </c>
      <c r="AX23" s="759" t="e">
        <f>VLOOKUP('3. Associated information'!#REF!,'Field Values'!$AL$3:$AN$27,2,FALSE)</f>
        <v>#REF!</v>
      </c>
      <c r="AY23" s="765" t="e">
        <f>LEFT('3. Associated information'!#REF!,4)</f>
        <v>#REF!</v>
      </c>
      <c r="AZ23" s="765" t="e">
        <f t="shared" si="2"/>
        <v>#REF!</v>
      </c>
      <c r="BA23" s="761" t="s">
        <v>2320</v>
      </c>
      <c r="BB23" s="759" t="s">
        <v>2320</v>
      </c>
      <c r="BC23" s="761" t="s">
        <v>2320</v>
      </c>
      <c r="BD23" s="761" t="s">
        <v>2320</v>
      </c>
      <c r="BE23" s="761" t="s">
        <v>2320</v>
      </c>
      <c r="BF23" s="761" t="s">
        <v>2321</v>
      </c>
      <c r="BG23" s="739"/>
      <c r="BH23" s="766" t="s">
        <v>2322</v>
      </c>
      <c r="BI23" s="767" t="s">
        <v>1169</v>
      </c>
      <c r="BJ23" s="739"/>
      <c r="BK23" s="761" t="s">
        <v>2320</v>
      </c>
      <c r="BL23" s="768" t="e">
        <f>+'3. Associated information'!#REF!</f>
        <v>#REF!</v>
      </c>
      <c r="BM23" s="761" t="s">
        <v>2320</v>
      </c>
      <c r="BN23" s="769" t="e">
        <f>+'3. Associated information'!#REF!</f>
        <v>#REF!</v>
      </c>
      <c r="BO23" s="759" t="e">
        <f>+'3. Associated information'!#REF!</f>
        <v>#REF!</v>
      </c>
      <c r="BP23" s="769" t="e">
        <f>+'3. Associated information'!#REF!</f>
        <v>#REF!</v>
      </c>
      <c r="BQ23" s="761" t="s">
        <v>2320</v>
      </c>
      <c r="BR23" s="767" t="s">
        <v>1182</v>
      </c>
      <c r="BS23" s="761" t="s">
        <v>2323</v>
      </c>
      <c r="BT23" s="761">
        <v>1</v>
      </c>
      <c r="BU23" s="770">
        <v>0.01</v>
      </c>
      <c r="BV23" s="771" t="s">
        <v>1045</v>
      </c>
      <c r="BW23" s="771" t="s">
        <v>1045</v>
      </c>
      <c r="BX23" s="771">
        <v>1</v>
      </c>
      <c r="BY23" s="771" t="s">
        <v>2320</v>
      </c>
      <c r="BZ23" s="761" t="s">
        <v>2320</v>
      </c>
      <c r="CA23" s="761" t="s">
        <v>2320</v>
      </c>
      <c r="CB23" s="761" t="s">
        <v>2320</v>
      </c>
      <c r="CC23" s="772"/>
      <c r="CE23" s="360"/>
      <c r="CF23" s="360"/>
      <c r="CG23" s="360"/>
      <c r="CH23" s="360"/>
      <c r="CI23" s="360"/>
      <c r="CJ23" s="360"/>
      <c r="CK23" s="360"/>
    </row>
    <row r="24" spans="1:89" x14ac:dyDescent="0.25">
      <c r="A24" s="360" t="e">
        <f>+'3. Associated information'!#REF!</f>
        <v>#REF!</v>
      </c>
      <c r="B24" s="360" t="e">
        <f>+'3. Associated information'!#REF!</f>
        <v>#REF!</v>
      </c>
      <c r="C24" s="360" t="e">
        <f>+'3. Associated information'!#REF!</f>
        <v>#REF!</v>
      </c>
      <c r="D24" s="360" t="e">
        <f>+'3. Associated information'!#REF!</f>
        <v>#REF!</v>
      </c>
      <c r="E24" s="360" t="e">
        <f>+'3. Associated information'!#REF!</f>
        <v>#REF!</v>
      </c>
      <c r="F24" s="360" t="e">
        <f>IF('3. Associated information'!#REF!="x","x","")</f>
        <v>#REF!</v>
      </c>
      <c r="G24" s="360" t="e">
        <f>IF('3. Associated information'!#REF!="x","x","")</f>
        <v>#REF!</v>
      </c>
      <c r="H24" s="360" t="e">
        <f>IF('3. Associated information'!#REF!="x","x","")</f>
        <v>#REF!</v>
      </c>
      <c r="I24" s="360" t="e">
        <f>IF('3. Associated information'!#REF!="x","x","")</f>
        <v>#REF!</v>
      </c>
      <c r="J24" s="360" t="e">
        <f>IF('3. Associated information'!#REF!="x","x","")</f>
        <v>#REF!</v>
      </c>
      <c r="K24" s="360" t="e">
        <f>IF('3. Associated information'!#REF!="x","x","")</f>
        <v>#REF!</v>
      </c>
      <c r="L24" s="360" t="e">
        <f>IF('3. Associated information'!#REF!="x","x","")</f>
        <v>#REF!</v>
      </c>
      <c r="M24" s="360" t="e">
        <f>IF('3. Associated information'!#REF!="x","x","")</f>
        <v>#REF!</v>
      </c>
      <c r="N24" s="360" t="e">
        <f>IF('3. Associated information'!#REF!="x","x","")</f>
        <v>#REF!</v>
      </c>
      <c r="O24" s="360" t="e">
        <f>IF('3. Associated information'!#REF!="x","x","")</f>
        <v>#REF!</v>
      </c>
      <c r="P24" s="360" t="e">
        <f>IF('3. Associated information'!#REF!="x","x","")</f>
        <v>#REF!</v>
      </c>
      <c r="Q24" s="360"/>
      <c r="R24" s="360"/>
      <c r="T24" s="360"/>
      <c r="X24" s="360" t="e">
        <f>IF('3. Associated information'!#REF!="2110 Cloud MS","Yes",IF('3. Associated information'!#REF!="2120 Cloud PS","Yes","No"))</f>
        <v>#REF!</v>
      </c>
      <c r="Y24" s="360" t="s">
        <v>651</v>
      </c>
      <c r="Z24" s="360" t="e">
        <f>IF('3. Associated information'!#REF!="Non-CI (contract)","20020","")</f>
        <v>#REF!</v>
      </c>
      <c r="AA24" s="360" t="e">
        <f>IF('3. Associated information'!#REF!="No","20010","")</f>
        <v>#REF!</v>
      </c>
      <c r="AB24" s="360" t="e">
        <f>IF(OR('3. Associated information'!#REF!="00 - Multi LoB",'3. Associated information'!#REF!=""),"","20030")</f>
        <v>#REF!</v>
      </c>
      <c r="AC24" s="432" t="e">
        <f t="shared" si="0"/>
        <v>#REF!</v>
      </c>
      <c r="AD24" s="726" t="e">
        <f t="shared" si="1"/>
        <v>#REF!</v>
      </c>
      <c r="AE24" s="733" t="e">
        <f>+'3. Associated information'!#REF!</f>
        <v>#REF!</v>
      </c>
      <c r="AF24" s="739"/>
      <c r="AG24" s="759" t="e">
        <f>+'3. Associated information'!#REF!</f>
        <v>#REF!</v>
      </c>
      <c r="AH24" s="739"/>
      <c r="AI24" s="760"/>
      <c r="AJ24" s="761" t="s">
        <v>2320</v>
      </c>
      <c r="AK24" s="759" t="e">
        <f>+'3. Associated information'!#REF!</f>
        <v>#REF!</v>
      </c>
      <c r="AL24" s="761" t="s">
        <v>651</v>
      </c>
      <c r="AM24" s="759" t="e">
        <f>VLOOKUP('3. Associated information'!#REF!,'Field Values'!$AB$2:$AD$40,2,FALSE)</f>
        <v>#REF!</v>
      </c>
      <c r="AN24" s="762" t="s">
        <v>2320</v>
      </c>
      <c r="AO24" s="763" t="e">
        <f>LEFT('3. Associated information'!#REF!,2)</f>
        <v>#REF!</v>
      </c>
      <c r="AP24" s="759" t="e">
        <f>VLOOKUP('3. Associated information'!#REF!,'Field Values'!$BQ$3:$BS$4,2,FALSE)</f>
        <v>#REF!</v>
      </c>
      <c r="AQ24" s="759" t="e">
        <f>+'3. Associated information'!#REF!</f>
        <v>#REF!</v>
      </c>
      <c r="AR24" s="763" t="s">
        <v>2320</v>
      </c>
      <c r="AS24" s="761" t="s">
        <v>1045</v>
      </c>
      <c r="AT24" s="737" t="s">
        <v>2160</v>
      </c>
      <c r="AU24" s="737"/>
      <c r="AV24" s="737"/>
      <c r="AW24" s="764" t="s">
        <v>2320</v>
      </c>
      <c r="AX24" s="759" t="e">
        <f>VLOOKUP('3. Associated information'!#REF!,'Field Values'!$AL$3:$AN$27,2,FALSE)</f>
        <v>#REF!</v>
      </c>
      <c r="AY24" s="765" t="e">
        <f>LEFT('3. Associated information'!#REF!,4)</f>
        <v>#REF!</v>
      </c>
      <c r="AZ24" s="765" t="e">
        <f t="shared" si="2"/>
        <v>#REF!</v>
      </c>
      <c r="BA24" s="761" t="s">
        <v>2320</v>
      </c>
      <c r="BB24" s="759" t="s">
        <v>2320</v>
      </c>
      <c r="BC24" s="761" t="s">
        <v>2320</v>
      </c>
      <c r="BD24" s="761" t="s">
        <v>2320</v>
      </c>
      <c r="BE24" s="761" t="s">
        <v>2320</v>
      </c>
      <c r="BF24" s="761" t="s">
        <v>2321</v>
      </c>
      <c r="BG24" s="739"/>
      <c r="BH24" s="766" t="s">
        <v>2322</v>
      </c>
      <c r="BI24" s="767" t="s">
        <v>1169</v>
      </c>
      <c r="BJ24" s="739"/>
      <c r="BK24" s="761" t="s">
        <v>2320</v>
      </c>
      <c r="BL24" s="768" t="e">
        <f>+'3. Associated information'!#REF!</f>
        <v>#REF!</v>
      </c>
      <c r="BM24" s="761" t="s">
        <v>2320</v>
      </c>
      <c r="BN24" s="769" t="e">
        <f>+'3. Associated information'!#REF!</f>
        <v>#REF!</v>
      </c>
      <c r="BO24" s="759" t="e">
        <f>+'3. Associated information'!#REF!</f>
        <v>#REF!</v>
      </c>
      <c r="BP24" s="769" t="e">
        <f>+'3. Associated information'!#REF!</f>
        <v>#REF!</v>
      </c>
      <c r="BQ24" s="761" t="s">
        <v>2320</v>
      </c>
      <c r="BR24" s="767" t="s">
        <v>1182</v>
      </c>
      <c r="BS24" s="761" t="s">
        <v>2323</v>
      </c>
      <c r="BT24" s="761">
        <v>1</v>
      </c>
      <c r="BU24" s="770">
        <v>0.01</v>
      </c>
      <c r="BV24" s="771" t="s">
        <v>1045</v>
      </c>
      <c r="BW24" s="771" t="s">
        <v>1045</v>
      </c>
      <c r="BX24" s="771">
        <v>1</v>
      </c>
      <c r="BY24" s="771" t="s">
        <v>2320</v>
      </c>
      <c r="BZ24" s="761" t="s">
        <v>2320</v>
      </c>
      <c r="CA24" s="761" t="s">
        <v>2320</v>
      </c>
      <c r="CB24" s="761" t="s">
        <v>2320</v>
      </c>
      <c r="CC24" s="772"/>
      <c r="CE24" s="360"/>
      <c r="CF24" s="360"/>
      <c r="CG24" s="360"/>
      <c r="CH24" s="360"/>
      <c r="CI24" s="360"/>
      <c r="CJ24" s="360"/>
      <c r="CK24" s="360"/>
    </row>
    <row r="25" spans="1:89" x14ac:dyDescent="0.25">
      <c r="A25" s="360" t="e">
        <f>+'3. Associated information'!#REF!</f>
        <v>#REF!</v>
      </c>
      <c r="B25" s="360" t="e">
        <f>+'3. Associated information'!#REF!</f>
        <v>#REF!</v>
      </c>
      <c r="C25" s="360" t="e">
        <f>+'3. Associated information'!#REF!</f>
        <v>#REF!</v>
      </c>
      <c r="D25" s="360" t="e">
        <f>+'3. Associated information'!#REF!</f>
        <v>#REF!</v>
      </c>
      <c r="E25" s="360" t="e">
        <f>+'3. Associated information'!#REF!</f>
        <v>#REF!</v>
      </c>
      <c r="F25" s="360" t="e">
        <f>IF('3. Associated information'!#REF!="x","x","")</f>
        <v>#REF!</v>
      </c>
      <c r="G25" s="360" t="e">
        <f>IF('3. Associated information'!#REF!="x","x","")</f>
        <v>#REF!</v>
      </c>
      <c r="H25" s="360" t="e">
        <f>IF('3. Associated information'!#REF!="x","x","")</f>
        <v>#REF!</v>
      </c>
      <c r="I25" s="360" t="e">
        <f>IF('3. Associated information'!#REF!="x","x","")</f>
        <v>#REF!</v>
      </c>
      <c r="J25" s="360" t="e">
        <f>IF('3. Associated information'!#REF!="x","x","")</f>
        <v>#REF!</v>
      </c>
      <c r="K25" s="360" t="e">
        <f>IF('3. Associated information'!#REF!="x","x","")</f>
        <v>#REF!</v>
      </c>
      <c r="L25" s="360" t="e">
        <f>IF('3. Associated information'!#REF!="x","x","")</f>
        <v>#REF!</v>
      </c>
      <c r="M25" s="360" t="e">
        <f>IF('3. Associated information'!#REF!="x","x","")</f>
        <v>#REF!</v>
      </c>
      <c r="N25" s="360" t="e">
        <f>IF('3. Associated information'!#REF!="x","x","")</f>
        <v>#REF!</v>
      </c>
      <c r="O25" s="360" t="e">
        <f>IF('3. Associated information'!#REF!="x","x","")</f>
        <v>#REF!</v>
      </c>
      <c r="P25" s="360" t="e">
        <f>IF('3. Associated information'!#REF!="x","x","")</f>
        <v>#REF!</v>
      </c>
      <c r="Q25" s="360"/>
      <c r="R25" s="360"/>
      <c r="T25" s="360"/>
      <c r="X25" s="360" t="e">
        <f>IF('3. Associated information'!#REF!="2110 Cloud MS","Yes",IF('3. Associated information'!#REF!="2120 Cloud PS","Yes","No"))</f>
        <v>#REF!</v>
      </c>
      <c r="Y25" s="360" t="s">
        <v>651</v>
      </c>
      <c r="Z25" s="360" t="e">
        <f>IF('3. Associated information'!#REF!="Non-CI (contract)","20020","")</f>
        <v>#REF!</v>
      </c>
      <c r="AA25" s="360" t="e">
        <f>IF('3. Associated information'!#REF!="No","20010","")</f>
        <v>#REF!</v>
      </c>
      <c r="AB25" s="360" t="e">
        <f>IF(OR('3. Associated information'!#REF!="00 - Multi LoB",'3. Associated information'!#REF!=""),"","20030")</f>
        <v>#REF!</v>
      </c>
      <c r="AC25" s="432" t="e">
        <f t="shared" si="0"/>
        <v>#REF!</v>
      </c>
      <c r="AD25" s="726" t="e">
        <f t="shared" si="1"/>
        <v>#REF!</v>
      </c>
      <c r="AE25" s="733" t="e">
        <f>+'3. Associated information'!#REF!</f>
        <v>#REF!</v>
      </c>
      <c r="AF25" s="739"/>
      <c r="AG25" s="759" t="e">
        <f>+'3. Associated information'!#REF!</f>
        <v>#REF!</v>
      </c>
      <c r="AH25" s="739"/>
      <c r="AI25" s="760"/>
      <c r="AJ25" s="761" t="s">
        <v>2320</v>
      </c>
      <c r="AK25" s="759" t="e">
        <f>+'3. Associated information'!#REF!</f>
        <v>#REF!</v>
      </c>
      <c r="AL25" s="761" t="s">
        <v>651</v>
      </c>
      <c r="AM25" s="759" t="e">
        <f>VLOOKUP('3. Associated information'!#REF!,'Field Values'!$AB$2:$AD$40,2,FALSE)</f>
        <v>#REF!</v>
      </c>
      <c r="AN25" s="762" t="s">
        <v>2320</v>
      </c>
      <c r="AO25" s="763" t="e">
        <f>LEFT('3. Associated information'!#REF!,2)</f>
        <v>#REF!</v>
      </c>
      <c r="AP25" s="759" t="e">
        <f>VLOOKUP('3. Associated information'!#REF!,'Field Values'!$BQ$3:$BS$4,2,FALSE)</f>
        <v>#REF!</v>
      </c>
      <c r="AQ25" s="759" t="e">
        <f>+'3. Associated information'!#REF!</f>
        <v>#REF!</v>
      </c>
      <c r="AR25" s="763" t="s">
        <v>2320</v>
      </c>
      <c r="AS25" s="761" t="s">
        <v>1045</v>
      </c>
      <c r="AT25" s="737" t="s">
        <v>2160</v>
      </c>
      <c r="AU25" s="737"/>
      <c r="AV25" s="737"/>
      <c r="AW25" s="764" t="s">
        <v>2320</v>
      </c>
      <c r="AX25" s="759" t="e">
        <f>VLOOKUP('3. Associated information'!#REF!,'Field Values'!$AL$3:$AN$27,2,FALSE)</f>
        <v>#REF!</v>
      </c>
      <c r="AY25" s="765" t="e">
        <f>LEFT('3. Associated information'!#REF!,4)</f>
        <v>#REF!</v>
      </c>
      <c r="AZ25" s="765" t="e">
        <f t="shared" si="2"/>
        <v>#REF!</v>
      </c>
      <c r="BA25" s="761" t="s">
        <v>2320</v>
      </c>
      <c r="BB25" s="759" t="s">
        <v>2320</v>
      </c>
      <c r="BC25" s="761" t="s">
        <v>2320</v>
      </c>
      <c r="BD25" s="761" t="s">
        <v>2320</v>
      </c>
      <c r="BE25" s="761" t="s">
        <v>2320</v>
      </c>
      <c r="BF25" s="761" t="s">
        <v>2321</v>
      </c>
      <c r="BG25" s="739"/>
      <c r="BH25" s="766" t="s">
        <v>2322</v>
      </c>
      <c r="BI25" s="767" t="s">
        <v>1169</v>
      </c>
      <c r="BJ25" s="739"/>
      <c r="BK25" s="761" t="s">
        <v>2320</v>
      </c>
      <c r="BL25" s="768" t="e">
        <f>+'3. Associated information'!#REF!</f>
        <v>#REF!</v>
      </c>
      <c r="BM25" s="761" t="s">
        <v>2320</v>
      </c>
      <c r="BN25" s="769" t="e">
        <f>+'3. Associated information'!#REF!</f>
        <v>#REF!</v>
      </c>
      <c r="BO25" s="759" t="e">
        <f>+'3. Associated information'!#REF!</f>
        <v>#REF!</v>
      </c>
      <c r="BP25" s="769" t="e">
        <f>+'3. Associated information'!#REF!</f>
        <v>#REF!</v>
      </c>
      <c r="BQ25" s="761" t="s">
        <v>2320</v>
      </c>
      <c r="BR25" s="767" t="s">
        <v>1182</v>
      </c>
      <c r="BS25" s="761" t="s">
        <v>2323</v>
      </c>
      <c r="BT25" s="761">
        <v>1</v>
      </c>
      <c r="BU25" s="770">
        <v>0.01</v>
      </c>
      <c r="BV25" s="771" t="s">
        <v>1045</v>
      </c>
      <c r="BW25" s="771" t="s">
        <v>1045</v>
      </c>
      <c r="BX25" s="771">
        <v>1</v>
      </c>
      <c r="BY25" s="771" t="s">
        <v>2320</v>
      </c>
      <c r="BZ25" s="761" t="s">
        <v>2320</v>
      </c>
      <c r="CA25" s="761" t="s">
        <v>2320</v>
      </c>
      <c r="CB25" s="761" t="s">
        <v>2320</v>
      </c>
      <c r="CC25" s="772"/>
      <c r="CE25" s="360"/>
      <c r="CF25" s="360"/>
      <c r="CG25" s="360"/>
      <c r="CH25" s="360"/>
      <c r="CI25" s="360"/>
      <c r="CJ25" s="360"/>
      <c r="CK25" s="360"/>
    </row>
    <row r="26" spans="1:89" x14ac:dyDescent="0.25">
      <c r="A26" s="360" t="e">
        <f>+'3. Associated information'!#REF!</f>
        <v>#REF!</v>
      </c>
      <c r="B26" s="360" t="e">
        <f>+'3. Associated information'!#REF!</f>
        <v>#REF!</v>
      </c>
      <c r="C26" s="360" t="e">
        <f>+'3. Associated information'!#REF!</f>
        <v>#REF!</v>
      </c>
      <c r="D26" s="360" t="e">
        <f>+'3. Associated information'!#REF!</f>
        <v>#REF!</v>
      </c>
      <c r="E26" s="360" t="e">
        <f>+'3. Associated information'!#REF!</f>
        <v>#REF!</v>
      </c>
      <c r="F26" s="360" t="e">
        <f>IF('3. Associated information'!#REF!="x","x","")</f>
        <v>#REF!</v>
      </c>
      <c r="G26" s="360" t="e">
        <f>IF('3. Associated information'!#REF!="x","x","")</f>
        <v>#REF!</v>
      </c>
      <c r="H26" s="360" t="e">
        <f>IF('3. Associated information'!#REF!="x","x","")</f>
        <v>#REF!</v>
      </c>
      <c r="I26" s="360" t="e">
        <f>IF('3. Associated information'!#REF!="x","x","")</f>
        <v>#REF!</v>
      </c>
      <c r="J26" s="360" t="e">
        <f>IF('3. Associated information'!#REF!="x","x","")</f>
        <v>#REF!</v>
      </c>
      <c r="K26" s="360" t="e">
        <f>IF('3. Associated information'!#REF!="x","x","")</f>
        <v>#REF!</v>
      </c>
      <c r="L26" s="360" t="e">
        <f>IF('3. Associated information'!#REF!="x","x","")</f>
        <v>#REF!</v>
      </c>
      <c r="M26" s="360" t="e">
        <f>IF('3. Associated information'!#REF!="x","x","")</f>
        <v>#REF!</v>
      </c>
      <c r="N26" s="360" t="e">
        <f>IF('3. Associated information'!#REF!="x","x","")</f>
        <v>#REF!</v>
      </c>
      <c r="O26" s="360" t="e">
        <f>IF('3. Associated information'!#REF!="x","x","")</f>
        <v>#REF!</v>
      </c>
      <c r="P26" s="360" t="e">
        <f>IF('3. Associated information'!#REF!="x","x","")</f>
        <v>#REF!</v>
      </c>
      <c r="Q26" s="360"/>
      <c r="R26" s="360"/>
      <c r="T26" s="360"/>
      <c r="X26" s="360" t="e">
        <f>IF('3. Associated information'!#REF!="2110 Cloud MS","Yes",IF('3. Associated information'!#REF!="2120 Cloud PS","Yes","No"))</f>
        <v>#REF!</v>
      </c>
      <c r="Y26" s="360" t="s">
        <v>651</v>
      </c>
      <c r="Z26" s="360" t="e">
        <f>IF('3. Associated information'!#REF!="Non-CI (contract)","20020","")</f>
        <v>#REF!</v>
      </c>
      <c r="AA26" s="360" t="e">
        <f>IF('3. Associated information'!#REF!="No","20010","")</f>
        <v>#REF!</v>
      </c>
      <c r="AB26" s="360" t="e">
        <f>IF(OR('3. Associated information'!#REF!="00 - Multi LoB",'3. Associated information'!#REF!=""),"","20030")</f>
        <v>#REF!</v>
      </c>
      <c r="AC26" s="432" t="e">
        <f t="shared" si="0"/>
        <v>#REF!</v>
      </c>
      <c r="AD26" s="726" t="e">
        <f t="shared" si="1"/>
        <v>#REF!</v>
      </c>
      <c r="AE26" s="733" t="e">
        <f>+'3. Associated information'!#REF!</f>
        <v>#REF!</v>
      </c>
      <c r="AF26" s="739"/>
      <c r="AG26" s="759" t="e">
        <f>+'3. Associated information'!#REF!</f>
        <v>#REF!</v>
      </c>
      <c r="AH26" s="739"/>
      <c r="AI26" s="760"/>
      <c r="AJ26" s="761" t="s">
        <v>2320</v>
      </c>
      <c r="AK26" s="759" t="e">
        <f>+'3. Associated information'!#REF!</f>
        <v>#REF!</v>
      </c>
      <c r="AL26" s="761" t="s">
        <v>651</v>
      </c>
      <c r="AM26" s="759" t="e">
        <f>VLOOKUP('3. Associated information'!#REF!,'Field Values'!$AB$2:$AD$40,2,FALSE)</f>
        <v>#REF!</v>
      </c>
      <c r="AN26" s="762" t="s">
        <v>2320</v>
      </c>
      <c r="AO26" s="763" t="e">
        <f>LEFT('3. Associated information'!#REF!,2)</f>
        <v>#REF!</v>
      </c>
      <c r="AP26" s="759" t="e">
        <f>VLOOKUP('3. Associated information'!#REF!,'Field Values'!$BQ$3:$BS$4,2,FALSE)</f>
        <v>#REF!</v>
      </c>
      <c r="AQ26" s="759" t="e">
        <f>+'3. Associated information'!#REF!</f>
        <v>#REF!</v>
      </c>
      <c r="AR26" s="763" t="s">
        <v>2320</v>
      </c>
      <c r="AS26" s="761" t="s">
        <v>1045</v>
      </c>
      <c r="AT26" s="737" t="s">
        <v>2160</v>
      </c>
      <c r="AU26" s="737"/>
      <c r="AV26" s="737"/>
      <c r="AW26" s="764" t="s">
        <v>2320</v>
      </c>
      <c r="AX26" s="759" t="e">
        <f>VLOOKUP('3. Associated information'!#REF!,'Field Values'!$AL$3:$AN$27,2,FALSE)</f>
        <v>#REF!</v>
      </c>
      <c r="AY26" s="765" t="e">
        <f>LEFT('3. Associated information'!#REF!,4)</f>
        <v>#REF!</v>
      </c>
      <c r="AZ26" s="765" t="e">
        <f t="shared" si="2"/>
        <v>#REF!</v>
      </c>
      <c r="BA26" s="761" t="s">
        <v>2320</v>
      </c>
      <c r="BB26" s="759" t="s">
        <v>2320</v>
      </c>
      <c r="BC26" s="761" t="s">
        <v>2320</v>
      </c>
      <c r="BD26" s="761" t="s">
        <v>2320</v>
      </c>
      <c r="BE26" s="761" t="s">
        <v>2320</v>
      </c>
      <c r="BF26" s="761" t="s">
        <v>2321</v>
      </c>
      <c r="BG26" s="739"/>
      <c r="BH26" s="766" t="s">
        <v>2322</v>
      </c>
      <c r="BI26" s="767" t="s">
        <v>1169</v>
      </c>
      <c r="BJ26" s="739"/>
      <c r="BK26" s="761" t="s">
        <v>2320</v>
      </c>
      <c r="BL26" s="768" t="e">
        <f>+'3. Associated information'!#REF!</f>
        <v>#REF!</v>
      </c>
      <c r="BM26" s="761" t="s">
        <v>2320</v>
      </c>
      <c r="BN26" s="769" t="e">
        <f>+'3. Associated information'!#REF!</f>
        <v>#REF!</v>
      </c>
      <c r="BO26" s="759" t="e">
        <f>+'3. Associated information'!#REF!</f>
        <v>#REF!</v>
      </c>
      <c r="BP26" s="769" t="e">
        <f>+'3. Associated information'!#REF!</f>
        <v>#REF!</v>
      </c>
      <c r="BQ26" s="761" t="s">
        <v>2320</v>
      </c>
      <c r="BR26" s="767" t="s">
        <v>1182</v>
      </c>
      <c r="BS26" s="761" t="s">
        <v>2323</v>
      </c>
      <c r="BT26" s="761">
        <v>1</v>
      </c>
      <c r="BU26" s="770">
        <v>0.01</v>
      </c>
      <c r="BV26" s="771" t="s">
        <v>1045</v>
      </c>
      <c r="BW26" s="771" t="s">
        <v>1045</v>
      </c>
      <c r="BX26" s="771">
        <v>1</v>
      </c>
      <c r="BY26" s="771" t="s">
        <v>2320</v>
      </c>
      <c r="BZ26" s="761" t="s">
        <v>2320</v>
      </c>
      <c r="CA26" s="761" t="s">
        <v>2320</v>
      </c>
      <c r="CB26" s="761" t="s">
        <v>2320</v>
      </c>
      <c r="CC26" s="772"/>
      <c r="CE26" s="360"/>
      <c r="CF26" s="360"/>
      <c r="CG26" s="360"/>
      <c r="CH26" s="360"/>
      <c r="CI26" s="360"/>
      <c r="CJ26" s="360"/>
      <c r="CK26" s="360"/>
    </row>
    <row r="27" spans="1:89" x14ac:dyDescent="0.25">
      <c r="A27" s="360" t="e">
        <f>+'3. Associated information'!#REF!</f>
        <v>#REF!</v>
      </c>
      <c r="B27" s="360" t="e">
        <f>+'3. Associated information'!#REF!</f>
        <v>#REF!</v>
      </c>
      <c r="C27" s="360" t="e">
        <f>+'3. Associated information'!#REF!</f>
        <v>#REF!</v>
      </c>
      <c r="D27" s="360" t="e">
        <f>+'3. Associated information'!#REF!</f>
        <v>#REF!</v>
      </c>
      <c r="E27" s="360" t="e">
        <f>+'3. Associated information'!#REF!</f>
        <v>#REF!</v>
      </c>
      <c r="F27" s="360" t="e">
        <f>IF('3. Associated information'!#REF!="x","x","")</f>
        <v>#REF!</v>
      </c>
      <c r="G27" s="360" t="e">
        <f>IF('3. Associated information'!#REF!="x","x","")</f>
        <v>#REF!</v>
      </c>
      <c r="H27" s="360" t="e">
        <f>IF('3. Associated information'!#REF!="x","x","")</f>
        <v>#REF!</v>
      </c>
      <c r="I27" s="360" t="e">
        <f>IF('3. Associated information'!#REF!="x","x","")</f>
        <v>#REF!</v>
      </c>
      <c r="J27" s="360" t="e">
        <f>IF('3. Associated information'!#REF!="x","x","")</f>
        <v>#REF!</v>
      </c>
      <c r="K27" s="360" t="e">
        <f>IF('3. Associated information'!#REF!="x","x","")</f>
        <v>#REF!</v>
      </c>
      <c r="L27" s="360" t="e">
        <f>IF('3. Associated information'!#REF!="x","x","")</f>
        <v>#REF!</v>
      </c>
      <c r="M27" s="360" t="e">
        <f>IF('3. Associated information'!#REF!="x","x","")</f>
        <v>#REF!</v>
      </c>
      <c r="N27" s="360" t="e">
        <f>IF('3. Associated information'!#REF!="x","x","")</f>
        <v>#REF!</v>
      </c>
      <c r="O27" s="360" t="e">
        <f>IF('3. Associated information'!#REF!="x","x","")</f>
        <v>#REF!</v>
      </c>
      <c r="P27" s="360" t="e">
        <f>IF('3. Associated information'!#REF!="x","x","")</f>
        <v>#REF!</v>
      </c>
      <c r="Q27" s="360"/>
      <c r="R27" s="360"/>
      <c r="T27" s="360"/>
      <c r="X27" s="360" t="e">
        <f>IF('3. Associated information'!#REF!="2110 Cloud MS","Yes",IF('3. Associated information'!#REF!="2120 Cloud PS","Yes","No"))</f>
        <v>#REF!</v>
      </c>
      <c r="Y27" s="360" t="s">
        <v>651</v>
      </c>
      <c r="Z27" s="360" t="e">
        <f>IF('3. Associated information'!#REF!="Non-CI (contract)","20020","")</f>
        <v>#REF!</v>
      </c>
      <c r="AA27" s="360" t="e">
        <f>IF('3. Associated information'!#REF!="No","20010","")</f>
        <v>#REF!</v>
      </c>
      <c r="AB27" s="360" t="e">
        <f>IF(OR('3. Associated information'!#REF!="00 - Multi LoB",'3. Associated information'!#REF!=""),"","20030")</f>
        <v>#REF!</v>
      </c>
      <c r="AC27" s="432" t="e">
        <f t="shared" si="0"/>
        <v>#REF!</v>
      </c>
      <c r="AD27" s="726" t="e">
        <f t="shared" si="1"/>
        <v>#REF!</v>
      </c>
      <c r="AE27" s="733" t="e">
        <f>+'3. Associated information'!#REF!</f>
        <v>#REF!</v>
      </c>
      <c r="AF27" s="739"/>
      <c r="AG27" s="759" t="e">
        <f>+'3. Associated information'!#REF!</f>
        <v>#REF!</v>
      </c>
      <c r="AH27" s="739"/>
      <c r="AI27" s="760"/>
      <c r="AJ27" s="761" t="s">
        <v>2320</v>
      </c>
      <c r="AK27" s="759" t="e">
        <f>+'3. Associated information'!#REF!</f>
        <v>#REF!</v>
      </c>
      <c r="AL27" s="761" t="s">
        <v>651</v>
      </c>
      <c r="AM27" s="759" t="e">
        <f>VLOOKUP('3. Associated information'!#REF!,'Field Values'!$AB$2:$AD$40,2,FALSE)</f>
        <v>#REF!</v>
      </c>
      <c r="AN27" s="762" t="s">
        <v>2320</v>
      </c>
      <c r="AO27" s="763" t="e">
        <f>LEFT('3. Associated information'!#REF!,2)</f>
        <v>#REF!</v>
      </c>
      <c r="AP27" s="759" t="e">
        <f>VLOOKUP('3. Associated information'!#REF!,'Field Values'!$BQ$3:$BS$4,2,FALSE)</f>
        <v>#REF!</v>
      </c>
      <c r="AQ27" s="759" t="e">
        <f>+'3. Associated information'!#REF!</f>
        <v>#REF!</v>
      </c>
      <c r="AR27" s="763" t="s">
        <v>2320</v>
      </c>
      <c r="AS27" s="761" t="s">
        <v>1045</v>
      </c>
      <c r="AT27" s="737" t="s">
        <v>2160</v>
      </c>
      <c r="AU27" s="737"/>
      <c r="AV27" s="737"/>
      <c r="AW27" s="764" t="s">
        <v>2320</v>
      </c>
      <c r="AX27" s="759" t="e">
        <f>VLOOKUP('3. Associated information'!#REF!,'Field Values'!$AL$3:$AN$27,2,FALSE)</f>
        <v>#REF!</v>
      </c>
      <c r="AY27" s="765" t="e">
        <f>LEFT('3. Associated information'!#REF!,4)</f>
        <v>#REF!</v>
      </c>
      <c r="AZ27" s="765" t="e">
        <f t="shared" si="2"/>
        <v>#REF!</v>
      </c>
      <c r="BA27" s="761" t="s">
        <v>2320</v>
      </c>
      <c r="BB27" s="759" t="s">
        <v>2320</v>
      </c>
      <c r="BC27" s="761" t="s">
        <v>2320</v>
      </c>
      <c r="BD27" s="761" t="s">
        <v>2320</v>
      </c>
      <c r="BE27" s="761" t="s">
        <v>2320</v>
      </c>
      <c r="BF27" s="761" t="s">
        <v>2321</v>
      </c>
      <c r="BG27" s="739"/>
      <c r="BH27" s="766" t="s">
        <v>2322</v>
      </c>
      <c r="BI27" s="767" t="s">
        <v>1169</v>
      </c>
      <c r="BJ27" s="739"/>
      <c r="BK27" s="761" t="s">
        <v>2320</v>
      </c>
      <c r="BL27" s="768" t="e">
        <f>+'3. Associated information'!#REF!</f>
        <v>#REF!</v>
      </c>
      <c r="BM27" s="761" t="s">
        <v>2320</v>
      </c>
      <c r="BN27" s="769" t="e">
        <f>+'3. Associated information'!#REF!</f>
        <v>#REF!</v>
      </c>
      <c r="BO27" s="759" t="e">
        <f>+'3. Associated information'!#REF!</f>
        <v>#REF!</v>
      </c>
      <c r="BP27" s="769" t="e">
        <f>+'3. Associated information'!#REF!</f>
        <v>#REF!</v>
      </c>
      <c r="BQ27" s="761" t="s">
        <v>2320</v>
      </c>
      <c r="BR27" s="767" t="s">
        <v>1182</v>
      </c>
      <c r="BS27" s="761" t="s">
        <v>2323</v>
      </c>
      <c r="BT27" s="761">
        <v>1</v>
      </c>
      <c r="BU27" s="770">
        <v>0.01</v>
      </c>
      <c r="BV27" s="771" t="s">
        <v>1045</v>
      </c>
      <c r="BW27" s="771" t="s">
        <v>1045</v>
      </c>
      <c r="BX27" s="771">
        <v>1</v>
      </c>
      <c r="BY27" s="771" t="s">
        <v>2320</v>
      </c>
      <c r="BZ27" s="761" t="s">
        <v>2320</v>
      </c>
      <c r="CA27" s="761" t="s">
        <v>2320</v>
      </c>
      <c r="CB27" s="761" t="s">
        <v>2320</v>
      </c>
      <c r="CC27" s="772"/>
      <c r="CE27" s="360"/>
      <c r="CF27" s="360"/>
      <c r="CG27" s="360"/>
      <c r="CH27" s="360"/>
      <c r="CI27" s="360"/>
      <c r="CJ27" s="360"/>
      <c r="CK27" s="360"/>
    </row>
    <row r="28" spans="1:89" x14ac:dyDescent="0.25">
      <c r="A28" s="360" t="e">
        <f>+'3. Associated information'!#REF!</f>
        <v>#REF!</v>
      </c>
      <c r="B28" s="360" t="e">
        <f>+'3. Associated information'!#REF!</f>
        <v>#REF!</v>
      </c>
      <c r="C28" s="360" t="e">
        <f>+'3. Associated information'!#REF!</f>
        <v>#REF!</v>
      </c>
      <c r="D28" s="360" t="e">
        <f>+'3. Associated information'!#REF!</f>
        <v>#REF!</v>
      </c>
      <c r="E28" s="360" t="e">
        <f>+'3. Associated information'!#REF!</f>
        <v>#REF!</v>
      </c>
      <c r="F28" s="360" t="e">
        <f>IF('3. Associated information'!#REF!="x","x","")</f>
        <v>#REF!</v>
      </c>
      <c r="G28" s="360" t="e">
        <f>IF('3. Associated information'!#REF!="x","x","")</f>
        <v>#REF!</v>
      </c>
      <c r="H28" s="360" t="e">
        <f>IF('3. Associated information'!#REF!="x","x","")</f>
        <v>#REF!</v>
      </c>
      <c r="I28" s="360" t="e">
        <f>IF('3. Associated information'!#REF!="x","x","")</f>
        <v>#REF!</v>
      </c>
      <c r="J28" s="360" t="e">
        <f>IF('3. Associated information'!#REF!="x","x","")</f>
        <v>#REF!</v>
      </c>
      <c r="K28" s="360" t="e">
        <f>IF('3. Associated information'!#REF!="x","x","")</f>
        <v>#REF!</v>
      </c>
      <c r="L28" s="360" t="e">
        <f>IF('3. Associated information'!#REF!="x","x","")</f>
        <v>#REF!</v>
      </c>
      <c r="M28" s="360" t="e">
        <f>IF('3. Associated information'!#REF!="x","x","")</f>
        <v>#REF!</v>
      </c>
      <c r="N28" s="360" t="e">
        <f>IF('3. Associated information'!#REF!="x","x","")</f>
        <v>#REF!</v>
      </c>
      <c r="O28" s="360" t="e">
        <f>IF('3. Associated information'!#REF!="x","x","")</f>
        <v>#REF!</v>
      </c>
      <c r="P28" s="360" t="e">
        <f>IF('3. Associated information'!#REF!="x","x","")</f>
        <v>#REF!</v>
      </c>
      <c r="Q28" s="360"/>
      <c r="R28" s="360"/>
      <c r="T28" s="360"/>
      <c r="X28" s="360" t="e">
        <f>IF('3. Associated information'!#REF!="2110 Cloud MS","Yes",IF('3. Associated information'!#REF!="2120 Cloud PS","Yes","No"))</f>
        <v>#REF!</v>
      </c>
      <c r="Y28" s="360" t="s">
        <v>651</v>
      </c>
      <c r="Z28" s="360" t="e">
        <f>IF('3. Associated information'!#REF!="Non-CI (contract)","20020","")</f>
        <v>#REF!</v>
      </c>
      <c r="AA28" s="360" t="e">
        <f>IF('3. Associated information'!#REF!="No","20010","")</f>
        <v>#REF!</v>
      </c>
      <c r="AB28" s="360" t="e">
        <f>IF(OR('3. Associated information'!#REF!="00 - Multi LoB",'3. Associated information'!#REF!=""),"","20030")</f>
        <v>#REF!</v>
      </c>
      <c r="AC28" s="432" t="e">
        <f t="shared" si="0"/>
        <v>#REF!</v>
      </c>
      <c r="AD28" s="726" t="e">
        <f t="shared" si="1"/>
        <v>#REF!</v>
      </c>
      <c r="AE28" s="733" t="e">
        <f>+'3. Associated information'!#REF!</f>
        <v>#REF!</v>
      </c>
      <c r="AF28" s="739"/>
      <c r="AG28" s="759" t="e">
        <f>+'3. Associated information'!#REF!</f>
        <v>#REF!</v>
      </c>
      <c r="AH28" s="739"/>
      <c r="AI28" s="760"/>
      <c r="AJ28" s="761" t="s">
        <v>2320</v>
      </c>
      <c r="AK28" s="759" t="e">
        <f>+'3. Associated information'!#REF!</f>
        <v>#REF!</v>
      </c>
      <c r="AL28" s="761" t="s">
        <v>651</v>
      </c>
      <c r="AM28" s="759" t="e">
        <f>VLOOKUP('3. Associated information'!#REF!,'Field Values'!$AB$2:$AD$40,2,FALSE)</f>
        <v>#REF!</v>
      </c>
      <c r="AN28" s="762" t="s">
        <v>2320</v>
      </c>
      <c r="AO28" s="763" t="e">
        <f>LEFT('3. Associated information'!#REF!,2)</f>
        <v>#REF!</v>
      </c>
      <c r="AP28" s="759" t="e">
        <f>VLOOKUP('3. Associated information'!#REF!,'Field Values'!$BQ$3:$BS$4,2,FALSE)</f>
        <v>#REF!</v>
      </c>
      <c r="AQ28" s="759" t="e">
        <f>+'3. Associated information'!#REF!</f>
        <v>#REF!</v>
      </c>
      <c r="AR28" s="763" t="s">
        <v>2320</v>
      </c>
      <c r="AS28" s="761" t="s">
        <v>1045</v>
      </c>
      <c r="AT28" s="737" t="s">
        <v>2160</v>
      </c>
      <c r="AU28" s="737"/>
      <c r="AV28" s="737"/>
      <c r="AW28" s="764" t="s">
        <v>2320</v>
      </c>
      <c r="AX28" s="759" t="e">
        <f>VLOOKUP('3. Associated information'!#REF!,'Field Values'!$AL$3:$AN$27,2,FALSE)</f>
        <v>#REF!</v>
      </c>
      <c r="AY28" s="765" t="e">
        <f>LEFT('3. Associated information'!#REF!,4)</f>
        <v>#REF!</v>
      </c>
      <c r="AZ28" s="765" t="e">
        <f t="shared" si="2"/>
        <v>#REF!</v>
      </c>
      <c r="BA28" s="761" t="s">
        <v>2320</v>
      </c>
      <c r="BB28" s="759" t="s">
        <v>2320</v>
      </c>
      <c r="BC28" s="761" t="s">
        <v>2320</v>
      </c>
      <c r="BD28" s="761" t="s">
        <v>2320</v>
      </c>
      <c r="BE28" s="761" t="s">
        <v>2320</v>
      </c>
      <c r="BF28" s="761" t="s">
        <v>2321</v>
      </c>
      <c r="BG28" s="739"/>
      <c r="BH28" s="766" t="s">
        <v>2322</v>
      </c>
      <c r="BI28" s="767" t="s">
        <v>1169</v>
      </c>
      <c r="BJ28" s="739"/>
      <c r="BK28" s="761" t="s">
        <v>2320</v>
      </c>
      <c r="BL28" s="768" t="e">
        <f>+'3. Associated information'!#REF!</f>
        <v>#REF!</v>
      </c>
      <c r="BM28" s="761" t="s">
        <v>2320</v>
      </c>
      <c r="BN28" s="769" t="e">
        <f>+'3. Associated information'!#REF!</f>
        <v>#REF!</v>
      </c>
      <c r="BO28" s="759" t="e">
        <f>+'3. Associated information'!#REF!</f>
        <v>#REF!</v>
      </c>
      <c r="BP28" s="769" t="e">
        <f>+'3. Associated information'!#REF!</f>
        <v>#REF!</v>
      </c>
      <c r="BQ28" s="761" t="s">
        <v>2320</v>
      </c>
      <c r="BR28" s="767" t="s">
        <v>1182</v>
      </c>
      <c r="BS28" s="761" t="s">
        <v>2323</v>
      </c>
      <c r="BT28" s="761">
        <v>1</v>
      </c>
      <c r="BU28" s="770">
        <v>0.01</v>
      </c>
      <c r="BV28" s="771" t="s">
        <v>1045</v>
      </c>
      <c r="BW28" s="771" t="s">
        <v>1045</v>
      </c>
      <c r="BX28" s="771">
        <v>1</v>
      </c>
      <c r="BY28" s="771" t="s">
        <v>2320</v>
      </c>
      <c r="BZ28" s="761" t="s">
        <v>2320</v>
      </c>
      <c r="CA28" s="761" t="s">
        <v>2320</v>
      </c>
      <c r="CB28" s="761" t="s">
        <v>2320</v>
      </c>
      <c r="CC28" s="772"/>
      <c r="CE28" s="360"/>
      <c r="CF28" s="360"/>
      <c r="CG28" s="360"/>
      <c r="CH28" s="360"/>
      <c r="CI28" s="360"/>
      <c r="CJ28" s="360"/>
      <c r="CK28" s="360"/>
    </row>
    <row r="29" spans="1:89" x14ac:dyDescent="0.25">
      <c r="A29" s="360" t="e">
        <f>+'3. Associated information'!#REF!</f>
        <v>#REF!</v>
      </c>
      <c r="B29" s="360" t="e">
        <f>+'3. Associated information'!#REF!</f>
        <v>#REF!</v>
      </c>
      <c r="C29" s="360" t="e">
        <f>+'3. Associated information'!#REF!</f>
        <v>#REF!</v>
      </c>
      <c r="D29" s="360" t="e">
        <f>+'3. Associated information'!#REF!</f>
        <v>#REF!</v>
      </c>
      <c r="E29" s="360" t="e">
        <f>+'3. Associated information'!#REF!</f>
        <v>#REF!</v>
      </c>
      <c r="F29" s="360" t="e">
        <f>IF('3. Associated information'!#REF!="x","x","")</f>
        <v>#REF!</v>
      </c>
      <c r="G29" s="360" t="e">
        <f>IF('3. Associated information'!#REF!="x","x","")</f>
        <v>#REF!</v>
      </c>
      <c r="H29" s="360" t="e">
        <f>IF('3. Associated information'!#REF!="x","x","")</f>
        <v>#REF!</v>
      </c>
      <c r="I29" s="360" t="e">
        <f>IF('3. Associated information'!#REF!="x","x","")</f>
        <v>#REF!</v>
      </c>
      <c r="J29" s="360" t="e">
        <f>IF('3. Associated information'!#REF!="x","x","")</f>
        <v>#REF!</v>
      </c>
      <c r="K29" s="360" t="e">
        <f>IF('3. Associated information'!#REF!="x","x","")</f>
        <v>#REF!</v>
      </c>
      <c r="L29" s="360" t="e">
        <f>IF('3. Associated information'!#REF!="x","x","")</f>
        <v>#REF!</v>
      </c>
      <c r="M29" s="360" t="e">
        <f>IF('3. Associated information'!#REF!="x","x","")</f>
        <v>#REF!</v>
      </c>
      <c r="N29" s="360" t="e">
        <f>IF('3. Associated information'!#REF!="x","x","")</f>
        <v>#REF!</v>
      </c>
      <c r="O29" s="360" t="e">
        <f>IF('3. Associated information'!#REF!="x","x","")</f>
        <v>#REF!</v>
      </c>
      <c r="P29" s="360" t="e">
        <f>IF('3. Associated information'!#REF!="x","x","")</f>
        <v>#REF!</v>
      </c>
      <c r="Q29" s="360"/>
      <c r="R29" s="360"/>
      <c r="T29" s="360"/>
      <c r="X29" s="360" t="e">
        <f>IF('3. Associated information'!#REF!="2110 Cloud MS","Yes",IF('3. Associated information'!#REF!="2120 Cloud PS","Yes","No"))</f>
        <v>#REF!</v>
      </c>
      <c r="Y29" s="360" t="s">
        <v>651</v>
      </c>
      <c r="Z29" s="360" t="e">
        <f>IF('3. Associated information'!#REF!="Non-CI (contract)","20020","")</f>
        <v>#REF!</v>
      </c>
      <c r="AA29" s="360" t="e">
        <f>IF('3. Associated information'!#REF!="No","20010","")</f>
        <v>#REF!</v>
      </c>
      <c r="AB29" s="360" t="e">
        <f>IF(OR('3. Associated information'!#REF!="00 - Multi LoB",'3. Associated information'!#REF!=""),"","20030")</f>
        <v>#REF!</v>
      </c>
      <c r="AC29" s="432" t="e">
        <f t="shared" si="0"/>
        <v>#REF!</v>
      </c>
      <c r="AD29" s="726" t="e">
        <f t="shared" si="1"/>
        <v>#REF!</v>
      </c>
      <c r="AE29" s="733" t="e">
        <f>+'3. Associated information'!#REF!</f>
        <v>#REF!</v>
      </c>
      <c r="AF29" s="739"/>
      <c r="AG29" s="759" t="e">
        <f>+'3. Associated information'!#REF!</f>
        <v>#REF!</v>
      </c>
      <c r="AH29" s="739"/>
      <c r="AI29" s="760"/>
      <c r="AJ29" s="761" t="s">
        <v>2320</v>
      </c>
      <c r="AK29" s="759" t="e">
        <f>+'3. Associated information'!#REF!</f>
        <v>#REF!</v>
      </c>
      <c r="AL29" s="761" t="s">
        <v>651</v>
      </c>
      <c r="AM29" s="759" t="e">
        <f>VLOOKUP('3. Associated information'!#REF!,'Field Values'!$AB$2:$AD$40,2,FALSE)</f>
        <v>#REF!</v>
      </c>
      <c r="AN29" s="762" t="s">
        <v>2320</v>
      </c>
      <c r="AO29" s="763" t="e">
        <f>LEFT('3. Associated information'!#REF!,2)</f>
        <v>#REF!</v>
      </c>
      <c r="AP29" s="759" t="e">
        <f>VLOOKUP('3. Associated information'!#REF!,'Field Values'!$BQ$3:$BS$4,2,FALSE)</f>
        <v>#REF!</v>
      </c>
      <c r="AQ29" s="759" t="e">
        <f>+'3. Associated information'!#REF!</f>
        <v>#REF!</v>
      </c>
      <c r="AR29" s="763" t="s">
        <v>2320</v>
      </c>
      <c r="AS29" s="761" t="s">
        <v>1045</v>
      </c>
      <c r="AT29" s="737" t="s">
        <v>2160</v>
      </c>
      <c r="AU29" s="737"/>
      <c r="AV29" s="737"/>
      <c r="AW29" s="764" t="s">
        <v>2320</v>
      </c>
      <c r="AX29" s="759" t="e">
        <f>VLOOKUP('3. Associated information'!#REF!,'Field Values'!$AL$3:$AN$27,2,FALSE)</f>
        <v>#REF!</v>
      </c>
      <c r="AY29" s="765" t="e">
        <f>LEFT('3. Associated information'!#REF!,4)</f>
        <v>#REF!</v>
      </c>
      <c r="AZ29" s="765" t="e">
        <f t="shared" si="2"/>
        <v>#REF!</v>
      </c>
      <c r="BA29" s="761" t="s">
        <v>2320</v>
      </c>
      <c r="BB29" s="759" t="s">
        <v>2320</v>
      </c>
      <c r="BC29" s="761" t="s">
        <v>2320</v>
      </c>
      <c r="BD29" s="761" t="s">
        <v>2320</v>
      </c>
      <c r="BE29" s="761" t="s">
        <v>2320</v>
      </c>
      <c r="BF29" s="761" t="s">
        <v>2321</v>
      </c>
      <c r="BG29" s="739"/>
      <c r="BH29" s="766" t="s">
        <v>2322</v>
      </c>
      <c r="BI29" s="767" t="s">
        <v>1169</v>
      </c>
      <c r="BJ29" s="739"/>
      <c r="BK29" s="761" t="s">
        <v>2320</v>
      </c>
      <c r="BL29" s="768" t="e">
        <f>+'3. Associated information'!#REF!</f>
        <v>#REF!</v>
      </c>
      <c r="BM29" s="761" t="s">
        <v>2320</v>
      </c>
      <c r="BN29" s="769" t="e">
        <f>+'3. Associated information'!#REF!</f>
        <v>#REF!</v>
      </c>
      <c r="BO29" s="759" t="e">
        <f>+'3. Associated information'!#REF!</f>
        <v>#REF!</v>
      </c>
      <c r="BP29" s="769" t="e">
        <f>+'3. Associated information'!#REF!</f>
        <v>#REF!</v>
      </c>
      <c r="BQ29" s="761" t="s">
        <v>2320</v>
      </c>
      <c r="BR29" s="767" t="s">
        <v>1182</v>
      </c>
      <c r="BS29" s="761" t="s">
        <v>2323</v>
      </c>
      <c r="BT29" s="761">
        <v>1</v>
      </c>
      <c r="BU29" s="770">
        <v>0.01</v>
      </c>
      <c r="BV29" s="771" t="s">
        <v>1045</v>
      </c>
      <c r="BW29" s="771" t="s">
        <v>1045</v>
      </c>
      <c r="BX29" s="771">
        <v>1</v>
      </c>
      <c r="BY29" s="771" t="s">
        <v>2320</v>
      </c>
      <c r="BZ29" s="761" t="s">
        <v>2320</v>
      </c>
      <c r="CA29" s="761" t="s">
        <v>2320</v>
      </c>
      <c r="CB29" s="761" t="s">
        <v>2320</v>
      </c>
      <c r="CC29" s="772"/>
      <c r="CE29" s="360"/>
      <c r="CF29" s="360"/>
      <c r="CG29" s="360"/>
      <c r="CH29" s="360"/>
      <c r="CI29" s="360"/>
      <c r="CJ29" s="360"/>
      <c r="CK29" s="360"/>
    </row>
    <row r="30" spans="1:89" x14ac:dyDescent="0.25">
      <c r="A30" s="360" t="e">
        <f>+'3. Associated information'!#REF!</f>
        <v>#REF!</v>
      </c>
      <c r="B30" s="360" t="e">
        <f>+'3. Associated information'!#REF!</f>
        <v>#REF!</v>
      </c>
      <c r="C30" s="360" t="e">
        <f>+'3. Associated information'!#REF!</f>
        <v>#REF!</v>
      </c>
      <c r="D30" s="360" t="e">
        <f>+'3. Associated information'!#REF!</f>
        <v>#REF!</v>
      </c>
      <c r="E30" s="360" t="e">
        <f>+'3. Associated information'!#REF!</f>
        <v>#REF!</v>
      </c>
      <c r="F30" s="360" t="e">
        <f>IF('3. Associated information'!#REF!="x","x","")</f>
        <v>#REF!</v>
      </c>
      <c r="G30" s="360" t="e">
        <f>IF('3. Associated information'!#REF!="x","x","")</f>
        <v>#REF!</v>
      </c>
      <c r="H30" s="360" t="e">
        <f>IF('3. Associated information'!#REF!="x","x","")</f>
        <v>#REF!</v>
      </c>
      <c r="I30" s="360" t="e">
        <f>IF('3. Associated information'!#REF!="x","x","")</f>
        <v>#REF!</v>
      </c>
      <c r="J30" s="360" t="e">
        <f>IF('3. Associated information'!#REF!="x","x","")</f>
        <v>#REF!</v>
      </c>
      <c r="K30" s="360" t="e">
        <f>IF('3. Associated information'!#REF!="x","x","")</f>
        <v>#REF!</v>
      </c>
      <c r="L30" s="360" t="e">
        <f>IF('3. Associated information'!#REF!="x","x","")</f>
        <v>#REF!</v>
      </c>
      <c r="M30" s="360" t="e">
        <f>IF('3. Associated information'!#REF!="x","x","")</f>
        <v>#REF!</v>
      </c>
      <c r="N30" s="360" t="e">
        <f>IF('3. Associated information'!#REF!="x","x","")</f>
        <v>#REF!</v>
      </c>
      <c r="O30" s="360" t="e">
        <f>IF('3. Associated information'!#REF!="x","x","")</f>
        <v>#REF!</v>
      </c>
      <c r="P30" s="360" t="e">
        <f>IF('3. Associated information'!#REF!="x","x","")</f>
        <v>#REF!</v>
      </c>
      <c r="Q30" s="360"/>
      <c r="R30" s="360"/>
      <c r="T30" s="360"/>
      <c r="X30" s="360" t="e">
        <f>IF('3. Associated information'!#REF!="2110 Cloud MS","Yes",IF('3. Associated information'!#REF!="2120 Cloud PS","Yes","No"))</f>
        <v>#REF!</v>
      </c>
      <c r="Y30" s="360" t="s">
        <v>651</v>
      </c>
      <c r="Z30" s="360" t="e">
        <f>IF('3. Associated information'!#REF!="Non-CI (contract)","20020","")</f>
        <v>#REF!</v>
      </c>
      <c r="AA30" s="360" t="e">
        <f>IF('3. Associated information'!#REF!="No","20010","")</f>
        <v>#REF!</v>
      </c>
      <c r="AB30" s="360" t="e">
        <f>IF(OR('3. Associated information'!#REF!="00 - Multi LoB",'3. Associated information'!#REF!=""),"","20030")</f>
        <v>#REF!</v>
      </c>
      <c r="AC30" s="432" t="e">
        <f t="shared" si="0"/>
        <v>#REF!</v>
      </c>
      <c r="AD30" s="726" t="e">
        <f t="shared" si="1"/>
        <v>#REF!</v>
      </c>
      <c r="AE30" s="733" t="e">
        <f>+'3. Associated information'!#REF!</f>
        <v>#REF!</v>
      </c>
      <c r="AF30" s="739"/>
      <c r="AG30" s="759" t="e">
        <f>+'3. Associated information'!#REF!</f>
        <v>#REF!</v>
      </c>
      <c r="AH30" s="739"/>
      <c r="AI30" s="760"/>
      <c r="AJ30" s="761" t="s">
        <v>2320</v>
      </c>
      <c r="AK30" s="759" t="e">
        <f>+'3. Associated information'!#REF!</f>
        <v>#REF!</v>
      </c>
      <c r="AL30" s="761" t="s">
        <v>651</v>
      </c>
      <c r="AM30" s="759" t="e">
        <f>VLOOKUP('3. Associated information'!#REF!,'Field Values'!$AB$2:$AD$40,2,FALSE)</f>
        <v>#REF!</v>
      </c>
      <c r="AN30" s="762" t="s">
        <v>2320</v>
      </c>
      <c r="AO30" s="763" t="e">
        <f>LEFT('3. Associated information'!#REF!,2)</f>
        <v>#REF!</v>
      </c>
      <c r="AP30" s="759" t="e">
        <f>VLOOKUP('3. Associated information'!#REF!,'Field Values'!$BQ$3:$BS$4,2,FALSE)</f>
        <v>#REF!</v>
      </c>
      <c r="AQ30" s="759" t="e">
        <f>+'3. Associated information'!#REF!</f>
        <v>#REF!</v>
      </c>
      <c r="AR30" s="763" t="s">
        <v>2320</v>
      </c>
      <c r="AS30" s="761" t="s">
        <v>1045</v>
      </c>
      <c r="AT30" s="737" t="s">
        <v>2160</v>
      </c>
      <c r="AU30" s="737"/>
      <c r="AV30" s="737"/>
      <c r="AW30" s="764" t="s">
        <v>2320</v>
      </c>
      <c r="AX30" s="759" t="e">
        <f>VLOOKUP('3. Associated information'!#REF!,'Field Values'!$AL$3:$AN$27,2,FALSE)</f>
        <v>#REF!</v>
      </c>
      <c r="AY30" s="765" t="e">
        <f>LEFT('3. Associated information'!#REF!,4)</f>
        <v>#REF!</v>
      </c>
      <c r="AZ30" s="765" t="e">
        <f t="shared" si="2"/>
        <v>#REF!</v>
      </c>
      <c r="BA30" s="761" t="s">
        <v>2320</v>
      </c>
      <c r="BB30" s="759" t="s">
        <v>2320</v>
      </c>
      <c r="BC30" s="761" t="s">
        <v>2320</v>
      </c>
      <c r="BD30" s="761" t="s">
        <v>2320</v>
      </c>
      <c r="BE30" s="761" t="s">
        <v>2320</v>
      </c>
      <c r="BF30" s="761" t="s">
        <v>2321</v>
      </c>
      <c r="BG30" s="739"/>
      <c r="BH30" s="766" t="s">
        <v>2322</v>
      </c>
      <c r="BI30" s="767" t="s">
        <v>1169</v>
      </c>
      <c r="BJ30" s="739"/>
      <c r="BK30" s="761" t="s">
        <v>2320</v>
      </c>
      <c r="BL30" s="768" t="e">
        <f>+'3. Associated information'!#REF!</f>
        <v>#REF!</v>
      </c>
      <c r="BM30" s="761" t="s">
        <v>2320</v>
      </c>
      <c r="BN30" s="769" t="e">
        <f>+'3. Associated information'!#REF!</f>
        <v>#REF!</v>
      </c>
      <c r="BO30" s="759" t="e">
        <f>+'3. Associated information'!#REF!</f>
        <v>#REF!</v>
      </c>
      <c r="BP30" s="769" t="e">
        <f>+'3. Associated information'!#REF!</f>
        <v>#REF!</v>
      </c>
      <c r="BQ30" s="761" t="s">
        <v>2320</v>
      </c>
      <c r="BR30" s="767" t="s">
        <v>1182</v>
      </c>
      <c r="BS30" s="761" t="s">
        <v>2323</v>
      </c>
      <c r="BT30" s="761">
        <v>1</v>
      </c>
      <c r="BU30" s="770">
        <v>0.01</v>
      </c>
      <c r="BV30" s="771" t="s">
        <v>1045</v>
      </c>
      <c r="BW30" s="771" t="s">
        <v>1045</v>
      </c>
      <c r="BX30" s="771">
        <v>1</v>
      </c>
      <c r="BY30" s="771" t="s">
        <v>2320</v>
      </c>
      <c r="BZ30" s="761" t="s">
        <v>2320</v>
      </c>
      <c r="CA30" s="761" t="s">
        <v>2320</v>
      </c>
      <c r="CB30" s="761" t="s">
        <v>2320</v>
      </c>
      <c r="CC30" s="772"/>
      <c r="CE30" s="360"/>
      <c r="CF30" s="360"/>
      <c r="CG30" s="360"/>
      <c r="CH30" s="360"/>
      <c r="CI30" s="360"/>
      <c r="CJ30" s="360"/>
      <c r="CK30" s="360"/>
    </row>
    <row r="31" spans="1:89" x14ac:dyDescent="0.25">
      <c r="A31" s="360" t="e">
        <f>+'3. Associated information'!#REF!</f>
        <v>#REF!</v>
      </c>
      <c r="B31" s="360" t="e">
        <f>+'3. Associated information'!#REF!</f>
        <v>#REF!</v>
      </c>
      <c r="C31" s="360" t="e">
        <f>+'3. Associated information'!#REF!</f>
        <v>#REF!</v>
      </c>
      <c r="D31" s="360" t="e">
        <f>+'3. Associated information'!#REF!</f>
        <v>#REF!</v>
      </c>
      <c r="E31" s="360" t="e">
        <f>+'3. Associated information'!#REF!</f>
        <v>#REF!</v>
      </c>
      <c r="F31" s="360" t="e">
        <f>IF('3. Associated information'!#REF!="x","x","")</f>
        <v>#REF!</v>
      </c>
      <c r="G31" s="360" t="e">
        <f>IF('3. Associated information'!#REF!="x","x","")</f>
        <v>#REF!</v>
      </c>
      <c r="H31" s="360" t="e">
        <f>IF('3. Associated information'!#REF!="x","x","")</f>
        <v>#REF!</v>
      </c>
      <c r="I31" s="360" t="e">
        <f>IF('3. Associated information'!#REF!="x","x","")</f>
        <v>#REF!</v>
      </c>
      <c r="J31" s="360" t="e">
        <f>IF('3. Associated information'!#REF!="x","x","")</f>
        <v>#REF!</v>
      </c>
      <c r="K31" s="360" t="e">
        <f>IF('3. Associated information'!#REF!="x","x","")</f>
        <v>#REF!</v>
      </c>
      <c r="L31" s="360" t="e">
        <f>IF('3. Associated information'!#REF!="x","x","")</f>
        <v>#REF!</v>
      </c>
      <c r="M31" s="360" t="e">
        <f>IF('3. Associated information'!#REF!="x","x","")</f>
        <v>#REF!</v>
      </c>
      <c r="N31" s="360" t="e">
        <f>IF('3. Associated information'!#REF!="x","x","")</f>
        <v>#REF!</v>
      </c>
      <c r="O31" s="360" t="e">
        <f>IF('3. Associated information'!#REF!="x","x","")</f>
        <v>#REF!</v>
      </c>
      <c r="P31" s="360" t="e">
        <f>IF('3. Associated information'!#REF!="x","x","")</f>
        <v>#REF!</v>
      </c>
      <c r="Q31" s="360"/>
      <c r="R31" s="360"/>
      <c r="T31" s="360"/>
      <c r="X31" s="360" t="e">
        <f>IF('3. Associated information'!#REF!="2110 Cloud MS","Yes",IF('3. Associated information'!#REF!="2120 Cloud PS","Yes","No"))</f>
        <v>#REF!</v>
      </c>
      <c r="Y31" s="360" t="s">
        <v>651</v>
      </c>
      <c r="Z31" s="360" t="e">
        <f>IF('3. Associated information'!#REF!="Non-CI (contract)","20020","")</f>
        <v>#REF!</v>
      </c>
      <c r="AA31" s="360" t="e">
        <f>IF('3. Associated information'!#REF!="No","20010","")</f>
        <v>#REF!</v>
      </c>
      <c r="AB31" s="360" t="e">
        <f>IF(OR('3. Associated information'!#REF!="00 - Multi LoB",'3. Associated information'!#REF!=""),"","20030")</f>
        <v>#REF!</v>
      </c>
      <c r="AC31" s="432" t="e">
        <f t="shared" si="0"/>
        <v>#REF!</v>
      </c>
      <c r="AD31" s="726" t="e">
        <f t="shared" si="1"/>
        <v>#REF!</v>
      </c>
      <c r="AE31" s="733" t="e">
        <f>+'3. Associated information'!#REF!</f>
        <v>#REF!</v>
      </c>
      <c r="AF31" s="739"/>
      <c r="AG31" s="759" t="e">
        <f>+'3. Associated information'!#REF!</f>
        <v>#REF!</v>
      </c>
      <c r="AH31" s="739"/>
      <c r="AI31" s="760"/>
      <c r="AJ31" s="761" t="s">
        <v>2320</v>
      </c>
      <c r="AK31" s="759" t="e">
        <f>+'3. Associated information'!#REF!</f>
        <v>#REF!</v>
      </c>
      <c r="AL31" s="761" t="s">
        <v>651</v>
      </c>
      <c r="AM31" s="759" t="e">
        <f>VLOOKUP('3. Associated information'!#REF!,'Field Values'!$AB$2:$AD$40,2,FALSE)</f>
        <v>#REF!</v>
      </c>
      <c r="AN31" s="762" t="s">
        <v>2320</v>
      </c>
      <c r="AO31" s="763" t="e">
        <f>LEFT('3. Associated information'!#REF!,2)</f>
        <v>#REF!</v>
      </c>
      <c r="AP31" s="759" t="e">
        <f>VLOOKUP('3. Associated information'!#REF!,'Field Values'!$BQ$3:$BS$4,2,FALSE)</f>
        <v>#REF!</v>
      </c>
      <c r="AQ31" s="759" t="e">
        <f>+'3. Associated information'!#REF!</f>
        <v>#REF!</v>
      </c>
      <c r="AR31" s="763" t="s">
        <v>2320</v>
      </c>
      <c r="AS31" s="761" t="s">
        <v>1045</v>
      </c>
      <c r="AT31" s="737" t="s">
        <v>2160</v>
      </c>
      <c r="AU31" s="737"/>
      <c r="AV31" s="737"/>
      <c r="AW31" s="764" t="s">
        <v>2320</v>
      </c>
      <c r="AX31" s="759" t="e">
        <f>VLOOKUP('3. Associated information'!#REF!,'Field Values'!$AL$3:$AN$27,2,FALSE)</f>
        <v>#REF!</v>
      </c>
      <c r="AY31" s="765" t="e">
        <f>LEFT('3. Associated information'!#REF!,4)</f>
        <v>#REF!</v>
      </c>
      <c r="AZ31" s="765" t="e">
        <f t="shared" si="2"/>
        <v>#REF!</v>
      </c>
      <c r="BA31" s="761" t="s">
        <v>2320</v>
      </c>
      <c r="BB31" s="759" t="s">
        <v>2320</v>
      </c>
      <c r="BC31" s="761" t="s">
        <v>2320</v>
      </c>
      <c r="BD31" s="761" t="s">
        <v>2320</v>
      </c>
      <c r="BE31" s="761" t="s">
        <v>2320</v>
      </c>
      <c r="BF31" s="761" t="s">
        <v>2321</v>
      </c>
      <c r="BG31" s="739"/>
      <c r="BH31" s="766" t="s">
        <v>2322</v>
      </c>
      <c r="BI31" s="767" t="s">
        <v>1169</v>
      </c>
      <c r="BJ31" s="739"/>
      <c r="BK31" s="761" t="s">
        <v>2320</v>
      </c>
      <c r="BL31" s="768" t="e">
        <f>+'3. Associated information'!#REF!</f>
        <v>#REF!</v>
      </c>
      <c r="BM31" s="761" t="s">
        <v>2320</v>
      </c>
      <c r="BN31" s="769" t="e">
        <f>+'3. Associated information'!#REF!</f>
        <v>#REF!</v>
      </c>
      <c r="BO31" s="759" t="e">
        <f>+'3. Associated information'!#REF!</f>
        <v>#REF!</v>
      </c>
      <c r="BP31" s="769" t="e">
        <f>+'3. Associated information'!#REF!</f>
        <v>#REF!</v>
      </c>
      <c r="BQ31" s="761" t="s">
        <v>2320</v>
      </c>
      <c r="BR31" s="767" t="s">
        <v>1182</v>
      </c>
      <c r="BS31" s="761" t="s">
        <v>2323</v>
      </c>
      <c r="BT31" s="761">
        <v>1</v>
      </c>
      <c r="BU31" s="770">
        <v>0.01</v>
      </c>
      <c r="BV31" s="771" t="s">
        <v>1045</v>
      </c>
      <c r="BW31" s="771" t="s">
        <v>1045</v>
      </c>
      <c r="BX31" s="771">
        <v>1</v>
      </c>
      <c r="BY31" s="771" t="s">
        <v>2320</v>
      </c>
      <c r="BZ31" s="761" t="s">
        <v>2320</v>
      </c>
      <c r="CA31" s="761" t="s">
        <v>2320</v>
      </c>
      <c r="CB31" s="761" t="s">
        <v>2320</v>
      </c>
      <c r="CC31" s="772"/>
      <c r="CE31" s="360"/>
      <c r="CF31" s="360"/>
      <c r="CG31" s="360"/>
      <c r="CH31" s="360"/>
      <c r="CI31" s="360"/>
      <c r="CJ31" s="360"/>
      <c r="CK31" s="360"/>
    </row>
    <row r="32" spans="1:89" x14ac:dyDescent="0.25">
      <c r="A32" s="360" t="e">
        <f>+'3. Associated information'!#REF!</f>
        <v>#REF!</v>
      </c>
      <c r="B32" s="360" t="e">
        <f>+'3. Associated information'!#REF!</f>
        <v>#REF!</v>
      </c>
      <c r="C32" s="360" t="e">
        <f>+'3. Associated information'!#REF!</f>
        <v>#REF!</v>
      </c>
      <c r="D32" s="360" t="e">
        <f>+'3. Associated information'!#REF!</f>
        <v>#REF!</v>
      </c>
      <c r="E32" s="360" t="e">
        <f>+'3. Associated information'!#REF!</f>
        <v>#REF!</v>
      </c>
      <c r="F32" s="360" t="e">
        <f>IF('3. Associated information'!#REF!="x","x","")</f>
        <v>#REF!</v>
      </c>
      <c r="G32" s="360" t="e">
        <f>IF('3. Associated information'!#REF!="x","x","")</f>
        <v>#REF!</v>
      </c>
      <c r="H32" s="360" t="e">
        <f>IF('3. Associated information'!#REF!="x","x","")</f>
        <v>#REF!</v>
      </c>
      <c r="I32" s="360" t="e">
        <f>IF('3. Associated information'!#REF!="x","x","")</f>
        <v>#REF!</v>
      </c>
      <c r="J32" s="360" t="e">
        <f>IF('3. Associated information'!#REF!="x","x","")</f>
        <v>#REF!</v>
      </c>
      <c r="K32" s="360" t="e">
        <f>IF('3. Associated information'!#REF!="x","x","")</f>
        <v>#REF!</v>
      </c>
      <c r="L32" s="360" t="e">
        <f>IF('3. Associated information'!#REF!="x","x","")</f>
        <v>#REF!</v>
      </c>
      <c r="M32" s="360" t="e">
        <f>IF('3. Associated information'!#REF!="x","x","")</f>
        <v>#REF!</v>
      </c>
      <c r="N32" s="360" t="e">
        <f>IF('3. Associated information'!#REF!="x","x","")</f>
        <v>#REF!</v>
      </c>
      <c r="O32" s="360" t="e">
        <f>IF('3. Associated information'!#REF!="x","x","")</f>
        <v>#REF!</v>
      </c>
      <c r="P32" s="360" t="e">
        <f>IF('3. Associated information'!#REF!="x","x","")</f>
        <v>#REF!</v>
      </c>
      <c r="Q32" s="360"/>
      <c r="R32" s="360"/>
      <c r="T32" s="360"/>
      <c r="X32" s="360" t="e">
        <f>IF('3. Associated information'!#REF!="2110 Cloud MS","Yes",IF('3. Associated information'!#REF!="2120 Cloud PS","Yes","No"))</f>
        <v>#REF!</v>
      </c>
      <c r="Y32" s="360" t="s">
        <v>651</v>
      </c>
      <c r="Z32" s="360" t="e">
        <f>IF('3. Associated information'!#REF!="Non-CI (contract)","20020","")</f>
        <v>#REF!</v>
      </c>
      <c r="AA32" s="360" t="e">
        <f>IF('3. Associated information'!#REF!="No","20010","")</f>
        <v>#REF!</v>
      </c>
      <c r="AB32" s="360" t="e">
        <f>IF(OR('3. Associated information'!#REF!="00 - Multi LoB",'3. Associated information'!#REF!=""),"","20030")</f>
        <v>#REF!</v>
      </c>
      <c r="AC32" s="432" t="e">
        <f t="shared" si="0"/>
        <v>#REF!</v>
      </c>
      <c r="AD32" s="726" t="e">
        <f t="shared" si="1"/>
        <v>#REF!</v>
      </c>
      <c r="AE32" s="733" t="e">
        <f>+'3. Associated information'!#REF!</f>
        <v>#REF!</v>
      </c>
      <c r="AF32" s="739"/>
      <c r="AG32" s="759" t="e">
        <f>+'3. Associated information'!#REF!</f>
        <v>#REF!</v>
      </c>
      <c r="AH32" s="739"/>
      <c r="AI32" s="760"/>
      <c r="AJ32" s="761" t="s">
        <v>2320</v>
      </c>
      <c r="AK32" s="759" t="e">
        <f>+'3. Associated information'!#REF!</f>
        <v>#REF!</v>
      </c>
      <c r="AL32" s="761" t="s">
        <v>651</v>
      </c>
      <c r="AM32" s="759" t="e">
        <f>VLOOKUP('3. Associated information'!#REF!,'Field Values'!$AB$2:$AD$40,2,FALSE)</f>
        <v>#REF!</v>
      </c>
      <c r="AN32" s="762" t="s">
        <v>2320</v>
      </c>
      <c r="AO32" s="763" t="e">
        <f>LEFT('3. Associated information'!#REF!,2)</f>
        <v>#REF!</v>
      </c>
      <c r="AP32" s="759" t="e">
        <f>VLOOKUP('3. Associated information'!#REF!,'Field Values'!$BQ$3:$BS$4,2,FALSE)</f>
        <v>#REF!</v>
      </c>
      <c r="AQ32" s="759" t="e">
        <f>+'3. Associated information'!#REF!</f>
        <v>#REF!</v>
      </c>
      <c r="AR32" s="763" t="s">
        <v>2320</v>
      </c>
      <c r="AS32" s="761" t="s">
        <v>1045</v>
      </c>
      <c r="AT32" s="737" t="s">
        <v>2160</v>
      </c>
      <c r="AU32" s="737"/>
      <c r="AV32" s="737"/>
      <c r="AW32" s="764" t="s">
        <v>2320</v>
      </c>
      <c r="AX32" s="759" t="e">
        <f>VLOOKUP('3. Associated information'!#REF!,'Field Values'!$AL$3:$AN$27,2,FALSE)</f>
        <v>#REF!</v>
      </c>
      <c r="AY32" s="765" t="e">
        <f>LEFT('3. Associated information'!#REF!,4)</f>
        <v>#REF!</v>
      </c>
      <c r="AZ32" s="765" t="e">
        <f t="shared" si="2"/>
        <v>#REF!</v>
      </c>
      <c r="BA32" s="761" t="s">
        <v>2320</v>
      </c>
      <c r="BB32" s="759" t="s">
        <v>2320</v>
      </c>
      <c r="BC32" s="761" t="s">
        <v>2320</v>
      </c>
      <c r="BD32" s="761" t="s">
        <v>2320</v>
      </c>
      <c r="BE32" s="761" t="s">
        <v>2320</v>
      </c>
      <c r="BF32" s="761" t="s">
        <v>2321</v>
      </c>
      <c r="BG32" s="739"/>
      <c r="BH32" s="766" t="s">
        <v>2322</v>
      </c>
      <c r="BI32" s="767" t="s">
        <v>1169</v>
      </c>
      <c r="BJ32" s="739"/>
      <c r="BK32" s="761" t="s">
        <v>2320</v>
      </c>
      <c r="BL32" s="768" t="e">
        <f>+'3. Associated information'!#REF!</f>
        <v>#REF!</v>
      </c>
      <c r="BM32" s="761" t="s">
        <v>2320</v>
      </c>
      <c r="BN32" s="769" t="e">
        <f>+'3. Associated information'!#REF!</f>
        <v>#REF!</v>
      </c>
      <c r="BO32" s="759" t="e">
        <f>+'3. Associated information'!#REF!</f>
        <v>#REF!</v>
      </c>
      <c r="BP32" s="769" t="e">
        <f>+'3. Associated information'!#REF!</f>
        <v>#REF!</v>
      </c>
      <c r="BQ32" s="761" t="s">
        <v>2320</v>
      </c>
      <c r="BR32" s="767" t="s">
        <v>1182</v>
      </c>
      <c r="BS32" s="761" t="s">
        <v>2323</v>
      </c>
      <c r="BT32" s="761">
        <v>1</v>
      </c>
      <c r="BU32" s="770">
        <v>0.01</v>
      </c>
      <c r="BV32" s="771" t="s">
        <v>1045</v>
      </c>
      <c r="BW32" s="771" t="s">
        <v>1045</v>
      </c>
      <c r="BX32" s="771">
        <v>1</v>
      </c>
      <c r="BY32" s="771" t="s">
        <v>2320</v>
      </c>
      <c r="BZ32" s="761" t="s">
        <v>2320</v>
      </c>
      <c r="CA32" s="761" t="s">
        <v>2320</v>
      </c>
      <c r="CB32" s="761" t="s">
        <v>2320</v>
      </c>
      <c r="CC32" s="772"/>
      <c r="CE32" s="360"/>
      <c r="CF32" s="360"/>
      <c r="CG32" s="360"/>
      <c r="CH32" s="360"/>
      <c r="CI32" s="360"/>
      <c r="CJ32" s="360"/>
      <c r="CK32" s="360"/>
    </row>
    <row r="33" spans="1:89" x14ac:dyDescent="0.25">
      <c r="A33" s="360" t="e">
        <f>+'3. Associated information'!#REF!</f>
        <v>#REF!</v>
      </c>
      <c r="B33" s="360" t="e">
        <f>+'3. Associated information'!#REF!</f>
        <v>#REF!</v>
      </c>
      <c r="C33" s="360" t="e">
        <f>+'3. Associated information'!#REF!</f>
        <v>#REF!</v>
      </c>
      <c r="D33" s="360" t="e">
        <f>+'3. Associated information'!#REF!</f>
        <v>#REF!</v>
      </c>
      <c r="E33" s="360" t="e">
        <f>+'3. Associated information'!#REF!</f>
        <v>#REF!</v>
      </c>
      <c r="F33" s="360" t="e">
        <f>IF('3. Associated information'!#REF!="x","x","")</f>
        <v>#REF!</v>
      </c>
      <c r="G33" s="360" t="e">
        <f>IF('3. Associated information'!#REF!="x","x","")</f>
        <v>#REF!</v>
      </c>
      <c r="H33" s="360" t="e">
        <f>IF('3. Associated information'!#REF!="x","x","")</f>
        <v>#REF!</v>
      </c>
      <c r="I33" s="360" t="e">
        <f>IF('3. Associated information'!#REF!="x","x","")</f>
        <v>#REF!</v>
      </c>
      <c r="J33" s="360" t="e">
        <f>IF('3. Associated information'!#REF!="x","x","")</f>
        <v>#REF!</v>
      </c>
      <c r="K33" s="360" t="e">
        <f>IF('3. Associated information'!#REF!="x","x","")</f>
        <v>#REF!</v>
      </c>
      <c r="L33" s="360" t="e">
        <f>IF('3. Associated information'!#REF!="x","x","")</f>
        <v>#REF!</v>
      </c>
      <c r="M33" s="360" t="e">
        <f>IF('3. Associated information'!#REF!="x","x","")</f>
        <v>#REF!</v>
      </c>
      <c r="N33" s="360" t="e">
        <f>IF('3. Associated information'!#REF!="x","x","")</f>
        <v>#REF!</v>
      </c>
      <c r="O33" s="360" t="e">
        <f>IF('3. Associated information'!#REF!="x","x","")</f>
        <v>#REF!</v>
      </c>
      <c r="P33" s="360" t="e">
        <f>IF('3. Associated information'!#REF!="x","x","")</f>
        <v>#REF!</v>
      </c>
      <c r="Q33" s="360"/>
      <c r="R33" s="360"/>
      <c r="T33" s="360"/>
      <c r="X33" s="360" t="e">
        <f>IF('3. Associated information'!#REF!="2110 Cloud MS","Yes",IF('3. Associated information'!#REF!="2120 Cloud PS","Yes","No"))</f>
        <v>#REF!</v>
      </c>
      <c r="Y33" s="360" t="s">
        <v>651</v>
      </c>
      <c r="Z33" s="360" t="e">
        <f>IF('3. Associated information'!#REF!="Non-CI (contract)","20020","")</f>
        <v>#REF!</v>
      </c>
      <c r="AA33" s="360" t="e">
        <f>IF('3. Associated information'!#REF!="No","20010","")</f>
        <v>#REF!</v>
      </c>
      <c r="AB33" s="360" t="e">
        <f>IF(OR('3. Associated information'!#REF!="00 - Multi LoB",'3. Associated information'!#REF!=""),"","20030")</f>
        <v>#REF!</v>
      </c>
      <c r="AC33" s="432" t="e">
        <f t="shared" si="0"/>
        <v>#REF!</v>
      </c>
      <c r="AD33" s="726" t="e">
        <f t="shared" si="1"/>
        <v>#REF!</v>
      </c>
      <c r="AE33" s="733" t="e">
        <f>+'3. Associated information'!#REF!</f>
        <v>#REF!</v>
      </c>
      <c r="AF33" s="739"/>
      <c r="AG33" s="759" t="e">
        <f>+'3. Associated information'!#REF!</f>
        <v>#REF!</v>
      </c>
      <c r="AH33" s="739"/>
      <c r="AI33" s="760"/>
      <c r="AJ33" s="761" t="s">
        <v>2320</v>
      </c>
      <c r="AK33" s="759" t="e">
        <f>+'3. Associated information'!#REF!</f>
        <v>#REF!</v>
      </c>
      <c r="AL33" s="761" t="s">
        <v>651</v>
      </c>
      <c r="AM33" s="759" t="e">
        <f>VLOOKUP('3. Associated information'!#REF!,'Field Values'!$AB$2:$AD$40,2,FALSE)</f>
        <v>#REF!</v>
      </c>
      <c r="AN33" s="762" t="s">
        <v>2320</v>
      </c>
      <c r="AO33" s="763" t="e">
        <f>LEFT('3. Associated information'!#REF!,2)</f>
        <v>#REF!</v>
      </c>
      <c r="AP33" s="759" t="e">
        <f>VLOOKUP('3. Associated information'!#REF!,'Field Values'!$BQ$3:$BS$4,2,FALSE)</f>
        <v>#REF!</v>
      </c>
      <c r="AQ33" s="759" t="e">
        <f>+'3. Associated information'!#REF!</f>
        <v>#REF!</v>
      </c>
      <c r="AR33" s="763" t="s">
        <v>2320</v>
      </c>
      <c r="AS33" s="761" t="s">
        <v>1045</v>
      </c>
      <c r="AT33" s="737" t="s">
        <v>2160</v>
      </c>
      <c r="AU33" s="737"/>
      <c r="AV33" s="737"/>
      <c r="AW33" s="764" t="s">
        <v>2320</v>
      </c>
      <c r="AX33" s="759" t="e">
        <f>VLOOKUP('3. Associated information'!#REF!,'Field Values'!$AL$3:$AN$27,2,FALSE)</f>
        <v>#REF!</v>
      </c>
      <c r="AY33" s="765" t="e">
        <f>LEFT('3. Associated information'!#REF!,4)</f>
        <v>#REF!</v>
      </c>
      <c r="AZ33" s="765" t="e">
        <f t="shared" si="2"/>
        <v>#REF!</v>
      </c>
      <c r="BA33" s="761" t="s">
        <v>2320</v>
      </c>
      <c r="BB33" s="759" t="s">
        <v>2320</v>
      </c>
      <c r="BC33" s="761" t="s">
        <v>2320</v>
      </c>
      <c r="BD33" s="761" t="s">
        <v>2320</v>
      </c>
      <c r="BE33" s="761" t="s">
        <v>2320</v>
      </c>
      <c r="BF33" s="761" t="s">
        <v>2321</v>
      </c>
      <c r="BG33" s="739"/>
      <c r="BH33" s="766" t="s">
        <v>2322</v>
      </c>
      <c r="BI33" s="767" t="s">
        <v>1169</v>
      </c>
      <c r="BJ33" s="739"/>
      <c r="BK33" s="761" t="s">
        <v>2320</v>
      </c>
      <c r="BL33" s="768" t="e">
        <f>+'3. Associated information'!#REF!</f>
        <v>#REF!</v>
      </c>
      <c r="BM33" s="761" t="s">
        <v>2320</v>
      </c>
      <c r="BN33" s="769" t="e">
        <f>+'3. Associated information'!#REF!</f>
        <v>#REF!</v>
      </c>
      <c r="BO33" s="759" t="e">
        <f>+'3. Associated information'!#REF!</f>
        <v>#REF!</v>
      </c>
      <c r="BP33" s="769" t="e">
        <f>+'3. Associated information'!#REF!</f>
        <v>#REF!</v>
      </c>
      <c r="BQ33" s="761" t="s">
        <v>2320</v>
      </c>
      <c r="BR33" s="767" t="s">
        <v>1182</v>
      </c>
      <c r="BS33" s="761" t="s">
        <v>2323</v>
      </c>
      <c r="BT33" s="761">
        <v>1</v>
      </c>
      <c r="BU33" s="770">
        <v>0.01</v>
      </c>
      <c r="BV33" s="771" t="s">
        <v>1045</v>
      </c>
      <c r="BW33" s="771" t="s">
        <v>1045</v>
      </c>
      <c r="BX33" s="771">
        <v>1</v>
      </c>
      <c r="BY33" s="771" t="s">
        <v>2320</v>
      </c>
      <c r="BZ33" s="761" t="s">
        <v>2320</v>
      </c>
      <c r="CA33" s="761" t="s">
        <v>2320</v>
      </c>
      <c r="CB33" s="761" t="s">
        <v>2320</v>
      </c>
      <c r="CC33" s="772"/>
      <c r="CE33" s="360"/>
      <c r="CF33" s="360"/>
      <c r="CG33" s="360"/>
      <c r="CH33" s="360"/>
      <c r="CI33" s="360"/>
      <c r="CJ33" s="360"/>
      <c r="CK33" s="360"/>
    </row>
    <row r="34" spans="1:89" x14ac:dyDescent="0.25">
      <c r="A34" s="360" t="e">
        <f>+'3. Associated information'!#REF!</f>
        <v>#REF!</v>
      </c>
      <c r="B34" s="360" t="e">
        <f>+'3. Associated information'!#REF!</f>
        <v>#REF!</v>
      </c>
      <c r="C34" s="360" t="e">
        <f>+'3. Associated information'!#REF!</f>
        <v>#REF!</v>
      </c>
      <c r="D34" s="360" t="e">
        <f>+'3. Associated information'!#REF!</f>
        <v>#REF!</v>
      </c>
      <c r="E34" s="360" t="e">
        <f>+'3. Associated information'!#REF!</f>
        <v>#REF!</v>
      </c>
      <c r="F34" s="360" t="e">
        <f>IF('3. Associated information'!#REF!="x","x","")</f>
        <v>#REF!</v>
      </c>
      <c r="G34" s="360" t="e">
        <f>IF('3. Associated information'!#REF!="x","x","")</f>
        <v>#REF!</v>
      </c>
      <c r="H34" s="360" t="e">
        <f>IF('3. Associated information'!#REF!="x","x","")</f>
        <v>#REF!</v>
      </c>
      <c r="I34" s="360" t="e">
        <f>IF('3. Associated information'!#REF!="x","x","")</f>
        <v>#REF!</v>
      </c>
      <c r="J34" s="360" t="e">
        <f>IF('3. Associated information'!#REF!="x","x","")</f>
        <v>#REF!</v>
      </c>
      <c r="K34" s="360" t="e">
        <f>IF('3. Associated information'!#REF!="x","x","")</f>
        <v>#REF!</v>
      </c>
      <c r="L34" s="360" t="e">
        <f>IF('3. Associated information'!#REF!="x","x","")</f>
        <v>#REF!</v>
      </c>
      <c r="M34" s="360" t="e">
        <f>IF('3. Associated information'!#REF!="x","x","")</f>
        <v>#REF!</v>
      </c>
      <c r="N34" s="360" t="e">
        <f>IF('3. Associated information'!#REF!="x","x","")</f>
        <v>#REF!</v>
      </c>
      <c r="O34" s="360" t="e">
        <f>IF('3. Associated information'!#REF!="x","x","")</f>
        <v>#REF!</v>
      </c>
      <c r="P34" s="360" t="e">
        <f>IF('3. Associated information'!#REF!="x","x","")</f>
        <v>#REF!</v>
      </c>
      <c r="Q34" s="360"/>
      <c r="R34" s="360"/>
      <c r="T34" s="360"/>
      <c r="X34" s="360" t="e">
        <f>IF('3. Associated information'!#REF!="2110 Cloud MS","Yes",IF('3. Associated information'!#REF!="2120 Cloud PS","Yes","No"))</f>
        <v>#REF!</v>
      </c>
      <c r="Y34" s="360" t="s">
        <v>651</v>
      </c>
      <c r="Z34" s="360" t="e">
        <f>IF('3. Associated information'!#REF!="Non-CI (contract)","20020","")</f>
        <v>#REF!</v>
      </c>
      <c r="AA34" s="360" t="e">
        <f>IF('3. Associated information'!#REF!="No","20010","")</f>
        <v>#REF!</v>
      </c>
      <c r="AB34" s="360" t="e">
        <f>IF(OR('3. Associated information'!#REF!="00 - Multi LoB",'3. Associated information'!#REF!=""),"","20030")</f>
        <v>#REF!</v>
      </c>
      <c r="AC34" s="432" t="e">
        <f t="shared" si="0"/>
        <v>#REF!</v>
      </c>
      <c r="AD34" s="726" t="e">
        <f t="shared" si="1"/>
        <v>#REF!</v>
      </c>
      <c r="AE34" s="733" t="e">
        <f>+'3. Associated information'!#REF!</f>
        <v>#REF!</v>
      </c>
      <c r="AF34" s="739"/>
      <c r="AG34" s="759" t="e">
        <f>+'3. Associated information'!#REF!</f>
        <v>#REF!</v>
      </c>
      <c r="AH34" s="739"/>
      <c r="AI34" s="760"/>
      <c r="AJ34" s="761" t="s">
        <v>2320</v>
      </c>
      <c r="AK34" s="759" t="e">
        <f>+'3. Associated information'!#REF!</f>
        <v>#REF!</v>
      </c>
      <c r="AL34" s="761" t="s">
        <v>651</v>
      </c>
      <c r="AM34" s="759" t="e">
        <f>VLOOKUP('3. Associated information'!#REF!,'Field Values'!$AB$2:$AD$40,2,FALSE)</f>
        <v>#REF!</v>
      </c>
      <c r="AN34" s="762" t="s">
        <v>2320</v>
      </c>
      <c r="AO34" s="763" t="e">
        <f>LEFT('3. Associated information'!#REF!,2)</f>
        <v>#REF!</v>
      </c>
      <c r="AP34" s="759" t="e">
        <f>VLOOKUP('3. Associated information'!#REF!,'Field Values'!$BQ$3:$BS$4,2,FALSE)</f>
        <v>#REF!</v>
      </c>
      <c r="AQ34" s="759" t="e">
        <f>+'3. Associated information'!#REF!</f>
        <v>#REF!</v>
      </c>
      <c r="AR34" s="763" t="s">
        <v>2320</v>
      </c>
      <c r="AS34" s="761" t="s">
        <v>1045</v>
      </c>
      <c r="AT34" s="737" t="s">
        <v>2160</v>
      </c>
      <c r="AU34" s="737"/>
      <c r="AV34" s="737"/>
      <c r="AW34" s="764" t="s">
        <v>2320</v>
      </c>
      <c r="AX34" s="759" t="e">
        <f>VLOOKUP('3. Associated information'!#REF!,'Field Values'!$AL$3:$AN$27,2,FALSE)</f>
        <v>#REF!</v>
      </c>
      <c r="AY34" s="765" t="e">
        <f>LEFT('3. Associated information'!#REF!,4)</f>
        <v>#REF!</v>
      </c>
      <c r="AZ34" s="765" t="e">
        <f t="shared" si="2"/>
        <v>#REF!</v>
      </c>
      <c r="BA34" s="761" t="s">
        <v>2320</v>
      </c>
      <c r="BB34" s="759" t="s">
        <v>2320</v>
      </c>
      <c r="BC34" s="761" t="s">
        <v>2320</v>
      </c>
      <c r="BD34" s="761" t="s">
        <v>2320</v>
      </c>
      <c r="BE34" s="761" t="s">
        <v>2320</v>
      </c>
      <c r="BF34" s="761" t="s">
        <v>2321</v>
      </c>
      <c r="BG34" s="739"/>
      <c r="BH34" s="766" t="s">
        <v>2322</v>
      </c>
      <c r="BI34" s="767" t="s">
        <v>1169</v>
      </c>
      <c r="BJ34" s="739"/>
      <c r="BK34" s="761" t="s">
        <v>2320</v>
      </c>
      <c r="BL34" s="768" t="e">
        <f>+'3. Associated information'!#REF!</f>
        <v>#REF!</v>
      </c>
      <c r="BM34" s="761" t="s">
        <v>2320</v>
      </c>
      <c r="BN34" s="769" t="e">
        <f>+'3. Associated information'!#REF!</f>
        <v>#REF!</v>
      </c>
      <c r="BO34" s="759" t="e">
        <f>+'3. Associated information'!#REF!</f>
        <v>#REF!</v>
      </c>
      <c r="BP34" s="769" t="e">
        <f>+'3. Associated information'!#REF!</f>
        <v>#REF!</v>
      </c>
      <c r="BQ34" s="761" t="s">
        <v>2320</v>
      </c>
      <c r="BR34" s="767" t="s">
        <v>1182</v>
      </c>
      <c r="BS34" s="761" t="s">
        <v>2323</v>
      </c>
      <c r="BT34" s="761">
        <v>1</v>
      </c>
      <c r="BU34" s="770">
        <v>0.01</v>
      </c>
      <c r="BV34" s="771" t="s">
        <v>1045</v>
      </c>
      <c r="BW34" s="771" t="s">
        <v>1045</v>
      </c>
      <c r="BX34" s="771">
        <v>1</v>
      </c>
      <c r="BY34" s="771" t="s">
        <v>2320</v>
      </c>
      <c r="BZ34" s="761" t="s">
        <v>2320</v>
      </c>
      <c r="CA34" s="761" t="s">
        <v>2320</v>
      </c>
      <c r="CB34" s="761" t="s">
        <v>2320</v>
      </c>
      <c r="CC34" s="772"/>
      <c r="CE34" s="360"/>
      <c r="CF34" s="360"/>
      <c r="CG34" s="360"/>
      <c r="CH34" s="360"/>
      <c r="CI34" s="360"/>
      <c r="CJ34" s="360"/>
      <c r="CK34" s="360"/>
    </row>
    <row r="35" spans="1:89" x14ac:dyDescent="0.25">
      <c r="A35" s="360" t="e">
        <f>+'3. Associated information'!#REF!</f>
        <v>#REF!</v>
      </c>
      <c r="B35" s="360" t="e">
        <f>+'3. Associated information'!#REF!</f>
        <v>#REF!</v>
      </c>
      <c r="C35" s="360" t="e">
        <f>+'3. Associated information'!#REF!</f>
        <v>#REF!</v>
      </c>
      <c r="D35" s="360" t="e">
        <f>+'3. Associated information'!#REF!</f>
        <v>#REF!</v>
      </c>
      <c r="E35" s="360" t="e">
        <f>+'3. Associated information'!#REF!</f>
        <v>#REF!</v>
      </c>
      <c r="F35" s="360" t="e">
        <f>IF('3. Associated information'!#REF!="x","x","")</f>
        <v>#REF!</v>
      </c>
      <c r="G35" s="360" t="e">
        <f>IF('3. Associated information'!#REF!="x","x","")</f>
        <v>#REF!</v>
      </c>
      <c r="H35" s="360" t="e">
        <f>IF('3. Associated information'!#REF!="x","x","")</f>
        <v>#REF!</v>
      </c>
      <c r="I35" s="360" t="e">
        <f>IF('3. Associated information'!#REF!="x","x","")</f>
        <v>#REF!</v>
      </c>
      <c r="J35" s="360" t="e">
        <f>IF('3. Associated information'!#REF!="x","x","")</f>
        <v>#REF!</v>
      </c>
      <c r="K35" s="360" t="e">
        <f>IF('3. Associated information'!#REF!="x","x","")</f>
        <v>#REF!</v>
      </c>
      <c r="L35" s="360" t="e">
        <f>IF('3. Associated information'!#REF!="x","x","")</f>
        <v>#REF!</v>
      </c>
      <c r="M35" s="360" t="e">
        <f>IF('3. Associated information'!#REF!="x","x","")</f>
        <v>#REF!</v>
      </c>
      <c r="N35" s="360" t="e">
        <f>IF('3. Associated information'!#REF!="x","x","")</f>
        <v>#REF!</v>
      </c>
      <c r="O35" s="360" t="e">
        <f>IF('3. Associated information'!#REF!="x","x","")</f>
        <v>#REF!</v>
      </c>
      <c r="P35" s="360" t="e">
        <f>IF('3. Associated information'!#REF!="x","x","")</f>
        <v>#REF!</v>
      </c>
      <c r="Q35" s="360"/>
      <c r="R35" s="360"/>
      <c r="T35" s="360"/>
      <c r="X35" s="360" t="e">
        <f>IF('3. Associated information'!#REF!="2110 Cloud MS","Yes",IF('3. Associated information'!#REF!="2120 Cloud PS","Yes","No"))</f>
        <v>#REF!</v>
      </c>
      <c r="Y35" s="360" t="s">
        <v>651</v>
      </c>
      <c r="Z35" s="360" t="e">
        <f>IF('3. Associated information'!#REF!="Non-CI (contract)","20020","")</f>
        <v>#REF!</v>
      </c>
      <c r="AA35" s="360" t="e">
        <f>IF('3. Associated information'!#REF!="No","20010","")</f>
        <v>#REF!</v>
      </c>
      <c r="AB35" s="360" t="e">
        <f>IF(OR('3. Associated information'!#REF!="00 - Multi LoB",'3. Associated information'!#REF!=""),"","20030")</f>
        <v>#REF!</v>
      </c>
      <c r="AC35" s="432" t="e">
        <f t="shared" si="0"/>
        <v>#REF!</v>
      </c>
      <c r="AD35" s="726" t="e">
        <f t="shared" si="1"/>
        <v>#REF!</v>
      </c>
      <c r="AE35" s="733" t="e">
        <f>+'3. Associated information'!#REF!</f>
        <v>#REF!</v>
      </c>
      <c r="AF35" s="739"/>
      <c r="AG35" s="759" t="e">
        <f>+'3. Associated information'!#REF!</f>
        <v>#REF!</v>
      </c>
      <c r="AH35" s="739"/>
      <c r="AI35" s="760"/>
      <c r="AJ35" s="761" t="s">
        <v>2320</v>
      </c>
      <c r="AK35" s="759" t="e">
        <f>+'3. Associated information'!#REF!</f>
        <v>#REF!</v>
      </c>
      <c r="AL35" s="761" t="s">
        <v>651</v>
      </c>
      <c r="AM35" s="759" t="e">
        <f>VLOOKUP('3. Associated information'!#REF!,'Field Values'!$AB$2:$AD$40,2,FALSE)</f>
        <v>#REF!</v>
      </c>
      <c r="AN35" s="762" t="s">
        <v>2320</v>
      </c>
      <c r="AO35" s="763" t="e">
        <f>LEFT('3. Associated information'!#REF!,2)</f>
        <v>#REF!</v>
      </c>
      <c r="AP35" s="759" t="e">
        <f>VLOOKUP('3. Associated information'!#REF!,'Field Values'!$BQ$3:$BS$4,2,FALSE)</f>
        <v>#REF!</v>
      </c>
      <c r="AQ35" s="759" t="e">
        <f>+'3. Associated information'!#REF!</f>
        <v>#REF!</v>
      </c>
      <c r="AR35" s="763" t="s">
        <v>2320</v>
      </c>
      <c r="AS35" s="761" t="s">
        <v>1045</v>
      </c>
      <c r="AT35" s="737" t="s">
        <v>2160</v>
      </c>
      <c r="AU35" s="737"/>
      <c r="AV35" s="737"/>
      <c r="AW35" s="764" t="s">
        <v>2320</v>
      </c>
      <c r="AX35" s="759" t="e">
        <f>VLOOKUP('3. Associated information'!#REF!,'Field Values'!$AL$3:$AN$27,2,FALSE)</f>
        <v>#REF!</v>
      </c>
      <c r="AY35" s="765" t="e">
        <f>LEFT('3. Associated information'!#REF!,4)</f>
        <v>#REF!</v>
      </c>
      <c r="AZ35" s="765" t="e">
        <f t="shared" si="2"/>
        <v>#REF!</v>
      </c>
      <c r="BA35" s="761" t="s">
        <v>2320</v>
      </c>
      <c r="BB35" s="759" t="s">
        <v>2320</v>
      </c>
      <c r="BC35" s="761" t="s">
        <v>2320</v>
      </c>
      <c r="BD35" s="761" t="s">
        <v>2320</v>
      </c>
      <c r="BE35" s="761" t="s">
        <v>2320</v>
      </c>
      <c r="BF35" s="761" t="s">
        <v>2321</v>
      </c>
      <c r="BG35" s="739"/>
      <c r="BH35" s="766" t="s">
        <v>2322</v>
      </c>
      <c r="BI35" s="767" t="s">
        <v>1169</v>
      </c>
      <c r="BJ35" s="739"/>
      <c r="BK35" s="761" t="s">
        <v>2320</v>
      </c>
      <c r="BL35" s="768" t="e">
        <f>+'3. Associated information'!#REF!</f>
        <v>#REF!</v>
      </c>
      <c r="BM35" s="761" t="s">
        <v>2320</v>
      </c>
      <c r="BN35" s="769" t="e">
        <f>+'3. Associated information'!#REF!</f>
        <v>#REF!</v>
      </c>
      <c r="BO35" s="759" t="e">
        <f>+'3. Associated information'!#REF!</f>
        <v>#REF!</v>
      </c>
      <c r="BP35" s="769" t="e">
        <f>+'3. Associated information'!#REF!</f>
        <v>#REF!</v>
      </c>
      <c r="BQ35" s="761" t="s">
        <v>2320</v>
      </c>
      <c r="BR35" s="767" t="s">
        <v>1182</v>
      </c>
      <c r="BS35" s="761" t="s">
        <v>2323</v>
      </c>
      <c r="BT35" s="761">
        <v>1</v>
      </c>
      <c r="BU35" s="770">
        <v>0.01</v>
      </c>
      <c r="BV35" s="771" t="s">
        <v>1045</v>
      </c>
      <c r="BW35" s="771" t="s">
        <v>1045</v>
      </c>
      <c r="BX35" s="771">
        <v>1</v>
      </c>
      <c r="BY35" s="771" t="s">
        <v>2320</v>
      </c>
      <c r="BZ35" s="761" t="s">
        <v>2320</v>
      </c>
      <c r="CA35" s="761" t="s">
        <v>2320</v>
      </c>
      <c r="CB35" s="761" t="s">
        <v>2320</v>
      </c>
      <c r="CC35" s="772"/>
      <c r="CE35" s="360"/>
      <c r="CF35" s="360"/>
      <c r="CG35" s="360"/>
      <c r="CH35" s="360"/>
      <c r="CI35" s="360"/>
      <c r="CJ35" s="360"/>
      <c r="CK35" s="360"/>
    </row>
    <row r="36" spans="1:89" x14ac:dyDescent="0.25">
      <c r="A36" s="360" t="e">
        <f>+'3. Associated information'!#REF!</f>
        <v>#REF!</v>
      </c>
      <c r="B36" s="360" t="e">
        <f>+'3. Associated information'!#REF!</f>
        <v>#REF!</v>
      </c>
      <c r="C36" s="360" t="e">
        <f>+'3. Associated information'!#REF!</f>
        <v>#REF!</v>
      </c>
      <c r="D36" s="360" t="e">
        <f>+'3. Associated information'!#REF!</f>
        <v>#REF!</v>
      </c>
      <c r="E36" s="360" t="e">
        <f>+'3. Associated information'!#REF!</f>
        <v>#REF!</v>
      </c>
      <c r="F36" s="360" t="e">
        <f>IF('3. Associated information'!#REF!="x","x","")</f>
        <v>#REF!</v>
      </c>
      <c r="G36" s="360" t="e">
        <f>IF('3. Associated information'!#REF!="x","x","")</f>
        <v>#REF!</v>
      </c>
      <c r="H36" s="360" t="e">
        <f>IF('3. Associated information'!#REF!="x","x","")</f>
        <v>#REF!</v>
      </c>
      <c r="I36" s="360" t="e">
        <f>IF('3. Associated information'!#REF!="x","x","")</f>
        <v>#REF!</v>
      </c>
      <c r="J36" s="360" t="e">
        <f>IF('3. Associated information'!#REF!="x","x","")</f>
        <v>#REF!</v>
      </c>
      <c r="K36" s="360" t="e">
        <f>IF('3. Associated information'!#REF!="x","x","")</f>
        <v>#REF!</v>
      </c>
      <c r="L36" s="360" t="e">
        <f>IF('3. Associated information'!#REF!="x","x","")</f>
        <v>#REF!</v>
      </c>
      <c r="M36" s="360" t="e">
        <f>IF('3. Associated information'!#REF!="x","x","")</f>
        <v>#REF!</v>
      </c>
      <c r="N36" s="360" t="e">
        <f>IF('3. Associated information'!#REF!="x","x","")</f>
        <v>#REF!</v>
      </c>
      <c r="O36" s="360" t="e">
        <f>IF('3. Associated information'!#REF!="x","x","")</f>
        <v>#REF!</v>
      </c>
      <c r="P36" s="360" t="e">
        <f>IF('3. Associated information'!#REF!="x","x","")</f>
        <v>#REF!</v>
      </c>
      <c r="Q36" s="360"/>
      <c r="R36" s="360"/>
      <c r="T36" s="360"/>
      <c r="X36" s="360" t="e">
        <f>IF('3. Associated information'!#REF!="2110 Cloud MS","Yes",IF('3. Associated information'!#REF!="2120 Cloud PS","Yes","No"))</f>
        <v>#REF!</v>
      </c>
      <c r="Y36" s="360" t="s">
        <v>651</v>
      </c>
      <c r="Z36" s="360" t="e">
        <f>IF('3. Associated information'!#REF!="Non-CI (contract)","20020","")</f>
        <v>#REF!</v>
      </c>
      <c r="AA36" s="360" t="e">
        <f>IF('3. Associated information'!#REF!="No","20010","")</f>
        <v>#REF!</v>
      </c>
      <c r="AB36" s="360" t="e">
        <f>IF(OR('3. Associated information'!#REF!="00 - Multi LoB",'3. Associated information'!#REF!=""),"","20030")</f>
        <v>#REF!</v>
      </c>
      <c r="AC36" s="432" t="e">
        <f t="shared" si="0"/>
        <v>#REF!</v>
      </c>
      <c r="AD36" s="726" t="e">
        <f t="shared" si="1"/>
        <v>#REF!</v>
      </c>
      <c r="AE36" s="733" t="e">
        <f>+'3. Associated information'!#REF!</f>
        <v>#REF!</v>
      </c>
      <c r="AF36" s="739"/>
      <c r="AG36" s="759" t="e">
        <f>+'3. Associated information'!#REF!</f>
        <v>#REF!</v>
      </c>
      <c r="AH36" s="739"/>
      <c r="AI36" s="760"/>
      <c r="AJ36" s="761" t="s">
        <v>2320</v>
      </c>
      <c r="AK36" s="759" t="e">
        <f>+'3. Associated information'!#REF!</f>
        <v>#REF!</v>
      </c>
      <c r="AL36" s="761" t="s">
        <v>651</v>
      </c>
      <c r="AM36" s="759" t="e">
        <f>VLOOKUP('3. Associated information'!#REF!,'Field Values'!$AB$2:$AD$40,2,FALSE)</f>
        <v>#REF!</v>
      </c>
      <c r="AN36" s="762" t="s">
        <v>2320</v>
      </c>
      <c r="AO36" s="763" t="e">
        <f>LEFT('3. Associated information'!#REF!,2)</f>
        <v>#REF!</v>
      </c>
      <c r="AP36" s="759" t="e">
        <f>VLOOKUP('3. Associated information'!#REF!,'Field Values'!$BQ$3:$BS$4,2,FALSE)</f>
        <v>#REF!</v>
      </c>
      <c r="AQ36" s="759" t="e">
        <f>+'3. Associated information'!#REF!</f>
        <v>#REF!</v>
      </c>
      <c r="AR36" s="763" t="s">
        <v>2320</v>
      </c>
      <c r="AS36" s="761" t="s">
        <v>1045</v>
      </c>
      <c r="AT36" s="737" t="s">
        <v>2160</v>
      </c>
      <c r="AU36" s="737"/>
      <c r="AV36" s="737"/>
      <c r="AW36" s="764" t="s">
        <v>2320</v>
      </c>
      <c r="AX36" s="759" t="e">
        <f>VLOOKUP('3. Associated information'!#REF!,'Field Values'!$AL$3:$AN$27,2,FALSE)</f>
        <v>#REF!</v>
      </c>
      <c r="AY36" s="765" t="e">
        <f>LEFT('3. Associated information'!#REF!,4)</f>
        <v>#REF!</v>
      </c>
      <c r="AZ36" s="765" t="e">
        <f t="shared" si="2"/>
        <v>#REF!</v>
      </c>
      <c r="BA36" s="761" t="s">
        <v>2320</v>
      </c>
      <c r="BB36" s="759" t="s">
        <v>2320</v>
      </c>
      <c r="BC36" s="761" t="s">
        <v>2320</v>
      </c>
      <c r="BD36" s="761" t="s">
        <v>2320</v>
      </c>
      <c r="BE36" s="761" t="s">
        <v>2320</v>
      </c>
      <c r="BF36" s="761" t="s">
        <v>2321</v>
      </c>
      <c r="BG36" s="739"/>
      <c r="BH36" s="766" t="s">
        <v>2322</v>
      </c>
      <c r="BI36" s="767" t="s">
        <v>1169</v>
      </c>
      <c r="BJ36" s="739"/>
      <c r="BK36" s="761" t="s">
        <v>2320</v>
      </c>
      <c r="BL36" s="768" t="e">
        <f>+'3. Associated information'!#REF!</f>
        <v>#REF!</v>
      </c>
      <c r="BM36" s="761" t="s">
        <v>2320</v>
      </c>
      <c r="BN36" s="769" t="e">
        <f>+'3. Associated information'!#REF!</f>
        <v>#REF!</v>
      </c>
      <c r="BO36" s="759" t="e">
        <f>+'3. Associated information'!#REF!</f>
        <v>#REF!</v>
      </c>
      <c r="BP36" s="769" t="e">
        <f>+'3. Associated information'!#REF!</f>
        <v>#REF!</v>
      </c>
      <c r="BQ36" s="761" t="s">
        <v>2320</v>
      </c>
      <c r="BR36" s="767" t="s">
        <v>1182</v>
      </c>
      <c r="BS36" s="761" t="s">
        <v>2323</v>
      </c>
      <c r="BT36" s="761">
        <v>1</v>
      </c>
      <c r="BU36" s="770">
        <v>0.01</v>
      </c>
      <c r="BV36" s="771" t="s">
        <v>1045</v>
      </c>
      <c r="BW36" s="771" t="s">
        <v>1045</v>
      </c>
      <c r="BX36" s="771">
        <v>1</v>
      </c>
      <c r="BY36" s="771" t="s">
        <v>2320</v>
      </c>
      <c r="BZ36" s="761" t="s">
        <v>2320</v>
      </c>
      <c r="CA36" s="761" t="s">
        <v>2320</v>
      </c>
      <c r="CB36" s="761" t="s">
        <v>2320</v>
      </c>
      <c r="CC36" s="772"/>
      <c r="CE36" s="360"/>
      <c r="CF36" s="360"/>
      <c r="CG36" s="360"/>
      <c r="CH36" s="360"/>
      <c r="CI36" s="360"/>
      <c r="CJ36" s="360"/>
      <c r="CK36" s="360"/>
    </row>
    <row r="37" spans="1:89" x14ac:dyDescent="0.25">
      <c r="A37" s="360" t="e">
        <f>+'3. Associated information'!#REF!</f>
        <v>#REF!</v>
      </c>
      <c r="B37" s="360" t="e">
        <f>+'3. Associated information'!#REF!</f>
        <v>#REF!</v>
      </c>
      <c r="C37" s="360" t="e">
        <f>+'3. Associated information'!#REF!</f>
        <v>#REF!</v>
      </c>
      <c r="D37" s="360" t="e">
        <f>+'3. Associated information'!#REF!</f>
        <v>#REF!</v>
      </c>
      <c r="E37" s="360" t="e">
        <f>+'3. Associated information'!#REF!</f>
        <v>#REF!</v>
      </c>
      <c r="F37" s="360" t="e">
        <f>IF('3. Associated information'!#REF!="x","x","")</f>
        <v>#REF!</v>
      </c>
      <c r="G37" s="360" t="e">
        <f>IF('3. Associated information'!#REF!="x","x","")</f>
        <v>#REF!</v>
      </c>
      <c r="H37" s="360" t="e">
        <f>IF('3. Associated information'!#REF!="x","x","")</f>
        <v>#REF!</v>
      </c>
      <c r="I37" s="360" t="e">
        <f>IF('3. Associated information'!#REF!="x","x","")</f>
        <v>#REF!</v>
      </c>
      <c r="J37" s="360" t="e">
        <f>IF('3. Associated information'!#REF!="x","x","")</f>
        <v>#REF!</v>
      </c>
      <c r="K37" s="360" t="e">
        <f>IF('3. Associated information'!#REF!="x","x","")</f>
        <v>#REF!</v>
      </c>
      <c r="L37" s="360" t="e">
        <f>IF('3. Associated information'!#REF!="x","x","")</f>
        <v>#REF!</v>
      </c>
      <c r="M37" s="360" t="e">
        <f>IF('3. Associated information'!#REF!="x","x","")</f>
        <v>#REF!</v>
      </c>
      <c r="N37" s="360" t="e">
        <f>IF('3. Associated information'!#REF!="x","x","")</f>
        <v>#REF!</v>
      </c>
      <c r="O37" s="360" t="e">
        <f>IF('3. Associated information'!#REF!="x","x","")</f>
        <v>#REF!</v>
      </c>
      <c r="P37" s="360" t="e">
        <f>IF('3. Associated information'!#REF!="x","x","")</f>
        <v>#REF!</v>
      </c>
      <c r="Q37" s="360"/>
      <c r="R37" s="360"/>
      <c r="T37" s="360"/>
      <c r="X37" s="360" t="e">
        <f>IF('3. Associated information'!#REF!="2110 Cloud MS","Yes",IF('3. Associated information'!#REF!="2120 Cloud PS","Yes","No"))</f>
        <v>#REF!</v>
      </c>
      <c r="Y37" s="360" t="s">
        <v>651</v>
      </c>
      <c r="Z37" s="360" t="e">
        <f>IF('3. Associated information'!#REF!="Non-CI (contract)","20020","")</f>
        <v>#REF!</v>
      </c>
      <c r="AA37" s="360" t="e">
        <f>IF('3. Associated information'!#REF!="No","20010","")</f>
        <v>#REF!</v>
      </c>
      <c r="AB37" s="360" t="e">
        <f>IF(OR('3. Associated information'!#REF!="00 - Multi LoB",'3. Associated information'!#REF!=""),"","20030")</f>
        <v>#REF!</v>
      </c>
      <c r="AC37" s="432" t="e">
        <f t="shared" si="0"/>
        <v>#REF!</v>
      </c>
      <c r="AD37" s="726" t="e">
        <f t="shared" si="1"/>
        <v>#REF!</v>
      </c>
      <c r="AE37" s="733" t="e">
        <f>+'3. Associated information'!#REF!</f>
        <v>#REF!</v>
      </c>
      <c r="AF37" s="739"/>
      <c r="AG37" s="759" t="e">
        <f>+'3. Associated information'!#REF!</f>
        <v>#REF!</v>
      </c>
      <c r="AH37" s="739"/>
      <c r="AI37" s="760"/>
      <c r="AJ37" s="761" t="s">
        <v>2320</v>
      </c>
      <c r="AK37" s="759" t="e">
        <f>+'3. Associated information'!#REF!</f>
        <v>#REF!</v>
      </c>
      <c r="AL37" s="761" t="s">
        <v>651</v>
      </c>
      <c r="AM37" s="759" t="e">
        <f>VLOOKUP('3. Associated information'!#REF!,'Field Values'!$AB$2:$AD$40,2,FALSE)</f>
        <v>#REF!</v>
      </c>
      <c r="AN37" s="762" t="s">
        <v>2320</v>
      </c>
      <c r="AO37" s="763" t="e">
        <f>LEFT('3. Associated information'!#REF!,2)</f>
        <v>#REF!</v>
      </c>
      <c r="AP37" s="759" t="e">
        <f>VLOOKUP('3. Associated information'!#REF!,'Field Values'!$BQ$3:$BS$4,2,FALSE)</f>
        <v>#REF!</v>
      </c>
      <c r="AQ37" s="759" t="e">
        <f>+'3. Associated information'!#REF!</f>
        <v>#REF!</v>
      </c>
      <c r="AR37" s="763" t="s">
        <v>2320</v>
      </c>
      <c r="AS37" s="761" t="s">
        <v>1045</v>
      </c>
      <c r="AT37" s="737" t="s">
        <v>2160</v>
      </c>
      <c r="AU37" s="737"/>
      <c r="AV37" s="737"/>
      <c r="AW37" s="764" t="s">
        <v>2320</v>
      </c>
      <c r="AX37" s="759" t="e">
        <f>VLOOKUP('3. Associated information'!#REF!,'Field Values'!$AL$3:$AN$27,2,FALSE)</f>
        <v>#REF!</v>
      </c>
      <c r="AY37" s="765" t="e">
        <f>LEFT('3. Associated information'!#REF!,4)</f>
        <v>#REF!</v>
      </c>
      <c r="AZ37" s="765" t="e">
        <f t="shared" si="2"/>
        <v>#REF!</v>
      </c>
      <c r="BA37" s="761" t="s">
        <v>2320</v>
      </c>
      <c r="BB37" s="759" t="s">
        <v>2320</v>
      </c>
      <c r="BC37" s="761" t="s">
        <v>2320</v>
      </c>
      <c r="BD37" s="761" t="s">
        <v>2320</v>
      </c>
      <c r="BE37" s="761" t="s">
        <v>2320</v>
      </c>
      <c r="BF37" s="761" t="s">
        <v>2321</v>
      </c>
      <c r="BG37" s="739"/>
      <c r="BH37" s="766" t="s">
        <v>2322</v>
      </c>
      <c r="BI37" s="767" t="s">
        <v>1169</v>
      </c>
      <c r="BJ37" s="739"/>
      <c r="BK37" s="761" t="s">
        <v>2320</v>
      </c>
      <c r="BL37" s="768" t="e">
        <f>+'3. Associated information'!#REF!</f>
        <v>#REF!</v>
      </c>
      <c r="BM37" s="761" t="s">
        <v>2320</v>
      </c>
      <c r="BN37" s="769" t="e">
        <f>+'3. Associated information'!#REF!</f>
        <v>#REF!</v>
      </c>
      <c r="BO37" s="759" t="e">
        <f>+'3. Associated information'!#REF!</f>
        <v>#REF!</v>
      </c>
      <c r="BP37" s="769" t="e">
        <f>+'3. Associated information'!#REF!</f>
        <v>#REF!</v>
      </c>
      <c r="BQ37" s="761" t="s">
        <v>2320</v>
      </c>
      <c r="BR37" s="767" t="s">
        <v>1182</v>
      </c>
      <c r="BS37" s="761" t="s">
        <v>2323</v>
      </c>
      <c r="BT37" s="761">
        <v>1</v>
      </c>
      <c r="BU37" s="770">
        <v>0.01</v>
      </c>
      <c r="BV37" s="771" t="s">
        <v>1045</v>
      </c>
      <c r="BW37" s="771" t="s">
        <v>1045</v>
      </c>
      <c r="BX37" s="771">
        <v>1</v>
      </c>
      <c r="BY37" s="771" t="s">
        <v>2320</v>
      </c>
      <c r="BZ37" s="761" t="s">
        <v>2320</v>
      </c>
      <c r="CA37" s="761" t="s">
        <v>2320</v>
      </c>
      <c r="CB37" s="761" t="s">
        <v>2320</v>
      </c>
      <c r="CC37" s="772"/>
      <c r="CE37" s="360"/>
      <c r="CF37" s="360"/>
      <c r="CG37" s="360"/>
      <c r="CH37" s="360"/>
      <c r="CI37" s="360"/>
      <c r="CJ37" s="360"/>
      <c r="CK37" s="360"/>
    </row>
    <row r="38" spans="1:89" x14ac:dyDescent="0.25">
      <c r="A38" s="360" t="e">
        <f>+'3. Associated information'!#REF!</f>
        <v>#REF!</v>
      </c>
      <c r="B38" s="360" t="e">
        <f>+'3. Associated information'!#REF!</f>
        <v>#REF!</v>
      </c>
      <c r="C38" s="360" t="e">
        <f>+'3. Associated information'!#REF!</f>
        <v>#REF!</v>
      </c>
      <c r="D38" s="360" t="e">
        <f>+'3. Associated information'!#REF!</f>
        <v>#REF!</v>
      </c>
      <c r="E38" s="360" t="e">
        <f>+'3. Associated information'!#REF!</f>
        <v>#REF!</v>
      </c>
      <c r="F38" s="360" t="e">
        <f>IF('3. Associated information'!#REF!="x","x","")</f>
        <v>#REF!</v>
      </c>
      <c r="G38" s="360" t="e">
        <f>IF('3. Associated information'!#REF!="x","x","")</f>
        <v>#REF!</v>
      </c>
      <c r="H38" s="360" t="e">
        <f>IF('3. Associated information'!#REF!="x","x","")</f>
        <v>#REF!</v>
      </c>
      <c r="I38" s="360" t="e">
        <f>IF('3. Associated information'!#REF!="x","x","")</f>
        <v>#REF!</v>
      </c>
      <c r="J38" s="360" t="e">
        <f>IF('3. Associated information'!#REF!="x","x","")</f>
        <v>#REF!</v>
      </c>
      <c r="K38" s="360" t="e">
        <f>IF('3. Associated information'!#REF!="x","x","")</f>
        <v>#REF!</v>
      </c>
      <c r="L38" s="360" t="e">
        <f>IF('3. Associated information'!#REF!="x","x","")</f>
        <v>#REF!</v>
      </c>
      <c r="M38" s="360" t="e">
        <f>IF('3. Associated information'!#REF!="x","x","")</f>
        <v>#REF!</v>
      </c>
      <c r="N38" s="360" t="e">
        <f>IF('3. Associated information'!#REF!="x","x","")</f>
        <v>#REF!</v>
      </c>
      <c r="O38" s="360" t="e">
        <f>IF('3. Associated information'!#REF!="x","x","")</f>
        <v>#REF!</v>
      </c>
      <c r="P38" s="360" t="e">
        <f>IF('3. Associated information'!#REF!="x","x","")</f>
        <v>#REF!</v>
      </c>
      <c r="Q38" s="360"/>
      <c r="R38" s="360"/>
      <c r="T38" s="360"/>
      <c r="X38" s="360" t="e">
        <f>IF('3. Associated information'!#REF!="2110 Cloud MS","Yes",IF('3. Associated information'!#REF!="2120 Cloud PS","Yes","No"))</f>
        <v>#REF!</v>
      </c>
      <c r="Y38" s="360" t="s">
        <v>651</v>
      </c>
      <c r="Z38" s="360" t="e">
        <f>IF('3. Associated information'!#REF!="Non-CI (contract)","20020","")</f>
        <v>#REF!</v>
      </c>
      <c r="AA38" s="360" t="e">
        <f>IF('3. Associated information'!#REF!="No","20010","")</f>
        <v>#REF!</v>
      </c>
      <c r="AB38" s="360" t="e">
        <f>IF(OR('3. Associated information'!#REF!="00 - Multi LoB",'3. Associated information'!#REF!=""),"","20030")</f>
        <v>#REF!</v>
      </c>
      <c r="AC38" s="432" t="e">
        <f t="shared" si="0"/>
        <v>#REF!</v>
      </c>
      <c r="AD38" s="726" t="e">
        <f t="shared" si="1"/>
        <v>#REF!</v>
      </c>
      <c r="AE38" s="733" t="e">
        <f>+'3. Associated information'!#REF!</f>
        <v>#REF!</v>
      </c>
      <c r="AF38" s="739"/>
      <c r="AG38" s="759" t="e">
        <f>+'3. Associated information'!#REF!</f>
        <v>#REF!</v>
      </c>
      <c r="AH38" s="739"/>
      <c r="AI38" s="760"/>
      <c r="AJ38" s="761" t="s">
        <v>2320</v>
      </c>
      <c r="AK38" s="759" t="e">
        <f>+'3. Associated information'!#REF!</f>
        <v>#REF!</v>
      </c>
      <c r="AL38" s="761" t="s">
        <v>651</v>
      </c>
      <c r="AM38" s="759" t="e">
        <f>VLOOKUP('3. Associated information'!#REF!,'Field Values'!$AB$2:$AD$40,2,FALSE)</f>
        <v>#REF!</v>
      </c>
      <c r="AN38" s="762" t="s">
        <v>2320</v>
      </c>
      <c r="AO38" s="763" t="e">
        <f>LEFT('3. Associated information'!#REF!,2)</f>
        <v>#REF!</v>
      </c>
      <c r="AP38" s="759" t="e">
        <f>VLOOKUP('3. Associated information'!#REF!,'Field Values'!$BQ$3:$BS$4,2,FALSE)</f>
        <v>#REF!</v>
      </c>
      <c r="AQ38" s="759" t="e">
        <f>+'3. Associated information'!#REF!</f>
        <v>#REF!</v>
      </c>
      <c r="AR38" s="763" t="s">
        <v>2320</v>
      </c>
      <c r="AS38" s="761" t="s">
        <v>1045</v>
      </c>
      <c r="AT38" s="737" t="s">
        <v>2160</v>
      </c>
      <c r="AU38" s="737"/>
      <c r="AV38" s="737"/>
      <c r="AW38" s="764" t="s">
        <v>2320</v>
      </c>
      <c r="AX38" s="759" t="e">
        <f>VLOOKUP('3. Associated information'!#REF!,'Field Values'!$AL$3:$AN$27,2,FALSE)</f>
        <v>#REF!</v>
      </c>
      <c r="AY38" s="765" t="e">
        <f>LEFT('3. Associated information'!#REF!,4)</f>
        <v>#REF!</v>
      </c>
      <c r="AZ38" s="765" t="e">
        <f t="shared" si="2"/>
        <v>#REF!</v>
      </c>
      <c r="BA38" s="761" t="s">
        <v>2320</v>
      </c>
      <c r="BB38" s="759" t="s">
        <v>2320</v>
      </c>
      <c r="BC38" s="761" t="s">
        <v>2320</v>
      </c>
      <c r="BD38" s="761" t="s">
        <v>2320</v>
      </c>
      <c r="BE38" s="761" t="s">
        <v>2320</v>
      </c>
      <c r="BF38" s="761" t="s">
        <v>2321</v>
      </c>
      <c r="BG38" s="739"/>
      <c r="BH38" s="766" t="s">
        <v>2322</v>
      </c>
      <c r="BI38" s="767" t="s">
        <v>1169</v>
      </c>
      <c r="BJ38" s="739"/>
      <c r="BK38" s="761" t="s">
        <v>2320</v>
      </c>
      <c r="BL38" s="768" t="e">
        <f>+'3. Associated information'!#REF!</f>
        <v>#REF!</v>
      </c>
      <c r="BM38" s="761" t="s">
        <v>2320</v>
      </c>
      <c r="BN38" s="769" t="e">
        <f>+'3. Associated information'!#REF!</f>
        <v>#REF!</v>
      </c>
      <c r="BO38" s="759" t="e">
        <f>+'3. Associated information'!#REF!</f>
        <v>#REF!</v>
      </c>
      <c r="BP38" s="769" t="e">
        <f>+'3. Associated information'!#REF!</f>
        <v>#REF!</v>
      </c>
      <c r="BQ38" s="761" t="s">
        <v>2320</v>
      </c>
      <c r="BR38" s="767" t="s">
        <v>1182</v>
      </c>
      <c r="BS38" s="761" t="s">
        <v>2323</v>
      </c>
      <c r="BT38" s="761">
        <v>1</v>
      </c>
      <c r="BU38" s="770">
        <v>0.01</v>
      </c>
      <c r="BV38" s="771" t="s">
        <v>1045</v>
      </c>
      <c r="BW38" s="771" t="s">
        <v>1045</v>
      </c>
      <c r="BX38" s="771">
        <v>1</v>
      </c>
      <c r="BY38" s="771" t="s">
        <v>2320</v>
      </c>
      <c r="BZ38" s="761" t="s">
        <v>2320</v>
      </c>
      <c r="CA38" s="761" t="s">
        <v>2320</v>
      </c>
      <c r="CB38" s="761" t="s">
        <v>2320</v>
      </c>
      <c r="CC38" s="772"/>
      <c r="CE38" s="360"/>
      <c r="CF38" s="360"/>
      <c r="CG38" s="360"/>
      <c r="CH38" s="360"/>
      <c r="CI38" s="360"/>
      <c r="CJ38" s="360"/>
      <c r="CK38" s="360"/>
    </row>
    <row r="39" spans="1:89" x14ac:dyDescent="0.25">
      <c r="A39" s="360" t="e">
        <f>+'3. Associated information'!#REF!</f>
        <v>#REF!</v>
      </c>
      <c r="B39" s="360" t="e">
        <f>+'3. Associated information'!#REF!</f>
        <v>#REF!</v>
      </c>
      <c r="C39" s="360" t="e">
        <f>+'3. Associated information'!#REF!</f>
        <v>#REF!</v>
      </c>
      <c r="D39" s="360" t="e">
        <f>+'3. Associated information'!#REF!</f>
        <v>#REF!</v>
      </c>
      <c r="E39" s="360" t="e">
        <f>+'3. Associated information'!#REF!</f>
        <v>#REF!</v>
      </c>
      <c r="F39" s="360" t="e">
        <f>IF('3. Associated information'!#REF!="x","x","")</f>
        <v>#REF!</v>
      </c>
      <c r="G39" s="360" t="e">
        <f>IF('3. Associated information'!#REF!="x","x","")</f>
        <v>#REF!</v>
      </c>
      <c r="H39" s="360" t="e">
        <f>IF('3. Associated information'!#REF!="x","x","")</f>
        <v>#REF!</v>
      </c>
      <c r="I39" s="360" t="e">
        <f>IF('3. Associated information'!#REF!="x","x","")</f>
        <v>#REF!</v>
      </c>
      <c r="J39" s="360" t="e">
        <f>IF('3. Associated information'!#REF!="x","x","")</f>
        <v>#REF!</v>
      </c>
      <c r="K39" s="360" t="e">
        <f>IF('3. Associated information'!#REF!="x","x","")</f>
        <v>#REF!</v>
      </c>
      <c r="L39" s="360" t="e">
        <f>IF('3. Associated information'!#REF!="x","x","")</f>
        <v>#REF!</v>
      </c>
      <c r="M39" s="360" t="e">
        <f>IF('3. Associated information'!#REF!="x","x","")</f>
        <v>#REF!</v>
      </c>
      <c r="N39" s="360" t="e">
        <f>IF('3. Associated information'!#REF!="x","x","")</f>
        <v>#REF!</v>
      </c>
      <c r="O39" s="360" t="e">
        <f>IF('3. Associated information'!#REF!="x","x","")</f>
        <v>#REF!</v>
      </c>
      <c r="P39" s="360" t="e">
        <f>IF('3. Associated information'!#REF!="x","x","")</f>
        <v>#REF!</v>
      </c>
      <c r="Q39" s="360"/>
      <c r="R39" s="360"/>
      <c r="T39" s="360"/>
      <c r="X39" s="360" t="e">
        <f>IF('3. Associated information'!#REF!="2110 Cloud MS","Yes",IF('3. Associated information'!#REF!="2120 Cloud PS","Yes","No"))</f>
        <v>#REF!</v>
      </c>
      <c r="Y39" s="360" t="s">
        <v>651</v>
      </c>
      <c r="Z39" s="360" t="e">
        <f>IF('3. Associated information'!#REF!="Non-CI (contract)","20020","")</f>
        <v>#REF!</v>
      </c>
      <c r="AA39" s="360" t="e">
        <f>IF('3. Associated information'!#REF!="No","20010","")</f>
        <v>#REF!</v>
      </c>
      <c r="AB39" s="360" t="e">
        <f>IF(OR('3. Associated information'!#REF!="00 - Multi LoB",'3. Associated information'!#REF!=""),"","20030")</f>
        <v>#REF!</v>
      </c>
      <c r="AC39" s="432" t="e">
        <f t="shared" si="0"/>
        <v>#REF!</v>
      </c>
      <c r="AD39" s="726" t="e">
        <f t="shared" si="1"/>
        <v>#REF!</v>
      </c>
      <c r="AE39" s="733" t="e">
        <f>+'3. Associated information'!#REF!</f>
        <v>#REF!</v>
      </c>
      <c r="AF39" s="739"/>
      <c r="AG39" s="759" t="e">
        <f>+'3. Associated information'!#REF!</f>
        <v>#REF!</v>
      </c>
      <c r="AH39" s="739"/>
      <c r="AI39" s="760"/>
      <c r="AJ39" s="761" t="s">
        <v>2320</v>
      </c>
      <c r="AK39" s="759" t="e">
        <f>+'3. Associated information'!#REF!</f>
        <v>#REF!</v>
      </c>
      <c r="AL39" s="761" t="s">
        <v>651</v>
      </c>
      <c r="AM39" s="759" t="e">
        <f>VLOOKUP('3. Associated information'!#REF!,'Field Values'!$AB$2:$AD$40,2,FALSE)</f>
        <v>#REF!</v>
      </c>
      <c r="AN39" s="762" t="s">
        <v>2320</v>
      </c>
      <c r="AO39" s="763" t="e">
        <f>LEFT('3. Associated information'!#REF!,2)</f>
        <v>#REF!</v>
      </c>
      <c r="AP39" s="759" t="e">
        <f>VLOOKUP('3. Associated information'!#REF!,'Field Values'!$BQ$3:$BS$4,2,FALSE)</f>
        <v>#REF!</v>
      </c>
      <c r="AQ39" s="759" t="e">
        <f>+'3. Associated information'!#REF!</f>
        <v>#REF!</v>
      </c>
      <c r="AR39" s="763" t="s">
        <v>2320</v>
      </c>
      <c r="AS39" s="761" t="s">
        <v>1045</v>
      </c>
      <c r="AT39" s="737" t="s">
        <v>2160</v>
      </c>
      <c r="AU39" s="737"/>
      <c r="AV39" s="737"/>
      <c r="AW39" s="764" t="s">
        <v>2320</v>
      </c>
      <c r="AX39" s="759" t="e">
        <f>VLOOKUP('3. Associated information'!#REF!,'Field Values'!$AL$3:$AN$27,2,FALSE)</f>
        <v>#REF!</v>
      </c>
      <c r="AY39" s="765" t="e">
        <f>LEFT('3. Associated information'!#REF!,4)</f>
        <v>#REF!</v>
      </c>
      <c r="AZ39" s="765" t="e">
        <f t="shared" si="2"/>
        <v>#REF!</v>
      </c>
      <c r="BA39" s="761" t="s">
        <v>2320</v>
      </c>
      <c r="BB39" s="759" t="s">
        <v>2320</v>
      </c>
      <c r="BC39" s="761" t="s">
        <v>2320</v>
      </c>
      <c r="BD39" s="761" t="s">
        <v>2320</v>
      </c>
      <c r="BE39" s="761" t="s">
        <v>2320</v>
      </c>
      <c r="BF39" s="761" t="s">
        <v>2321</v>
      </c>
      <c r="BG39" s="739"/>
      <c r="BH39" s="766" t="s">
        <v>2322</v>
      </c>
      <c r="BI39" s="767" t="s">
        <v>1169</v>
      </c>
      <c r="BJ39" s="739"/>
      <c r="BK39" s="761" t="s">
        <v>2320</v>
      </c>
      <c r="BL39" s="768" t="e">
        <f>+'3. Associated information'!#REF!</f>
        <v>#REF!</v>
      </c>
      <c r="BM39" s="761" t="s">
        <v>2320</v>
      </c>
      <c r="BN39" s="769" t="e">
        <f>+'3. Associated information'!#REF!</f>
        <v>#REF!</v>
      </c>
      <c r="BO39" s="759" t="e">
        <f>+'3. Associated information'!#REF!</f>
        <v>#REF!</v>
      </c>
      <c r="BP39" s="769" t="e">
        <f>+'3. Associated information'!#REF!</f>
        <v>#REF!</v>
      </c>
      <c r="BQ39" s="761" t="s">
        <v>2320</v>
      </c>
      <c r="BR39" s="767" t="s">
        <v>1182</v>
      </c>
      <c r="BS39" s="761" t="s">
        <v>2323</v>
      </c>
      <c r="BT39" s="761">
        <v>1</v>
      </c>
      <c r="BU39" s="770">
        <v>0.01</v>
      </c>
      <c r="BV39" s="771" t="s">
        <v>1045</v>
      </c>
      <c r="BW39" s="771" t="s">
        <v>1045</v>
      </c>
      <c r="BX39" s="771">
        <v>1</v>
      </c>
      <c r="BY39" s="771" t="s">
        <v>2320</v>
      </c>
      <c r="BZ39" s="761" t="s">
        <v>2320</v>
      </c>
      <c r="CA39" s="761" t="s">
        <v>2320</v>
      </c>
      <c r="CB39" s="761" t="s">
        <v>2320</v>
      </c>
      <c r="CC39" s="772"/>
      <c r="CE39" s="360"/>
      <c r="CF39" s="360"/>
      <c r="CG39" s="360"/>
      <c r="CH39" s="360"/>
      <c r="CI39" s="360"/>
      <c r="CJ39" s="360"/>
      <c r="CK39" s="360"/>
    </row>
    <row r="40" spans="1:89" x14ac:dyDescent="0.25">
      <c r="A40" s="360" t="e">
        <f>+'3. Associated information'!#REF!</f>
        <v>#REF!</v>
      </c>
      <c r="B40" s="360" t="e">
        <f>+'3. Associated information'!#REF!</f>
        <v>#REF!</v>
      </c>
      <c r="C40" s="360" t="e">
        <f>+'3. Associated information'!#REF!</f>
        <v>#REF!</v>
      </c>
      <c r="D40" s="360" t="e">
        <f>+'3. Associated information'!#REF!</f>
        <v>#REF!</v>
      </c>
      <c r="E40" s="360" t="e">
        <f>+'3. Associated information'!#REF!</f>
        <v>#REF!</v>
      </c>
      <c r="F40" s="360" t="e">
        <f>IF('3. Associated information'!#REF!="x","x","")</f>
        <v>#REF!</v>
      </c>
      <c r="G40" s="360" t="e">
        <f>IF('3. Associated information'!#REF!="x","x","")</f>
        <v>#REF!</v>
      </c>
      <c r="H40" s="360" t="e">
        <f>IF('3. Associated information'!#REF!="x","x","")</f>
        <v>#REF!</v>
      </c>
      <c r="I40" s="360" t="e">
        <f>IF('3. Associated information'!#REF!="x","x","")</f>
        <v>#REF!</v>
      </c>
      <c r="J40" s="360" t="e">
        <f>IF('3. Associated information'!#REF!="x","x","")</f>
        <v>#REF!</v>
      </c>
      <c r="K40" s="360" t="e">
        <f>IF('3. Associated information'!#REF!="x","x","")</f>
        <v>#REF!</v>
      </c>
      <c r="L40" s="360" t="e">
        <f>IF('3. Associated information'!#REF!="x","x","")</f>
        <v>#REF!</v>
      </c>
      <c r="M40" s="360" t="e">
        <f>IF('3. Associated information'!#REF!="x","x","")</f>
        <v>#REF!</v>
      </c>
      <c r="N40" s="360" t="e">
        <f>IF('3. Associated information'!#REF!="x","x","")</f>
        <v>#REF!</v>
      </c>
      <c r="O40" s="360" t="e">
        <f>IF('3. Associated information'!#REF!="x","x","")</f>
        <v>#REF!</v>
      </c>
      <c r="P40" s="360" t="e">
        <f>IF('3. Associated information'!#REF!="x","x","")</f>
        <v>#REF!</v>
      </c>
      <c r="Q40" s="360"/>
      <c r="R40" s="360"/>
      <c r="T40" s="360"/>
      <c r="X40" s="360" t="e">
        <f>IF('3. Associated information'!#REF!="2110 Cloud MS","Yes",IF('3. Associated information'!#REF!="2120 Cloud PS","Yes","No"))</f>
        <v>#REF!</v>
      </c>
      <c r="Y40" s="360" t="s">
        <v>651</v>
      </c>
      <c r="Z40" s="360" t="e">
        <f>IF('3. Associated information'!#REF!="Non-CI (contract)","20020","")</f>
        <v>#REF!</v>
      </c>
      <c r="AA40" s="360" t="e">
        <f>IF('3. Associated information'!#REF!="No","20010","")</f>
        <v>#REF!</v>
      </c>
      <c r="AB40" s="360" t="e">
        <f>IF(OR('3. Associated information'!#REF!="00 - Multi LoB",'3. Associated information'!#REF!=""),"","20030")</f>
        <v>#REF!</v>
      </c>
      <c r="AC40" s="432" t="e">
        <f t="shared" si="0"/>
        <v>#REF!</v>
      </c>
      <c r="AD40" s="726" t="e">
        <f t="shared" si="1"/>
        <v>#REF!</v>
      </c>
      <c r="AE40" s="733" t="e">
        <f>+'3. Associated information'!#REF!</f>
        <v>#REF!</v>
      </c>
      <c r="AF40" s="739"/>
      <c r="AG40" s="759" t="e">
        <f>+'3. Associated information'!#REF!</f>
        <v>#REF!</v>
      </c>
      <c r="AH40" s="739"/>
      <c r="AI40" s="760"/>
      <c r="AJ40" s="761" t="s">
        <v>2320</v>
      </c>
      <c r="AK40" s="759" t="e">
        <f>+'3. Associated information'!#REF!</f>
        <v>#REF!</v>
      </c>
      <c r="AL40" s="761" t="s">
        <v>651</v>
      </c>
      <c r="AM40" s="759" t="e">
        <f>VLOOKUP('3. Associated information'!#REF!,'Field Values'!$AB$2:$AD$40,2,FALSE)</f>
        <v>#REF!</v>
      </c>
      <c r="AN40" s="762" t="s">
        <v>2320</v>
      </c>
      <c r="AO40" s="763" t="e">
        <f>LEFT('3. Associated information'!#REF!,2)</f>
        <v>#REF!</v>
      </c>
      <c r="AP40" s="759" t="e">
        <f>VLOOKUP('3. Associated information'!#REF!,'Field Values'!$BQ$3:$BS$4,2,FALSE)</f>
        <v>#REF!</v>
      </c>
      <c r="AQ40" s="759" t="e">
        <f>+'3. Associated information'!#REF!</f>
        <v>#REF!</v>
      </c>
      <c r="AR40" s="763" t="s">
        <v>2320</v>
      </c>
      <c r="AS40" s="761" t="s">
        <v>1045</v>
      </c>
      <c r="AT40" s="737" t="s">
        <v>2160</v>
      </c>
      <c r="AU40" s="737"/>
      <c r="AV40" s="737"/>
      <c r="AW40" s="764" t="s">
        <v>2320</v>
      </c>
      <c r="AX40" s="759" t="e">
        <f>VLOOKUP('3. Associated information'!#REF!,'Field Values'!$AL$3:$AN$27,2,FALSE)</f>
        <v>#REF!</v>
      </c>
      <c r="AY40" s="765" t="e">
        <f>LEFT('3. Associated information'!#REF!,4)</f>
        <v>#REF!</v>
      </c>
      <c r="AZ40" s="765" t="e">
        <f t="shared" si="2"/>
        <v>#REF!</v>
      </c>
      <c r="BA40" s="761" t="s">
        <v>2320</v>
      </c>
      <c r="BB40" s="759" t="s">
        <v>2320</v>
      </c>
      <c r="BC40" s="761" t="s">
        <v>2320</v>
      </c>
      <c r="BD40" s="761" t="s">
        <v>2320</v>
      </c>
      <c r="BE40" s="761" t="s">
        <v>2320</v>
      </c>
      <c r="BF40" s="761" t="s">
        <v>2321</v>
      </c>
      <c r="BG40" s="739"/>
      <c r="BH40" s="766" t="s">
        <v>2322</v>
      </c>
      <c r="BI40" s="767" t="s">
        <v>1169</v>
      </c>
      <c r="BJ40" s="739"/>
      <c r="BK40" s="761" t="s">
        <v>2320</v>
      </c>
      <c r="BL40" s="768" t="e">
        <f>+'3. Associated information'!#REF!</f>
        <v>#REF!</v>
      </c>
      <c r="BM40" s="761" t="s">
        <v>2320</v>
      </c>
      <c r="BN40" s="769" t="e">
        <f>+'3. Associated information'!#REF!</f>
        <v>#REF!</v>
      </c>
      <c r="BO40" s="759" t="e">
        <f>+'3. Associated information'!#REF!</f>
        <v>#REF!</v>
      </c>
      <c r="BP40" s="769" t="e">
        <f>+'3. Associated information'!#REF!</f>
        <v>#REF!</v>
      </c>
      <c r="BQ40" s="761" t="s">
        <v>2320</v>
      </c>
      <c r="BR40" s="767" t="s">
        <v>1182</v>
      </c>
      <c r="BS40" s="761" t="s">
        <v>2323</v>
      </c>
      <c r="BT40" s="761">
        <v>1</v>
      </c>
      <c r="BU40" s="770">
        <v>0.01</v>
      </c>
      <c r="BV40" s="771" t="s">
        <v>1045</v>
      </c>
      <c r="BW40" s="771" t="s">
        <v>1045</v>
      </c>
      <c r="BX40" s="771">
        <v>1</v>
      </c>
      <c r="BY40" s="771" t="s">
        <v>2320</v>
      </c>
      <c r="BZ40" s="761" t="s">
        <v>2320</v>
      </c>
      <c r="CA40" s="761" t="s">
        <v>2320</v>
      </c>
      <c r="CB40" s="761" t="s">
        <v>2320</v>
      </c>
      <c r="CC40" s="772"/>
      <c r="CE40" s="360"/>
      <c r="CF40" s="360"/>
      <c r="CG40" s="360"/>
      <c r="CH40" s="360"/>
      <c r="CI40" s="360"/>
      <c r="CJ40" s="360"/>
      <c r="CK40" s="360"/>
    </row>
    <row r="41" spans="1:89" x14ac:dyDescent="0.25">
      <c r="A41" s="360" t="e">
        <f>+'3. Associated information'!#REF!</f>
        <v>#REF!</v>
      </c>
      <c r="B41" s="360" t="e">
        <f>+'3. Associated information'!#REF!</f>
        <v>#REF!</v>
      </c>
      <c r="C41" s="360" t="e">
        <f>+'3. Associated information'!#REF!</f>
        <v>#REF!</v>
      </c>
      <c r="D41" s="360" t="e">
        <f>+'3. Associated information'!#REF!</f>
        <v>#REF!</v>
      </c>
      <c r="E41" s="360" t="e">
        <f>+'3. Associated information'!#REF!</f>
        <v>#REF!</v>
      </c>
      <c r="F41" s="360" t="e">
        <f>IF('3. Associated information'!#REF!="x","x","")</f>
        <v>#REF!</v>
      </c>
      <c r="G41" s="360" t="e">
        <f>IF('3. Associated information'!#REF!="x","x","")</f>
        <v>#REF!</v>
      </c>
      <c r="H41" s="360" t="e">
        <f>IF('3. Associated information'!#REF!="x","x","")</f>
        <v>#REF!</v>
      </c>
      <c r="I41" s="360" t="e">
        <f>IF('3. Associated information'!#REF!="x","x","")</f>
        <v>#REF!</v>
      </c>
      <c r="J41" s="360" t="e">
        <f>IF('3. Associated information'!#REF!="x","x","")</f>
        <v>#REF!</v>
      </c>
      <c r="K41" s="360" t="e">
        <f>IF('3. Associated information'!#REF!="x","x","")</f>
        <v>#REF!</v>
      </c>
      <c r="L41" s="360" t="e">
        <f>IF('3. Associated information'!#REF!="x","x","")</f>
        <v>#REF!</v>
      </c>
      <c r="M41" s="360" t="e">
        <f>IF('3. Associated information'!#REF!="x","x","")</f>
        <v>#REF!</v>
      </c>
      <c r="N41" s="360" t="e">
        <f>IF('3. Associated information'!#REF!="x","x","")</f>
        <v>#REF!</v>
      </c>
      <c r="O41" s="360" t="e">
        <f>IF('3. Associated information'!#REF!="x","x","")</f>
        <v>#REF!</v>
      </c>
      <c r="P41" s="360" t="e">
        <f>IF('3. Associated information'!#REF!="x","x","")</f>
        <v>#REF!</v>
      </c>
      <c r="Q41" s="360"/>
      <c r="R41" s="360"/>
      <c r="T41" s="360"/>
      <c r="X41" s="360" t="e">
        <f>IF('3. Associated information'!#REF!="2110 Cloud MS","Yes",IF('3. Associated information'!#REF!="2120 Cloud PS","Yes","No"))</f>
        <v>#REF!</v>
      </c>
      <c r="Y41" s="360" t="s">
        <v>651</v>
      </c>
      <c r="Z41" s="360" t="e">
        <f>IF('3. Associated information'!#REF!="Non-CI (contract)","20020","")</f>
        <v>#REF!</v>
      </c>
      <c r="AA41" s="360" t="e">
        <f>IF('3. Associated information'!#REF!="No","20010","")</f>
        <v>#REF!</v>
      </c>
      <c r="AB41" s="360" t="e">
        <f>IF(OR('3. Associated information'!#REF!="00 - Multi LoB",'3. Associated information'!#REF!=""),"","20030")</f>
        <v>#REF!</v>
      </c>
      <c r="AC41" s="432" t="e">
        <f t="shared" si="0"/>
        <v>#REF!</v>
      </c>
      <c r="AD41" s="726" t="e">
        <f t="shared" si="1"/>
        <v>#REF!</v>
      </c>
      <c r="AE41" s="733" t="e">
        <f>+'3. Associated information'!#REF!</f>
        <v>#REF!</v>
      </c>
      <c r="AF41" s="739"/>
      <c r="AG41" s="759" t="e">
        <f>+'3. Associated information'!#REF!</f>
        <v>#REF!</v>
      </c>
      <c r="AH41" s="739"/>
      <c r="AI41" s="760"/>
      <c r="AJ41" s="761" t="s">
        <v>2320</v>
      </c>
      <c r="AK41" s="759" t="e">
        <f>+'3. Associated information'!#REF!</f>
        <v>#REF!</v>
      </c>
      <c r="AL41" s="761" t="s">
        <v>651</v>
      </c>
      <c r="AM41" s="759" t="e">
        <f>VLOOKUP('3. Associated information'!#REF!,'Field Values'!$AB$2:$AD$40,2,FALSE)</f>
        <v>#REF!</v>
      </c>
      <c r="AN41" s="762" t="s">
        <v>2320</v>
      </c>
      <c r="AO41" s="763" t="e">
        <f>LEFT('3. Associated information'!#REF!,2)</f>
        <v>#REF!</v>
      </c>
      <c r="AP41" s="759" t="e">
        <f>VLOOKUP('3. Associated information'!#REF!,'Field Values'!$BQ$3:$BS$4,2,FALSE)</f>
        <v>#REF!</v>
      </c>
      <c r="AQ41" s="759" t="e">
        <f>+'3. Associated information'!#REF!</f>
        <v>#REF!</v>
      </c>
      <c r="AR41" s="763" t="s">
        <v>2320</v>
      </c>
      <c r="AS41" s="761" t="s">
        <v>1045</v>
      </c>
      <c r="AT41" s="737" t="s">
        <v>2160</v>
      </c>
      <c r="AU41" s="737"/>
      <c r="AV41" s="737"/>
      <c r="AW41" s="764" t="s">
        <v>2320</v>
      </c>
      <c r="AX41" s="759" t="e">
        <f>VLOOKUP('3. Associated information'!#REF!,'Field Values'!$AL$3:$AN$27,2,FALSE)</f>
        <v>#REF!</v>
      </c>
      <c r="AY41" s="765" t="e">
        <f>LEFT('3. Associated information'!#REF!,4)</f>
        <v>#REF!</v>
      </c>
      <c r="AZ41" s="765" t="e">
        <f t="shared" si="2"/>
        <v>#REF!</v>
      </c>
      <c r="BA41" s="761" t="s">
        <v>2320</v>
      </c>
      <c r="BB41" s="759" t="s">
        <v>2320</v>
      </c>
      <c r="BC41" s="761" t="s">
        <v>2320</v>
      </c>
      <c r="BD41" s="761" t="s">
        <v>2320</v>
      </c>
      <c r="BE41" s="761" t="s">
        <v>2320</v>
      </c>
      <c r="BF41" s="761" t="s">
        <v>2321</v>
      </c>
      <c r="BG41" s="739"/>
      <c r="BH41" s="766" t="s">
        <v>2322</v>
      </c>
      <c r="BI41" s="767" t="s">
        <v>1169</v>
      </c>
      <c r="BJ41" s="739"/>
      <c r="BK41" s="761" t="s">
        <v>2320</v>
      </c>
      <c r="BL41" s="768" t="e">
        <f>+'3. Associated information'!#REF!</f>
        <v>#REF!</v>
      </c>
      <c r="BM41" s="761" t="s">
        <v>2320</v>
      </c>
      <c r="BN41" s="769" t="e">
        <f>+'3. Associated information'!#REF!</f>
        <v>#REF!</v>
      </c>
      <c r="BO41" s="759" t="e">
        <f>+'3. Associated information'!#REF!</f>
        <v>#REF!</v>
      </c>
      <c r="BP41" s="769" t="e">
        <f>+'3. Associated information'!#REF!</f>
        <v>#REF!</v>
      </c>
      <c r="BQ41" s="761" t="s">
        <v>2320</v>
      </c>
      <c r="BR41" s="767" t="s">
        <v>1182</v>
      </c>
      <c r="BS41" s="761" t="s">
        <v>2323</v>
      </c>
      <c r="BT41" s="761">
        <v>1</v>
      </c>
      <c r="BU41" s="770">
        <v>0.01</v>
      </c>
      <c r="BV41" s="771" t="s">
        <v>1045</v>
      </c>
      <c r="BW41" s="771" t="s">
        <v>1045</v>
      </c>
      <c r="BX41" s="771">
        <v>1</v>
      </c>
      <c r="BY41" s="771" t="s">
        <v>2320</v>
      </c>
      <c r="BZ41" s="761" t="s">
        <v>2320</v>
      </c>
      <c r="CA41" s="761" t="s">
        <v>2320</v>
      </c>
      <c r="CB41" s="761" t="s">
        <v>2320</v>
      </c>
      <c r="CC41" s="772"/>
      <c r="CE41" s="360"/>
      <c r="CF41" s="360"/>
      <c r="CG41" s="360"/>
      <c r="CH41" s="360"/>
      <c r="CI41" s="360"/>
      <c r="CJ41" s="360"/>
      <c r="CK41" s="360"/>
    </row>
    <row r="42" spans="1:89" x14ac:dyDescent="0.25">
      <c r="A42" s="360" t="e">
        <f>+'3. Associated information'!#REF!</f>
        <v>#REF!</v>
      </c>
      <c r="B42" s="360" t="e">
        <f>+'3. Associated information'!#REF!</f>
        <v>#REF!</v>
      </c>
      <c r="C42" s="360" t="e">
        <f>+'3. Associated information'!#REF!</f>
        <v>#REF!</v>
      </c>
      <c r="D42" s="360" t="e">
        <f>+'3. Associated information'!#REF!</f>
        <v>#REF!</v>
      </c>
      <c r="E42" s="360" t="e">
        <f>+'3. Associated information'!#REF!</f>
        <v>#REF!</v>
      </c>
      <c r="F42" s="360" t="e">
        <f>IF('3. Associated information'!#REF!="x","x","")</f>
        <v>#REF!</v>
      </c>
      <c r="G42" s="360" t="e">
        <f>IF('3. Associated information'!#REF!="x","x","")</f>
        <v>#REF!</v>
      </c>
      <c r="H42" s="360" t="e">
        <f>IF('3. Associated information'!#REF!="x","x","")</f>
        <v>#REF!</v>
      </c>
      <c r="I42" s="360" t="e">
        <f>IF('3. Associated information'!#REF!="x","x","")</f>
        <v>#REF!</v>
      </c>
      <c r="J42" s="360" t="e">
        <f>IF('3. Associated information'!#REF!="x","x","")</f>
        <v>#REF!</v>
      </c>
      <c r="K42" s="360" t="e">
        <f>IF('3. Associated information'!#REF!="x","x","")</f>
        <v>#REF!</v>
      </c>
      <c r="L42" s="360" t="e">
        <f>IF('3. Associated information'!#REF!="x","x","")</f>
        <v>#REF!</v>
      </c>
      <c r="M42" s="360" t="e">
        <f>IF('3. Associated information'!#REF!="x","x","")</f>
        <v>#REF!</v>
      </c>
      <c r="N42" s="360" t="e">
        <f>IF('3. Associated information'!#REF!="x","x","")</f>
        <v>#REF!</v>
      </c>
      <c r="O42" s="360" t="e">
        <f>IF('3. Associated information'!#REF!="x","x","")</f>
        <v>#REF!</v>
      </c>
      <c r="P42" s="360" t="e">
        <f>IF('3. Associated information'!#REF!="x","x","")</f>
        <v>#REF!</v>
      </c>
      <c r="Q42" s="360"/>
      <c r="R42" s="360"/>
      <c r="T42" s="360"/>
      <c r="X42" s="360" t="e">
        <f>IF('3. Associated information'!#REF!="2110 Cloud MS","Yes",IF('3. Associated information'!#REF!="2120 Cloud PS","Yes","No"))</f>
        <v>#REF!</v>
      </c>
      <c r="Y42" s="360" t="s">
        <v>651</v>
      </c>
      <c r="Z42" s="360" t="e">
        <f>IF('3. Associated information'!#REF!="Non-CI (contract)","20020","")</f>
        <v>#REF!</v>
      </c>
      <c r="AA42" s="360" t="e">
        <f>IF('3. Associated information'!#REF!="No","20010","")</f>
        <v>#REF!</v>
      </c>
      <c r="AB42" s="360" t="e">
        <f>IF(OR('3. Associated information'!#REF!="00 - Multi LoB",'3. Associated information'!#REF!=""),"","20030")</f>
        <v>#REF!</v>
      </c>
      <c r="AC42" s="432" t="e">
        <f t="shared" si="0"/>
        <v>#REF!</v>
      </c>
      <c r="AD42" s="726" t="e">
        <f t="shared" si="1"/>
        <v>#REF!</v>
      </c>
      <c r="AE42" s="733" t="e">
        <f>+'3. Associated information'!#REF!</f>
        <v>#REF!</v>
      </c>
      <c r="AF42" s="739"/>
      <c r="AG42" s="759" t="e">
        <f>+'3. Associated information'!#REF!</f>
        <v>#REF!</v>
      </c>
      <c r="AH42" s="739"/>
      <c r="AI42" s="760"/>
      <c r="AJ42" s="761" t="s">
        <v>2320</v>
      </c>
      <c r="AK42" s="759" t="e">
        <f>+'3. Associated information'!#REF!</f>
        <v>#REF!</v>
      </c>
      <c r="AL42" s="761" t="s">
        <v>651</v>
      </c>
      <c r="AM42" s="759" t="e">
        <f>VLOOKUP('3. Associated information'!#REF!,'Field Values'!$AB$2:$AD$40,2,FALSE)</f>
        <v>#REF!</v>
      </c>
      <c r="AN42" s="762" t="s">
        <v>2320</v>
      </c>
      <c r="AO42" s="763" t="e">
        <f>LEFT('3. Associated information'!#REF!,2)</f>
        <v>#REF!</v>
      </c>
      <c r="AP42" s="759" t="e">
        <f>VLOOKUP('3. Associated information'!#REF!,'Field Values'!$BQ$3:$BS$4,2,FALSE)</f>
        <v>#REF!</v>
      </c>
      <c r="AQ42" s="759" t="e">
        <f>+'3. Associated information'!#REF!</f>
        <v>#REF!</v>
      </c>
      <c r="AR42" s="763" t="s">
        <v>2320</v>
      </c>
      <c r="AS42" s="761" t="s">
        <v>1045</v>
      </c>
      <c r="AT42" s="737" t="s">
        <v>2160</v>
      </c>
      <c r="AU42" s="737"/>
      <c r="AV42" s="737"/>
      <c r="AW42" s="764" t="s">
        <v>2320</v>
      </c>
      <c r="AX42" s="759" t="e">
        <f>VLOOKUP('3. Associated information'!#REF!,'Field Values'!$AL$3:$AN$27,2,FALSE)</f>
        <v>#REF!</v>
      </c>
      <c r="AY42" s="765" t="e">
        <f>LEFT('3. Associated information'!#REF!,4)</f>
        <v>#REF!</v>
      </c>
      <c r="AZ42" s="765" t="e">
        <f t="shared" si="2"/>
        <v>#REF!</v>
      </c>
      <c r="BA42" s="761" t="s">
        <v>2320</v>
      </c>
      <c r="BB42" s="759" t="s">
        <v>2320</v>
      </c>
      <c r="BC42" s="761" t="s">
        <v>2320</v>
      </c>
      <c r="BD42" s="761" t="s">
        <v>2320</v>
      </c>
      <c r="BE42" s="761" t="s">
        <v>2320</v>
      </c>
      <c r="BF42" s="761" t="s">
        <v>2321</v>
      </c>
      <c r="BG42" s="739"/>
      <c r="BH42" s="766" t="s">
        <v>2322</v>
      </c>
      <c r="BI42" s="767" t="s">
        <v>1169</v>
      </c>
      <c r="BJ42" s="739"/>
      <c r="BK42" s="761" t="s">
        <v>2320</v>
      </c>
      <c r="BL42" s="768" t="e">
        <f>+'3. Associated information'!#REF!</f>
        <v>#REF!</v>
      </c>
      <c r="BM42" s="761" t="s">
        <v>2320</v>
      </c>
      <c r="BN42" s="769" t="e">
        <f>+'3. Associated information'!#REF!</f>
        <v>#REF!</v>
      </c>
      <c r="BO42" s="759" t="e">
        <f>+'3. Associated information'!#REF!</f>
        <v>#REF!</v>
      </c>
      <c r="BP42" s="769" t="e">
        <f>+'3. Associated information'!#REF!</f>
        <v>#REF!</v>
      </c>
      <c r="BQ42" s="761" t="s">
        <v>2320</v>
      </c>
      <c r="BR42" s="767" t="s">
        <v>1182</v>
      </c>
      <c r="BS42" s="761" t="s">
        <v>2323</v>
      </c>
      <c r="BT42" s="761">
        <v>1</v>
      </c>
      <c r="BU42" s="770">
        <v>0.01</v>
      </c>
      <c r="BV42" s="771" t="s">
        <v>1045</v>
      </c>
      <c r="BW42" s="771" t="s">
        <v>1045</v>
      </c>
      <c r="BX42" s="771">
        <v>1</v>
      </c>
      <c r="BY42" s="771" t="s">
        <v>2320</v>
      </c>
      <c r="BZ42" s="761" t="s">
        <v>2320</v>
      </c>
      <c r="CA42" s="761" t="s">
        <v>2320</v>
      </c>
      <c r="CB42" s="761" t="s">
        <v>2320</v>
      </c>
      <c r="CC42" s="772"/>
      <c r="CE42" s="360"/>
      <c r="CF42" s="360"/>
      <c r="CG42" s="360"/>
      <c r="CH42" s="360"/>
      <c r="CI42" s="360"/>
      <c r="CJ42" s="360"/>
      <c r="CK42" s="360"/>
    </row>
    <row r="43" spans="1:89" x14ac:dyDescent="0.25">
      <c r="A43" s="360" t="e">
        <f>+'3. Associated information'!#REF!</f>
        <v>#REF!</v>
      </c>
      <c r="B43" s="360" t="e">
        <f>+'3. Associated information'!#REF!</f>
        <v>#REF!</v>
      </c>
      <c r="C43" s="360" t="e">
        <f>+'3. Associated information'!#REF!</f>
        <v>#REF!</v>
      </c>
      <c r="D43" s="360" t="e">
        <f>+'3. Associated information'!#REF!</f>
        <v>#REF!</v>
      </c>
      <c r="E43" s="360" t="e">
        <f>+'3. Associated information'!#REF!</f>
        <v>#REF!</v>
      </c>
      <c r="F43" s="360" t="e">
        <f>IF('3. Associated information'!#REF!="x","x","")</f>
        <v>#REF!</v>
      </c>
      <c r="G43" s="360" t="e">
        <f>IF('3. Associated information'!#REF!="x","x","")</f>
        <v>#REF!</v>
      </c>
      <c r="H43" s="360" t="e">
        <f>IF('3. Associated information'!#REF!="x","x","")</f>
        <v>#REF!</v>
      </c>
      <c r="I43" s="360" t="e">
        <f>IF('3. Associated information'!#REF!="x","x","")</f>
        <v>#REF!</v>
      </c>
      <c r="J43" s="360" t="e">
        <f>IF('3. Associated information'!#REF!="x","x","")</f>
        <v>#REF!</v>
      </c>
      <c r="K43" s="360" t="e">
        <f>IF('3. Associated information'!#REF!="x","x","")</f>
        <v>#REF!</v>
      </c>
      <c r="L43" s="360" t="e">
        <f>IF('3. Associated information'!#REF!="x","x","")</f>
        <v>#REF!</v>
      </c>
      <c r="M43" s="360" t="e">
        <f>IF('3. Associated information'!#REF!="x","x","")</f>
        <v>#REF!</v>
      </c>
      <c r="N43" s="360" t="e">
        <f>IF('3. Associated information'!#REF!="x","x","")</f>
        <v>#REF!</v>
      </c>
      <c r="O43" s="360" t="e">
        <f>IF('3. Associated information'!#REF!="x","x","")</f>
        <v>#REF!</v>
      </c>
      <c r="P43" s="360" t="e">
        <f>IF('3. Associated information'!#REF!="x","x","")</f>
        <v>#REF!</v>
      </c>
      <c r="Q43" s="360"/>
      <c r="R43" s="360"/>
      <c r="T43" s="360"/>
      <c r="X43" s="360" t="e">
        <f>IF('3. Associated information'!#REF!="2110 Cloud MS","Yes",IF('3. Associated information'!#REF!="2120 Cloud PS","Yes","No"))</f>
        <v>#REF!</v>
      </c>
      <c r="Y43" s="360" t="s">
        <v>651</v>
      </c>
      <c r="Z43" s="360" t="e">
        <f>IF('3. Associated information'!#REF!="Non-CI (contract)","20020","")</f>
        <v>#REF!</v>
      </c>
      <c r="AA43" s="360" t="e">
        <f>IF('3. Associated information'!#REF!="No","20010","")</f>
        <v>#REF!</v>
      </c>
      <c r="AB43" s="360" t="e">
        <f>IF(OR('3. Associated information'!#REF!="00 - Multi LoB",'3. Associated information'!#REF!=""),"","20030")</f>
        <v>#REF!</v>
      </c>
      <c r="AC43" s="432" t="e">
        <f t="shared" si="0"/>
        <v>#REF!</v>
      </c>
      <c r="AD43" s="726" t="e">
        <f t="shared" si="1"/>
        <v>#REF!</v>
      </c>
      <c r="AE43" s="733" t="e">
        <f>+'3. Associated information'!#REF!</f>
        <v>#REF!</v>
      </c>
      <c r="AF43" s="739"/>
      <c r="AG43" s="759" t="e">
        <f>+'3. Associated information'!#REF!</f>
        <v>#REF!</v>
      </c>
      <c r="AH43" s="739"/>
      <c r="AI43" s="760"/>
      <c r="AJ43" s="761" t="s">
        <v>2320</v>
      </c>
      <c r="AK43" s="759" t="e">
        <f>+'3. Associated information'!#REF!</f>
        <v>#REF!</v>
      </c>
      <c r="AL43" s="761" t="s">
        <v>651</v>
      </c>
      <c r="AM43" s="759" t="e">
        <f>VLOOKUP('3. Associated information'!#REF!,'Field Values'!$AB$2:$AD$40,2,FALSE)</f>
        <v>#REF!</v>
      </c>
      <c r="AN43" s="762" t="s">
        <v>2320</v>
      </c>
      <c r="AO43" s="763" t="e">
        <f>LEFT('3. Associated information'!#REF!,2)</f>
        <v>#REF!</v>
      </c>
      <c r="AP43" s="759" t="e">
        <f>VLOOKUP('3. Associated information'!#REF!,'Field Values'!$BQ$3:$BS$4,2,FALSE)</f>
        <v>#REF!</v>
      </c>
      <c r="AQ43" s="759" t="e">
        <f>+'3. Associated information'!#REF!</f>
        <v>#REF!</v>
      </c>
      <c r="AR43" s="763" t="s">
        <v>2320</v>
      </c>
      <c r="AS43" s="761" t="s">
        <v>1045</v>
      </c>
      <c r="AT43" s="737" t="s">
        <v>2160</v>
      </c>
      <c r="AU43" s="737"/>
      <c r="AV43" s="737"/>
      <c r="AW43" s="764" t="s">
        <v>2320</v>
      </c>
      <c r="AX43" s="759" t="e">
        <f>VLOOKUP('3. Associated information'!#REF!,'Field Values'!$AL$3:$AN$27,2,FALSE)</f>
        <v>#REF!</v>
      </c>
      <c r="AY43" s="765" t="e">
        <f>LEFT('3. Associated information'!#REF!,4)</f>
        <v>#REF!</v>
      </c>
      <c r="AZ43" s="765" t="e">
        <f t="shared" si="2"/>
        <v>#REF!</v>
      </c>
      <c r="BA43" s="761" t="s">
        <v>2320</v>
      </c>
      <c r="BB43" s="759" t="s">
        <v>2320</v>
      </c>
      <c r="BC43" s="761" t="s">
        <v>2320</v>
      </c>
      <c r="BD43" s="761" t="s">
        <v>2320</v>
      </c>
      <c r="BE43" s="761" t="s">
        <v>2320</v>
      </c>
      <c r="BF43" s="761" t="s">
        <v>2321</v>
      </c>
      <c r="BG43" s="739"/>
      <c r="BH43" s="766" t="s">
        <v>2322</v>
      </c>
      <c r="BI43" s="767" t="s">
        <v>1169</v>
      </c>
      <c r="BJ43" s="739"/>
      <c r="BK43" s="761" t="s">
        <v>2320</v>
      </c>
      <c r="BL43" s="768" t="e">
        <f>+'3. Associated information'!#REF!</f>
        <v>#REF!</v>
      </c>
      <c r="BM43" s="761" t="s">
        <v>2320</v>
      </c>
      <c r="BN43" s="769" t="e">
        <f>+'3. Associated information'!#REF!</f>
        <v>#REF!</v>
      </c>
      <c r="BO43" s="759" t="e">
        <f>+'3. Associated information'!#REF!</f>
        <v>#REF!</v>
      </c>
      <c r="BP43" s="769" t="e">
        <f>+'3. Associated information'!#REF!</f>
        <v>#REF!</v>
      </c>
      <c r="BQ43" s="761" t="s">
        <v>2320</v>
      </c>
      <c r="BR43" s="767" t="s">
        <v>1182</v>
      </c>
      <c r="BS43" s="761" t="s">
        <v>2323</v>
      </c>
      <c r="BT43" s="761">
        <v>1</v>
      </c>
      <c r="BU43" s="770">
        <v>0.01</v>
      </c>
      <c r="BV43" s="771" t="s">
        <v>1045</v>
      </c>
      <c r="BW43" s="771" t="s">
        <v>1045</v>
      </c>
      <c r="BX43" s="771">
        <v>1</v>
      </c>
      <c r="BY43" s="771" t="s">
        <v>2320</v>
      </c>
      <c r="BZ43" s="761" t="s">
        <v>2320</v>
      </c>
      <c r="CA43" s="761" t="s">
        <v>2320</v>
      </c>
      <c r="CB43" s="761" t="s">
        <v>2320</v>
      </c>
      <c r="CC43" s="772"/>
      <c r="CE43" s="360"/>
      <c r="CF43" s="360"/>
      <c r="CG43" s="360"/>
      <c r="CH43" s="360"/>
      <c r="CI43" s="360"/>
      <c r="CJ43" s="360"/>
      <c r="CK43" s="360"/>
    </row>
    <row r="44" spans="1:89" x14ac:dyDescent="0.25">
      <c r="A44" s="360" t="e">
        <f>+'3. Associated information'!#REF!</f>
        <v>#REF!</v>
      </c>
      <c r="B44" s="360" t="e">
        <f>+'3. Associated information'!#REF!</f>
        <v>#REF!</v>
      </c>
      <c r="C44" s="360" t="e">
        <f>+'3. Associated information'!#REF!</f>
        <v>#REF!</v>
      </c>
      <c r="D44" s="360" t="e">
        <f>+'3. Associated information'!#REF!</f>
        <v>#REF!</v>
      </c>
      <c r="E44" s="360" t="e">
        <f>+'3. Associated information'!#REF!</f>
        <v>#REF!</v>
      </c>
      <c r="F44" s="360" t="e">
        <f>IF('3. Associated information'!#REF!="x","x","")</f>
        <v>#REF!</v>
      </c>
      <c r="G44" s="360" t="e">
        <f>IF('3. Associated information'!#REF!="x","x","")</f>
        <v>#REF!</v>
      </c>
      <c r="H44" s="360" t="e">
        <f>IF('3. Associated information'!#REF!="x","x","")</f>
        <v>#REF!</v>
      </c>
      <c r="I44" s="360" t="e">
        <f>IF('3. Associated information'!#REF!="x","x","")</f>
        <v>#REF!</v>
      </c>
      <c r="J44" s="360" t="e">
        <f>IF('3. Associated information'!#REF!="x","x","")</f>
        <v>#REF!</v>
      </c>
      <c r="K44" s="360" t="e">
        <f>IF('3. Associated information'!#REF!="x","x","")</f>
        <v>#REF!</v>
      </c>
      <c r="L44" s="360" t="e">
        <f>IF('3. Associated information'!#REF!="x","x","")</f>
        <v>#REF!</v>
      </c>
      <c r="M44" s="360" t="e">
        <f>IF('3. Associated information'!#REF!="x","x","")</f>
        <v>#REF!</v>
      </c>
      <c r="N44" s="360" t="e">
        <f>IF('3. Associated information'!#REF!="x","x","")</f>
        <v>#REF!</v>
      </c>
      <c r="O44" s="360" t="e">
        <f>IF('3. Associated information'!#REF!="x","x","")</f>
        <v>#REF!</v>
      </c>
      <c r="P44" s="360" t="e">
        <f>IF('3. Associated information'!#REF!="x","x","")</f>
        <v>#REF!</v>
      </c>
      <c r="Q44" s="360"/>
      <c r="R44" s="360"/>
      <c r="T44" s="360"/>
      <c r="X44" s="360" t="e">
        <f>IF('3. Associated information'!#REF!="2110 Cloud MS","Yes",IF('3. Associated information'!#REF!="2120 Cloud PS","Yes","No"))</f>
        <v>#REF!</v>
      </c>
      <c r="Y44" s="360" t="s">
        <v>651</v>
      </c>
      <c r="Z44" s="360" t="e">
        <f>IF('3. Associated information'!#REF!="Non-CI (contract)","20020","")</f>
        <v>#REF!</v>
      </c>
      <c r="AA44" s="360" t="e">
        <f>IF('3. Associated information'!#REF!="No","20010","")</f>
        <v>#REF!</v>
      </c>
      <c r="AB44" s="360" t="e">
        <f>IF(OR('3. Associated information'!#REF!="00 - Multi LoB",'3. Associated information'!#REF!=""),"","20030")</f>
        <v>#REF!</v>
      </c>
      <c r="AC44" s="432" t="e">
        <f t="shared" si="0"/>
        <v>#REF!</v>
      </c>
      <c r="AD44" s="726" t="e">
        <f t="shared" si="1"/>
        <v>#REF!</v>
      </c>
      <c r="AE44" s="733" t="e">
        <f>+'3. Associated information'!#REF!</f>
        <v>#REF!</v>
      </c>
      <c r="AF44" s="739"/>
      <c r="AG44" s="759" t="e">
        <f>+'3. Associated information'!#REF!</f>
        <v>#REF!</v>
      </c>
      <c r="AH44" s="739"/>
      <c r="AI44" s="760"/>
      <c r="AJ44" s="761" t="s">
        <v>2320</v>
      </c>
      <c r="AK44" s="759" t="e">
        <f>+'3. Associated information'!#REF!</f>
        <v>#REF!</v>
      </c>
      <c r="AL44" s="761" t="s">
        <v>651</v>
      </c>
      <c r="AM44" s="759" t="e">
        <f>VLOOKUP('3. Associated information'!#REF!,'Field Values'!$AB$2:$AD$40,2,FALSE)</f>
        <v>#REF!</v>
      </c>
      <c r="AN44" s="762" t="s">
        <v>2320</v>
      </c>
      <c r="AO44" s="763" t="e">
        <f>LEFT('3. Associated information'!#REF!,2)</f>
        <v>#REF!</v>
      </c>
      <c r="AP44" s="759" t="e">
        <f>VLOOKUP('3. Associated information'!#REF!,'Field Values'!$BQ$3:$BS$4,2,FALSE)</f>
        <v>#REF!</v>
      </c>
      <c r="AQ44" s="759" t="e">
        <f>+'3. Associated information'!#REF!</f>
        <v>#REF!</v>
      </c>
      <c r="AR44" s="763" t="s">
        <v>2320</v>
      </c>
      <c r="AS44" s="761" t="s">
        <v>1045</v>
      </c>
      <c r="AT44" s="737" t="s">
        <v>2160</v>
      </c>
      <c r="AU44" s="737"/>
      <c r="AV44" s="737"/>
      <c r="AW44" s="764" t="s">
        <v>2320</v>
      </c>
      <c r="AX44" s="759" t="e">
        <f>VLOOKUP('3. Associated information'!#REF!,'Field Values'!$AL$3:$AN$27,2,FALSE)</f>
        <v>#REF!</v>
      </c>
      <c r="AY44" s="765" t="e">
        <f>LEFT('3. Associated information'!#REF!,4)</f>
        <v>#REF!</v>
      </c>
      <c r="AZ44" s="765" t="e">
        <f t="shared" si="2"/>
        <v>#REF!</v>
      </c>
      <c r="BA44" s="761" t="s">
        <v>2320</v>
      </c>
      <c r="BB44" s="759" t="s">
        <v>2320</v>
      </c>
      <c r="BC44" s="761" t="s">
        <v>2320</v>
      </c>
      <c r="BD44" s="761" t="s">
        <v>2320</v>
      </c>
      <c r="BE44" s="761" t="s">
        <v>2320</v>
      </c>
      <c r="BF44" s="761" t="s">
        <v>2321</v>
      </c>
      <c r="BG44" s="739"/>
      <c r="BH44" s="766" t="s">
        <v>2322</v>
      </c>
      <c r="BI44" s="767" t="s">
        <v>1169</v>
      </c>
      <c r="BJ44" s="739"/>
      <c r="BK44" s="761" t="s">
        <v>2320</v>
      </c>
      <c r="BL44" s="768" t="e">
        <f>+'3. Associated information'!#REF!</f>
        <v>#REF!</v>
      </c>
      <c r="BM44" s="761" t="s">
        <v>2320</v>
      </c>
      <c r="BN44" s="769" t="e">
        <f>+'3. Associated information'!#REF!</f>
        <v>#REF!</v>
      </c>
      <c r="BO44" s="759" t="e">
        <f>+'3. Associated information'!#REF!</f>
        <v>#REF!</v>
      </c>
      <c r="BP44" s="769" t="e">
        <f>+'3. Associated information'!#REF!</f>
        <v>#REF!</v>
      </c>
      <c r="BQ44" s="761" t="s">
        <v>2320</v>
      </c>
      <c r="BR44" s="767" t="s">
        <v>1182</v>
      </c>
      <c r="BS44" s="761" t="s">
        <v>2323</v>
      </c>
      <c r="BT44" s="761">
        <v>1</v>
      </c>
      <c r="BU44" s="770">
        <v>0.01</v>
      </c>
      <c r="BV44" s="771" t="s">
        <v>1045</v>
      </c>
      <c r="BW44" s="771" t="s">
        <v>1045</v>
      </c>
      <c r="BX44" s="771">
        <v>1</v>
      </c>
      <c r="BY44" s="771" t="s">
        <v>2320</v>
      </c>
      <c r="BZ44" s="761" t="s">
        <v>2320</v>
      </c>
      <c r="CA44" s="761" t="s">
        <v>2320</v>
      </c>
      <c r="CB44" s="761" t="s">
        <v>2320</v>
      </c>
      <c r="CC44" s="772"/>
      <c r="CE44" s="360"/>
      <c r="CF44" s="360"/>
      <c r="CG44" s="360"/>
      <c r="CH44" s="360"/>
      <c r="CI44" s="360"/>
      <c r="CJ44" s="360"/>
      <c r="CK44" s="360"/>
    </row>
    <row r="45" spans="1:89" x14ac:dyDescent="0.25">
      <c r="A45" s="360" t="e">
        <f>+'3. Associated information'!#REF!</f>
        <v>#REF!</v>
      </c>
      <c r="B45" s="360" t="e">
        <f>+'3. Associated information'!#REF!</f>
        <v>#REF!</v>
      </c>
      <c r="C45" s="360" t="e">
        <f>+'3. Associated information'!#REF!</f>
        <v>#REF!</v>
      </c>
      <c r="D45" s="360" t="e">
        <f>+'3. Associated information'!#REF!</f>
        <v>#REF!</v>
      </c>
      <c r="E45" s="360" t="e">
        <f>+'3. Associated information'!#REF!</f>
        <v>#REF!</v>
      </c>
      <c r="F45" s="360" t="e">
        <f>IF('3. Associated information'!#REF!="x","x","")</f>
        <v>#REF!</v>
      </c>
      <c r="G45" s="360" t="e">
        <f>IF('3. Associated information'!#REF!="x","x","")</f>
        <v>#REF!</v>
      </c>
      <c r="H45" s="360" t="e">
        <f>IF('3. Associated information'!#REF!="x","x","")</f>
        <v>#REF!</v>
      </c>
      <c r="I45" s="360" t="e">
        <f>IF('3. Associated information'!#REF!="x","x","")</f>
        <v>#REF!</v>
      </c>
      <c r="J45" s="360" t="e">
        <f>IF('3. Associated information'!#REF!="x","x","")</f>
        <v>#REF!</v>
      </c>
      <c r="K45" s="360" t="e">
        <f>IF('3. Associated information'!#REF!="x","x","")</f>
        <v>#REF!</v>
      </c>
      <c r="L45" s="360" t="e">
        <f>IF('3. Associated information'!#REF!="x","x","")</f>
        <v>#REF!</v>
      </c>
      <c r="M45" s="360" t="e">
        <f>IF('3. Associated information'!#REF!="x","x","")</f>
        <v>#REF!</v>
      </c>
      <c r="N45" s="360" t="e">
        <f>IF('3. Associated information'!#REF!="x","x","")</f>
        <v>#REF!</v>
      </c>
      <c r="O45" s="360" t="e">
        <f>IF('3. Associated information'!#REF!="x","x","")</f>
        <v>#REF!</v>
      </c>
      <c r="P45" s="360" t="e">
        <f>IF('3. Associated information'!#REF!="x","x","")</f>
        <v>#REF!</v>
      </c>
      <c r="Q45" s="360"/>
      <c r="R45" s="360"/>
      <c r="T45" s="360"/>
      <c r="X45" s="360" t="e">
        <f>IF('3. Associated information'!#REF!="2110 Cloud MS","Yes",IF('3. Associated information'!#REF!="2120 Cloud PS","Yes","No"))</f>
        <v>#REF!</v>
      </c>
      <c r="Y45" s="360" t="s">
        <v>651</v>
      </c>
      <c r="Z45" s="360" t="e">
        <f>IF('3. Associated information'!#REF!="Non-CI (contract)","20020","")</f>
        <v>#REF!</v>
      </c>
      <c r="AA45" s="360" t="e">
        <f>IF('3. Associated information'!#REF!="No","20010","")</f>
        <v>#REF!</v>
      </c>
      <c r="AB45" s="360" t="e">
        <f>IF(OR('3. Associated information'!#REF!="00 - Multi LoB",'3. Associated information'!#REF!=""),"","20030")</f>
        <v>#REF!</v>
      </c>
      <c r="AC45" s="432" t="e">
        <f t="shared" si="0"/>
        <v>#REF!</v>
      </c>
      <c r="AD45" s="726" t="e">
        <f t="shared" si="1"/>
        <v>#REF!</v>
      </c>
      <c r="AE45" s="733" t="e">
        <f>+'3. Associated information'!#REF!</f>
        <v>#REF!</v>
      </c>
      <c r="AF45" s="739"/>
      <c r="AG45" s="759" t="e">
        <f>+'3. Associated information'!#REF!</f>
        <v>#REF!</v>
      </c>
      <c r="AH45" s="739"/>
      <c r="AI45" s="760"/>
      <c r="AJ45" s="761" t="s">
        <v>2320</v>
      </c>
      <c r="AK45" s="759" t="e">
        <f>+'3. Associated information'!#REF!</f>
        <v>#REF!</v>
      </c>
      <c r="AL45" s="761" t="s">
        <v>651</v>
      </c>
      <c r="AM45" s="759" t="e">
        <f>VLOOKUP('3. Associated information'!#REF!,'Field Values'!$AB$2:$AD$40,2,FALSE)</f>
        <v>#REF!</v>
      </c>
      <c r="AN45" s="762" t="s">
        <v>2320</v>
      </c>
      <c r="AO45" s="763" t="e">
        <f>LEFT('3. Associated information'!#REF!,2)</f>
        <v>#REF!</v>
      </c>
      <c r="AP45" s="759" t="e">
        <f>VLOOKUP('3. Associated information'!#REF!,'Field Values'!$BQ$3:$BS$4,2,FALSE)</f>
        <v>#REF!</v>
      </c>
      <c r="AQ45" s="759" t="e">
        <f>+'3. Associated information'!#REF!</f>
        <v>#REF!</v>
      </c>
      <c r="AR45" s="763" t="s">
        <v>2320</v>
      </c>
      <c r="AS45" s="761" t="s">
        <v>1045</v>
      </c>
      <c r="AT45" s="737" t="s">
        <v>2160</v>
      </c>
      <c r="AU45" s="737"/>
      <c r="AV45" s="737"/>
      <c r="AW45" s="764" t="s">
        <v>2320</v>
      </c>
      <c r="AX45" s="759" t="e">
        <f>VLOOKUP('3. Associated information'!#REF!,'Field Values'!$AL$3:$AN$27,2,FALSE)</f>
        <v>#REF!</v>
      </c>
      <c r="AY45" s="765" t="e">
        <f>LEFT('3. Associated information'!#REF!,4)</f>
        <v>#REF!</v>
      </c>
      <c r="AZ45" s="765" t="e">
        <f t="shared" si="2"/>
        <v>#REF!</v>
      </c>
      <c r="BA45" s="761" t="s">
        <v>2320</v>
      </c>
      <c r="BB45" s="759" t="s">
        <v>2320</v>
      </c>
      <c r="BC45" s="761" t="s">
        <v>2320</v>
      </c>
      <c r="BD45" s="761" t="s">
        <v>2320</v>
      </c>
      <c r="BE45" s="761" t="s">
        <v>2320</v>
      </c>
      <c r="BF45" s="761" t="s">
        <v>2321</v>
      </c>
      <c r="BG45" s="739"/>
      <c r="BH45" s="766" t="s">
        <v>2322</v>
      </c>
      <c r="BI45" s="767" t="s">
        <v>1169</v>
      </c>
      <c r="BJ45" s="739"/>
      <c r="BK45" s="761" t="s">
        <v>2320</v>
      </c>
      <c r="BL45" s="768" t="e">
        <f>+'3. Associated information'!#REF!</f>
        <v>#REF!</v>
      </c>
      <c r="BM45" s="761" t="s">
        <v>2320</v>
      </c>
      <c r="BN45" s="769" t="e">
        <f>+'3. Associated information'!#REF!</f>
        <v>#REF!</v>
      </c>
      <c r="BO45" s="759" t="e">
        <f>+'3. Associated information'!#REF!</f>
        <v>#REF!</v>
      </c>
      <c r="BP45" s="769" t="e">
        <f>+'3. Associated information'!#REF!</f>
        <v>#REF!</v>
      </c>
      <c r="BQ45" s="761" t="s">
        <v>2320</v>
      </c>
      <c r="BR45" s="767" t="s">
        <v>1182</v>
      </c>
      <c r="BS45" s="761" t="s">
        <v>2323</v>
      </c>
      <c r="BT45" s="761">
        <v>1</v>
      </c>
      <c r="BU45" s="770">
        <v>0.01</v>
      </c>
      <c r="BV45" s="771" t="s">
        <v>1045</v>
      </c>
      <c r="BW45" s="771" t="s">
        <v>1045</v>
      </c>
      <c r="BX45" s="771">
        <v>1</v>
      </c>
      <c r="BY45" s="771" t="s">
        <v>2320</v>
      </c>
      <c r="BZ45" s="761" t="s">
        <v>2320</v>
      </c>
      <c r="CA45" s="761" t="s">
        <v>2320</v>
      </c>
      <c r="CB45" s="761" t="s">
        <v>2320</v>
      </c>
      <c r="CC45" s="772"/>
      <c r="CE45" s="360"/>
      <c r="CF45" s="360"/>
      <c r="CG45" s="360"/>
      <c r="CH45" s="360"/>
      <c r="CI45" s="360"/>
      <c r="CJ45" s="360"/>
      <c r="CK45" s="360"/>
    </row>
    <row r="46" spans="1:89" x14ac:dyDescent="0.25">
      <c r="A46" s="360" t="e">
        <f>+'3. Associated information'!#REF!</f>
        <v>#REF!</v>
      </c>
      <c r="B46" s="360" t="e">
        <f>+'3. Associated information'!#REF!</f>
        <v>#REF!</v>
      </c>
      <c r="C46" s="360" t="e">
        <f>+'3. Associated information'!#REF!</f>
        <v>#REF!</v>
      </c>
      <c r="D46" s="360" t="e">
        <f>+'3. Associated information'!#REF!</f>
        <v>#REF!</v>
      </c>
      <c r="E46" s="360" t="e">
        <f>+'3. Associated information'!#REF!</f>
        <v>#REF!</v>
      </c>
      <c r="F46" s="360" t="e">
        <f>IF('3. Associated information'!#REF!="x","x","")</f>
        <v>#REF!</v>
      </c>
      <c r="G46" s="360" t="e">
        <f>IF('3. Associated information'!#REF!="x","x","")</f>
        <v>#REF!</v>
      </c>
      <c r="H46" s="360" t="e">
        <f>IF('3. Associated information'!#REF!="x","x","")</f>
        <v>#REF!</v>
      </c>
      <c r="I46" s="360" t="e">
        <f>IF('3. Associated information'!#REF!="x","x","")</f>
        <v>#REF!</v>
      </c>
      <c r="J46" s="360" t="e">
        <f>IF('3. Associated information'!#REF!="x","x","")</f>
        <v>#REF!</v>
      </c>
      <c r="K46" s="360" t="e">
        <f>IF('3. Associated information'!#REF!="x","x","")</f>
        <v>#REF!</v>
      </c>
      <c r="L46" s="360" t="e">
        <f>IF('3. Associated information'!#REF!="x","x","")</f>
        <v>#REF!</v>
      </c>
      <c r="M46" s="360" t="e">
        <f>IF('3. Associated information'!#REF!="x","x","")</f>
        <v>#REF!</v>
      </c>
      <c r="N46" s="360" t="e">
        <f>IF('3. Associated information'!#REF!="x","x","")</f>
        <v>#REF!</v>
      </c>
      <c r="O46" s="360" t="e">
        <f>IF('3. Associated information'!#REF!="x","x","")</f>
        <v>#REF!</v>
      </c>
      <c r="P46" s="360" t="e">
        <f>IF('3. Associated information'!#REF!="x","x","")</f>
        <v>#REF!</v>
      </c>
      <c r="Q46" s="360"/>
      <c r="R46" s="360"/>
      <c r="T46" s="360"/>
      <c r="X46" s="360" t="e">
        <f>IF('3. Associated information'!#REF!="2110 Cloud MS","Yes",IF('3. Associated information'!#REF!="2120 Cloud PS","Yes","No"))</f>
        <v>#REF!</v>
      </c>
      <c r="Y46" s="360" t="s">
        <v>651</v>
      </c>
      <c r="Z46" s="360" t="e">
        <f>IF('3. Associated information'!#REF!="Non-CI (contract)","20020","")</f>
        <v>#REF!</v>
      </c>
      <c r="AA46" s="360" t="e">
        <f>IF('3. Associated information'!#REF!="No","20010","")</f>
        <v>#REF!</v>
      </c>
      <c r="AB46" s="360" t="e">
        <f>IF(OR('3. Associated information'!#REF!="00 - Multi LoB",'3. Associated information'!#REF!=""),"","20030")</f>
        <v>#REF!</v>
      </c>
      <c r="AC46" s="432" t="e">
        <f t="shared" si="0"/>
        <v>#REF!</v>
      </c>
      <c r="AD46" s="726" t="e">
        <f t="shared" si="1"/>
        <v>#REF!</v>
      </c>
      <c r="AE46" s="733" t="e">
        <f>+'3. Associated information'!#REF!</f>
        <v>#REF!</v>
      </c>
      <c r="AF46" s="739"/>
      <c r="AG46" s="759" t="e">
        <f>+'3. Associated information'!#REF!</f>
        <v>#REF!</v>
      </c>
      <c r="AH46" s="739"/>
      <c r="AI46" s="760"/>
      <c r="AJ46" s="761" t="s">
        <v>2320</v>
      </c>
      <c r="AK46" s="759" t="e">
        <f>+'3. Associated information'!#REF!</f>
        <v>#REF!</v>
      </c>
      <c r="AL46" s="761" t="s">
        <v>651</v>
      </c>
      <c r="AM46" s="759" t="e">
        <f>VLOOKUP('3. Associated information'!#REF!,'Field Values'!$AB$2:$AD$40,2,FALSE)</f>
        <v>#REF!</v>
      </c>
      <c r="AN46" s="762" t="s">
        <v>2320</v>
      </c>
      <c r="AO46" s="763" t="e">
        <f>LEFT('3. Associated information'!#REF!,2)</f>
        <v>#REF!</v>
      </c>
      <c r="AP46" s="759" t="e">
        <f>VLOOKUP('3. Associated information'!#REF!,'Field Values'!$BQ$3:$BS$4,2,FALSE)</f>
        <v>#REF!</v>
      </c>
      <c r="AQ46" s="759" t="e">
        <f>+'3. Associated information'!#REF!</f>
        <v>#REF!</v>
      </c>
      <c r="AR46" s="763" t="s">
        <v>2320</v>
      </c>
      <c r="AS46" s="761" t="s">
        <v>1045</v>
      </c>
      <c r="AT46" s="737" t="s">
        <v>2160</v>
      </c>
      <c r="AU46" s="737"/>
      <c r="AV46" s="737"/>
      <c r="AW46" s="764" t="s">
        <v>2320</v>
      </c>
      <c r="AX46" s="759" t="e">
        <f>VLOOKUP('3. Associated information'!#REF!,'Field Values'!$AL$3:$AN$27,2,FALSE)</f>
        <v>#REF!</v>
      </c>
      <c r="AY46" s="765" t="e">
        <f>LEFT('3. Associated information'!#REF!,4)</f>
        <v>#REF!</v>
      </c>
      <c r="AZ46" s="765" t="e">
        <f t="shared" si="2"/>
        <v>#REF!</v>
      </c>
      <c r="BA46" s="761" t="s">
        <v>2320</v>
      </c>
      <c r="BB46" s="759" t="s">
        <v>2320</v>
      </c>
      <c r="BC46" s="761" t="s">
        <v>2320</v>
      </c>
      <c r="BD46" s="761" t="s">
        <v>2320</v>
      </c>
      <c r="BE46" s="761" t="s">
        <v>2320</v>
      </c>
      <c r="BF46" s="761" t="s">
        <v>2321</v>
      </c>
      <c r="BG46" s="739"/>
      <c r="BH46" s="766" t="s">
        <v>2322</v>
      </c>
      <c r="BI46" s="767" t="s">
        <v>1169</v>
      </c>
      <c r="BJ46" s="739"/>
      <c r="BK46" s="761" t="s">
        <v>2320</v>
      </c>
      <c r="BL46" s="768" t="e">
        <f>+'3. Associated information'!#REF!</f>
        <v>#REF!</v>
      </c>
      <c r="BM46" s="761" t="s">
        <v>2320</v>
      </c>
      <c r="BN46" s="769" t="e">
        <f>+'3. Associated information'!#REF!</f>
        <v>#REF!</v>
      </c>
      <c r="BO46" s="759" t="e">
        <f>+'3. Associated information'!#REF!</f>
        <v>#REF!</v>
      </c>
      <c r="BP46" s="769" t="e">
        <f>+'3. Associated information'!#REF!</f>
        <v>#REF!</v>
      </c>
      <c r="BQ46" s="761" t="s">
        <v>2320</v>
      </c>
      <c r="BR46" s="767" t="s">
        <v>1182</v>
      </c>
      <c r="BS46" s="761" t="s">
        <v>2323</v>
      </c>
      <c r="BT46" s="761">
        <v>1</v>
      </c>
      <c r="BU46" s="770">
        <v>0.01</v>
      </c>
      <c r="BV46" s="771" t="s">
        <v>1045</v>
      </c>
      <c r="BW46" s="771" t="s">
        <v>1045</v>
      </c>
      <c r="BX46" s="771">
        <v>1</v>
      </c>
      <c r="BY46" s="771" t="s">
        <v>2320</v>
      </c>
      <c r="BZ46" s="761" t="s">
        <v>2320</v>
      </c>
      <c r="CA46" s="761" t="s">
        <v>2320</v>
      </c>
      <c r="CB46" s="761" t="s">
        <v>2320</v>
      </c>
      <c r="CC46" s="772"/>
      <c r="CE46" s="360"/>
      <c r="CF46" s="360"/>
      <c r="CG46" s="360"/>
      <c r="CH46" s="360"/>
      <c r="CI46" s="360"/>
      <c r="CJ46" s="360"/>
      <c r="CK46" s="360"/>
    </row>
    <row r="47" spans="1:89" x14ac:dyDescent="0.25">
      <c r="A47" s="360" t="e">
        <f>+'3. Associated information'!#REF!</f>
        <v>#REF!</v>
      </c>
      <c r="B47" s="360" t="e">
        <f>+'3. Associated information'!#REF!</f>
        <v>#REF!</v>
      </c>
      <c r="C47" s="360" t="e">
        <f>+'3. Associated information'!#REF!</f>
        <v>#REF!</v>
      </c>
      <c r="D47" s="360" t="e">
        <f>+'3. Associated information'!#REF!</f>
        <v>#REF!</v>
      </c>
      <c r="E47" s="360" t="e">
        <f>+'3. Associated information'!#REF!</f>
        <v>#REF!</v>
      </c>
      <c r="F47" s="360" t="e">
        <f>IF('3. Associated information'!#REF!="x","x","")</f>
        <v>#REF!</v>
      </c>
      <c r="G47" s="360" t="e">
        <f>IF('3. Associated information'!#REF!="x","x","")</f>
        <v>#REF!</v>
      </c>
      <c r="H47" s="360" t="e">
        <f>IF('3. Associated information'!#REF!="x","x","")</f>
        <v>#REF!</v>
      </c>
      <c r="I47" s="360" t="e">
        <f>IF('3. Associated information'!#REF!="x","x","")</f>
        <v>#REF!</v>
      </c>
      <c r="J47" s="360" t="e">
        <f>IF('3. Associated information'!#REF!="x","x","")</f>
        <v>#REF!</v>
      </c>
      <c r="K47" s="360" t="e">
        <f>IF('3. Associated information'!#REF!="x","x","")</f>
        <v>#REF!</v>
      </c>
      <c r="L47" s="360" t="e">
        <f>IF('3. Associated information'!#REF!="x","x","")</f>
        <v>#REF!</v>
      </c>
      <c r="M47" s="360" t="e">
        <f>IF('3. Associated information'!#REF!="x","x","")</f>
        <v>#REF!</v>
      </c>
      <c r="N47" s="360" t="e">
        <f>IF('3. Associated information'!#REF!="x","x","")</f>
        <v>#REF!</v>
      </c>
      <c r="O47" s="360" t="e">
        <f>IF('3. Associated information'!#REF!="x","x","")</f>
        <v>#REF!</v>
      </c>
      <c r="P47" s="360" t="e">
        <f>IF('3. Associated information'!#REF!="x","x","")</f>
        <v>#REF!</v>
      </c>
      <c r="Q47" s="360"/>
      <c r="R47" s="360"/>
      <c r="T47" s="360"/>
      <c r="X47" s="360" t="e">
        <f>IF('3. Associated information'!#REF!="2110 Cloud MS","Yes",IF('3. Associated information'!#REF!="2120 Cloud PS","Yes","No"))</f>
        <v>#REF!</v>
      </c>
      <c r="Y47" s="360" t="s">
        <v>651</v>
      </c>
      <c r="Z47" s="360" t="e">
        <f>IF('3. Associated information'!#REF!="Non-CI (contract)","20020","")</f>
        <v>#REF!</v>
      </c>
      <c r="AA47" s="360" t="e">
        <f>IF('3. Associated information'!#REF!="No","20010","")</f>
        <v>#REF!</v>
      </c>
      <c r="AB47" s="360" t="e">
        <f>IF(OR('3. Associated information'!#REF!="00 - Multi LoB",'3. Associated information'!#REF!=""),"","20030")</f>
        <v>#REF!</v>
      </c>
      <c r="AC47" s="432" t="e">
        <f t="shared" si="0"/>
        <v>#REF!</v>
      </c>
      <c r="AD47" s="726" t="e">
        <f t="shared" si="1"/>
        <v>#REF!</v>
      </c>
      <c r="AE47" s="733" t="e">
        <f>+'3. Associated information'!#REF!</f>
        <v>#REF!</v>
      </c>
      <c r="AF47" s="739"/>
      <c r="AG47" s="759" t="e">
        <f>+'3. Associated information'!#REF!</f>
        <v>#REF!</v>
      </c>
      <c r="AH47" s="739"/>
      <c r="AI47" s="760"/>
      <c r="AJ47" s="761" t="s">
        <v>2320</v>
      </c>
      <c r="AK47" s="759" t="e">
        <f>+'3. Associated information'!#REF!</f>
        <v>#REF!</v>
      </c>
      <c r="AL47" s="761" t="s">
        <v>651</v>
      </c>
      <c r="AM47" s="759" t="e">
        <f>VLOOKUP('3. Associated information'!#REF!,'Field Values'!$AB$2:$AD$40,2,FALSE)</f>
        <v>#REF!</v>
      </c>
      <c r="AN47" s="762" t="s">
        <v>2320</v>
      </c>
      <c r="AO47" s="763" t="e">
        <f>LEFT('3. Associated information'!#REF!,2)</f>
        <v>#REF!</v>
      </c>
      <c r="AP47" s="759" t="e">
        <f>VLOOKUP('3. Associated information'!#REF!,'Field Values'!$BQ$3:$BS$4,2,FALSE)</f>
        <v>#REF!</v>
      </c>
      <c r="AQ47" s="759" t="e">
        <f>+'3. Associated information'!#REF!</f>
        <v>#REF!</v>
      </c>
      <c r="AR47" s="763" t="s">
        <v>2320</v>
      </c>
      <c r="AS47" s="761" t="s">
        <v>1045</v>
      </c>
      <c r="AT47" s="737" t="s">
        <v>2160</v>
      </c>
      <c r="AU47" s="737"/>
      <c r="AV47" s="737"/>
      <c r="AW47" s="764" t="s">
        <v>2320</v>
      </c>
      <c r="AX47" s="759" t="e">
        <f>VLOOKUP('3. Associated information'!#REF!,'Field Values'!$AL$3:$AN$27,2,FALSE)</f>
        <v>#REF!</v>
      </c>
      <c r="AY47" s="765" t="e">
        <f>LEFT('3. Associated information'!#REF!,4)</f>
        <v>#REF!</v>
      </c>
      <c r="AZ47" s="765" t="e">
        <f t="shared" si="2"/>
        <v>#REF!</v>
      </c>
      <c r="BA47" s="761" t="s">
        <v>2320</v>
      </c>
      <c r="BB47" s="759" t="s">
        <v>2320</v>
      </c>
      <c r="BC47" s="761" t="s">
        <v>2320</v>
      </c>
      <c r="BD47" s="761" t="s">
        <v>2320</v>
      </c>
      <c r="BE47" s="761" t="s">
        <v>2320</v>
      </c>
      <c r="BF47" s="761" t="s">
        <v>2321</v>
      </c>
      <c r="BG47" s="739"/>
      <c r="BH47" s="766" t="s">
        <v>2322</v>
      </c>
      <c r="BI47" s="767" t="s">
        <v>1169</v>
      </c>
      <c r="BJ47" s="739"/>
      <c r="BK47" s="761" t="s">
        <v>2320</v>
      </c>
      <c r="BL47" s="768" t="e">
        <f>+'3. Associated information'!#REF!</f>
        <v>#REF!</v>
      </c>
      <c r="BM47" s="761" t="s">
        <v>2320</v>
      </c>
      <c r="BN47" s="769" t="e">
        <f>+'3. Associated information'!#REF!</f>
        <v>#REF!</v>
      </c>
      <c r="BO47" s="759" t="e">
        <f>+'3. Associated information'!#REF!</f>
        <v>#REF!</v>
      </c>
      <c r="BP47" s="769" t="e">
        <f>+'3. Associated information'!#REF!</f>
        <v>#REF!</v>
      </c>
      <c r="BQ47" s="761" t="s">
        <v>2320</v>
      </c>
      <c r="BR47" s="767" t="s">
        <v>1182</v>
      </c>
      <c r="BS47" s="761" t="s">
        <v>2323</v>
      </c>
      <c r="BT47" s="761">
        <v>1</v>
      </c>
      <c r="BU47" s="770">
        <v>0.01</v>
      </c>
      <c r="BV47" s="771" t="s">
        <v>1045</v>
      </c>
      <c r="BW47" s="771" t="s">
        <v>1045</v>
      </c>
      <c r="BX47" s="771">
        <v>1</v>
      </c>
      <c r="BY47" s="771" t="s">
        <v>2320</v>
      </c>
      <c r="BZ47" s="761" t="s">
        <v>2320</v>
      </c>
      <c r="CA47" s="761" t="s">
        <v>2320</v>
      </c>
      <c r="CB47" s="761" t="s">
        <v>2320</v>
      </c>
      <c r="CC47" s="772"/>
      <c r="CE47" s="360"/>
      <c r="CF47" s="360"/>
      <c r="CG47" s="360"/>
      <c r="CH47" s="360"/>
      <c r="CI47" s="360"/>
      <c r="CJ47" s="360"/>
      <c r="CK47" s="360"/>
    </row>
    <row r="48" spans="1:89" x14ac:dyDescent="0.25">
      <c r="A48" s="360" t="e">
        <f>+'3. Associated information'!#REF!</f>
        <v>#REF!</v>
      </c>
      <c r="B48" s="360" t="e">
        <f>+'3. Associated information'!#REF!</f>
        <v>#REF!</v>
      </c>
      <c r="C48" s="360" t="e">
        <f>+'3. Associated information'!#REF!</f>
        <v>#REF!</v>
      </c>
      <c r="D48" s="360" t="e">
        <f>+'3. Associated information'!#REF!</f>
        <v>#REF!</v>
      </c>
      <c r="E48" s="360" t="e">
        <f>+'3. Associated information'!#REF!</f>
        <v>#REF!</v>
      </c>
      <c r="F48" s="360" t="e">
        <f>IF('3. Associated information'!#REF!="x","x","")</f>
        <v>#REF!</v>
      </c>
      <c r="G48" s="360" t="e">
        <f>IF('3. Associated information'!#REF!="x","x","")</f>
        <v>#REF!</v>
      </c>
      <c r="H48" s="360" t="e">
        <f>IF('3. Associated information'!#REF!="x","x","")</f>
        <v>#REF!</v>
      </c>
      <c r="I48" s="360" t="e">
        <f>IF('3. Associated information'!#REF!="x","x","")</f>
        <v>#REF!</v>
      </c>
      <c r="J48" s="360" t="e">
        <f>IF('3. Associated information'!#REF!="x","x","")</f>
        <v>#REF!</v>
      </c>
      <c r="K48" s="360" t="e">
        <f>IF('3. Associated information'!#REF!="x","x","")</f>
        <v>#REF!</v>
      </c>
      <c r="L48" s="360" t="e">
        <f>IF('3. Associated information'!#REF!="x","x","")</f>
        <v>#REF!</v>
      </c>
      <c r="M48" s="360" t="e">
        <f>IF('3. Associated information'!#REF!="x","x","")</f>
        <v>#REF!</v>
      </c>
      <c r="N48" s="360" t="e">
        <f>IF('3. Associated information'!#REF!="x","x","")</f>
        <v>#REF!</v>
      </c>
      <c r="O48" s="360" t="e">
        <f>IF('3. Associated information'!#REF!="x","x","")</f>
        <v>#REF!</v>
      </c>
      <c r="P48" s="360" t="e">
        <f>IF('3. Associated information'!#REF!="x","x","")</f>
        <v>#REF!</v>
      </c>
      <c r="Q48" s="360"/>
      <c r="R48" s="360"/>
      <c r="T48" s="360"/>
      <c r="X48" s="360" t="e">
        <f>IF('3. Associated information'!#REF!="2110 Cloud MS","Yes",IF('3. Associated information'!#REF!="2120 Cloud PS","Yes","No"))</f>
        <v>#REF!</v>
      </c>
      <c r="Y48" s="360" t="s">
        <v>651</v>
      </c>
      <c r="Z48" s="360" t="e">
        <f>IF('3. Associated information'!#REF!="Non-CI (contract)","20020","")</f>
        <v>#REF!</v>
      </c>
      <c r="AA48" s="360" t="e">
        <f>IF('3. Associated information'!#REF!="No","20010","")</f>
        <v>#REF!</v>
      </c>
      <c r="AB48" s="360" t="e">
        <f>IF(OR('3. Associated information'!#REF!="00 - Multi LoB",'3. Associated information'!#REF!=""),"","20030")</f>
        <v>#REF!</v>
      </c>
      <c r="AC48" s="432" t="e">
        <f t="shared" si="0"/>
        <v>#REF!</v>
      </c>
      <c r="AD48" s="726" t="e">
        <f t="shared" si="1"/>
        <v>#REF!</v>
      </c>
      <c r="AE48" s="733" t="e">
        <f>+'3. Associated information'!#REF!</f>
        <v>#REF!</v>
      </c>
      <c r="AF48" s="739"/>
      <c r="AG48" s="759" t="e">
        <f>+'3. Associated information'!#REF!</f>
        <v>#REF!</v>
      </c>
      <c r="AH48" s="739"/>
      <c r="AI48" s="760"/>
      <c r="AJ48" s="761" t="s">
        <v>2320</v>
      </c>
      <c r="AK48" s="759" t="e">
        <f>+'3. Associated information'!#REF!</f>
        <v>#REF!</v>
      </c>
      <c r="AL48" s="761" t="s">
        <v>651</v>
      </c>
      <c r="AM48" s="759" t="e">
        <f>VLOOKUP('3. Associated information'!#REF!,'Field Values'!$AB$2:$AD$40,2,FALSE)</f>
        <v>#REF!</v>
      </c>
      <c r="AN48" s="762" t="s">
        <v>2320</v>
      </c>
      <c r="AO48" s="763" t="e">
        <f>LEFT('3. Associated information'!#REF!,2)</f>
        <v>#REF!</v>
      </c>
      <c r="AP48" s="759" t="e">
        <f>VLOOKUP('3. Associated information'!#REF!,'Field Values'!$BQ$3:$BS$4,2,FALSE)</f>
        <v>#REF!</v>
      </c>
      <c r="AQ48" s="759" t="e">
        <f>+'3. Associated information'!#REF!</f>
        <v>#REF!</v>
      </c>
      <c r="AR48" s="763" t="s">
        <v>2320</v>
      </c>
      <c r="AS48" s="761" t="s">
        <v>1045</v>
      </c>
      <c r="AT48" s="737" t="s">
        <v>2160</v>
      </c>
      <c r="AU48" s="737"/>
      <c r="AV48" s="737"/>
      <c r="AW48" s="764" t="s">
        <v>2320</v>
      </c>
      <c r="AX48" s="759" t="e">
        <f>VLOOKUP('3. Associated information'!#REF!,'Field Values'!$AL$3:$AN$27,2,FALSE)</f>
        <v>#REF!</v>
      </c>
      <c r="AY48" s="765" t="e">
        <f>LEFT('3. Associated information'!#REF!,4)</f>
        <v>#REF!</v>
      </c>
      <c r="AZ48" s="765" t="e">
        <f t="shared" si="2"/>
        <v>#REF!</v>
      </c>
      <c r="BA48" s="761" t="s">
        <v>2320</v>
      </c>
      <c r="BB48" s="759" t="s">
        <v>2320</v>
      </c>
      <c r="BC48" s="761" t="s">
        <v>2320</v>
      </c>
      <c r="BD48" s="761" t="s">
        <v>2320</v>
      </c>
      <c r="BE48" s="761" t="s">
        <v>2320</v>
      </c>
      <c r="BF48" s="761" t="s">
        <v>2321</v>
      </c>
      <c r="BG48" s="739"/>
      <c r="BH48" s="766" t="s">
        <v>2322</v>
      </c>
      <c r="BI48" s="767" t="s">
        <v>1169</v>
      </c>
      <c r="BJ48" s="739"/>
      <c r="BK48" s="761" t="s">
        <v>2320</v>
      </c>
      <c r="BL48" s="768" t="e">
        <f>+'3. Associated information'!#REF!</f>
        <v>#REF!</v>
      </c>
      <c r="BM48" s="761" t="s">
        <v>2320</v>
      </c>
      <c r="BN48" s="769" t="e">
        <f>+'3. Associated information'!#REF!</f>
        <v>#REF!</v>
      </c>
      <c r="BO48" s="759" t="e">
        <f>+'3. Associated information'!#REF!</f>
        <v>#REF!</v>
      </c>
      <c r="BP48" s="769" t="e">
        <f>+'3. Associated information'!#REF!</f>
        <v>#REF!</v>
      </c>
      <c r="BQ48" s="761" t="s">
        <v>2320</v>
      </c>
      <c r="BR48" s="767" t="s">
        <v>1182</v>
      </c>
      <c r="BS48" s="761" t="s">
        <v>2323</v>
      </c>
      <c r="BT48" s="761">
        <v>1</v>
      </c>
      <c r="BU48" s="770">
        <v>0.01</v>
      </c>
      <c r="BV48" s="771" t="s">
        <v>1045</v>
      </c>
      <c r="BW48" s="771" t="s">
        <v>1045</v>
      </c>
      <c r="BX48" s="771">
        <v>1</v>
      </c>
      <c r="BY48" s="771" t="s">
        <v>2320</v>
      </c>
      <c r="BZ48" s="761" t="s">
        <v>2320</v>
      </c>
      <c r="CA48" s="761" t="s">
        <v>2320</v>
      </c>
      <c r="CB48" s="761" t="s">
        <v>2320</v>
      </c>
      <c r="CC48" s="772"/>
      <c r="CE48" s="360"/>
      <c r="CF48" s="360"/>
      <c r="CG48" s="360"/>
      <c r="CH48" s="360"/>
      <c r="CI48" s="360"/>
      <c r="CJ48" s="360"/>
      <c r="CK48" s="360"/>
    </row>
    <row r="49" spans="1:89" x14ac:dyDescent="0.25">
      <c r="A49" s="360" t="e">
        <f>+'3. Associated information'!#REF!</f>
        <v>#REF!</v>
      </c>
      <c r="B49" s="360" t="e">
        <f>+'3. Associated information'!#REF!</f>
        <v>#REF!</v>
      </c>
      <c r="C49" s="360" t="e">
        <f>+'3. Associated information'!#REF!</f>
        <v>#REF!</v>
      </c>
      <c r="D49" s="360" t="e">
        <f>+'3. Associated information'!#REF!</f>
        <v>#REF!</v>
      </c>
      <c r="E49" s="360" t="e">
        <f>+'3. Associated information'!#REF!</f>
        <v>#REF!</v>
      </c>
      <c r="F49" s="360" t="e">
        <f>IF('3. Associated information'!#REF!="x","x","")</f>
        <v>#REF!</v>
      </c>
      <c r="G49" s="360" t="e">
        <f>IF('3. Associated information'!#REF!="x","x","")</f>
        <v>#REF!</v>
      </c>
      <c r="H49" s="360" t="e">
        <f>IF('3. Associated information'!#REF!="x","x","")</f>
        <v>#REF!</v>
      </c>
      <c r="I49" s="360" t="e">
        <f>IF('3. Associated information'!#REF!="x","x","")</f>
        <v>#REF!</v>
      </c>
      <c r="J49" s="360" t="e">
        <f>IF('3. Associated information'!#REF!="x","x","")</f>
        <v>#REF!</v>
      </c>
      <c r="K49" s="360" t="e">
        <f>IF('3. Associated information'!#REF!="x","x","")</f>
        <v>#REF!</v>
      </c>
      <c r="L49" s="360" t="e">
        <f>IF('3. Associated information'!#REF!="x","x","")</f>
        <v>#REF!</v>
      </c>
      <c r="M49" s="360" t="e">
        <f>IF('3. Associated information'!#REF!="x","x","")</f>
        <v>#REF!</v>
      </c>
      <c r="N49" s="360" t="e">
        <f>IF('3. Associated information'!#REF!="x","x","")</f>
        <v>#REF!</v>
      </c>
      <c r="O49" s="360" t="e">
        <f>IF('3. Associated information'!#REF!="x","x","")</f>
        <v>#REF!</v>
      </c>
      <c r="P49" s="360" t="e">
        <f>IF('3. Associated information'!#REF!="x","x","")</f>
        <v>#REF!</v>
      </c>
      <c r="Q49" s="360"/>
      <c r="R49" s="360"/>
      <c r="T49" s="360"/>
      <c r="X49" s="360" t="e">
        <f>IF('3. Associated information'!#REF!="2110 Cloud MS","Yes",IF('3. Associated information'!#REF!="2120 Cloud PS","Yes","No"))</f>
        <v>#REF!</v>
      </c>
      <c r="Y49" s="360" t="s">
        <v>651</v>
      </c>
      <c r="Z49" s="360" t="e">
        <f>IF('3. Associated information'!#REF!="Non-CI (contract)","20020","")</f>
        <v>#REF!</v>
      </c>
      <c r="AA49" s="360" t="e">
        <f>IF('3. Associated information'!#REF!="No","20010","")</f>
        <v>#REF!</v>
      </c>
      <c r="AB49" s="360" t="e">
        <f>IF(OR('3. Associated information'!#REF!="00 - Multi LoB",'3. Associated information'!#REF!=""),"","20030")</f>
        <v>#REF!</v>
      </c>
      <c r="AC49" s="432" t="e">
        <f t="shared" si="0"/>
        <v>#REF!</v>
      </c>
      <c r="AD49" s="726" t="e">
        <f>IF(LEN(#REF!)&gt;8,"C","")</f>
        <v>#REF!</v>
      </c>
      <c r="AE49" s="733" t="e">
        <f>+'3. Associated information'!#REF!</f>
        <v>#REF!</v>
      </c>
      <c r="AF49" s="739"/>
      <c r="AG49" s="759" t="e">
        <f>+'3. Associated information'!#REF!</f>
        <v>#REF!</v>
      </c>
      <c r="AH49" s="739"/>
      <c r="AI49" s="760"/>
      <c r="AJ49" s="761" t="s">
        <v>2320</v>
      </c>
      <c r="AK49" s="759" t="e">
        <f>+'3. Associated information'!#REF!</f>
        <v>#REF!</v>
      </c>
      <c r="AL49" s="761" t="s">
        <v>651</v>
      </c>
      <c r="AM49" s="759" t="e">
        <f>VLOOKUP('3. Associated information'!#REF!,'Field Values'!$AB$2:$AD$40,2,FALSE)</f>
        <v>#REF!</v>
      </c>
      <c r="AN49" s="762" t="s">
        <v>2320</v>
      </c>
      <c r="AO49" s="763" t="e">
        <f>LEFT('3. Associated information'!#REF!,2)</f>
        <v>#REF!</v>
      </c>
      <c r="AP49" s="759" t="e">
        <f>VLOOKUP('3. Associated information'!#REF!,'Field Values'!$BQ$3:$BS$4,2,FALSE)</f>
        <v>#REF!</v>
      </c>
      <c r="AQ49" s="759" t="e">
        <f>+'3. Associated information'!#REF!</f>
        <v>#REF!</v>
      </c>
      <c r="AR49" s="763" t="s">
        <v>2320</v>
      </c>
      <c r="AS49" s="761" t="s">
        <v>1045</v>
      </c>
      <c r="AT49" s="737" t="s">
        <v>2160</v>
      </c>
      <c r="AU49" s="737"/>
      <c r="AV49" s="737"/>
      <c r="AW49" s="764" t="s">
        <v>2320</v>
      </c>
      <c r="AX49" s="759" t="e">
        <f>VLOOKUP('3. Associated information'!#REF!,'Field Values'!$AL$3:$AN$27,2,FALSE)</f>
        <v>#REF!</v>
      </c>
      <c r="AY49" s="765" t="e">
        <f>LEFT('3. Associated information'!#REF!,4)</f>
        <v>#REF!</v>
      </c>
      <c r="AZ49" s="765" t="e">
        <f t="shared" si="2"/>
        <v>#REF!</v>
      </c>
      <c r="BA49" s="761" t="s">
        <v>2320</v>
      </c>
      <c r="BB49" s="759" t="s">
        <v>2320</v>
      </c>
      <c r="BC49" s="761" t="s">
        <v>2320</v>
      </c>
      <c r="BD49" s="761" t="s">
        <v>2320</v>
      </c>
      <c r="BE49" s="761" t="s">
        <v>2320</v>
      </c>
      <c r="BF49" s="761" t="s">
        <v>2321</v>
      </c>
      <c r="BG49" s="739"/>
      <c r="BH49" s="766" t="s">
        <v>2322</v>
      </c>
      <c r="BI49" s="767" t="s">
        <v>1169</v>
      </c>
      <c r="BJ49" s="739"/>
      <c r="BK49" s="761" t="s">
        <v>2320</v>
      </c>
      <c r="BL49" s="768" t="e">
        <f>+'3. Associated information'!#REF!</f>
        <v>#REF!</v>
      </c>
      <c r="BM49" s="761" t="s">
        <v>2320</v>
      </c>
      <c r="BN49" s="769" t="e">
        <f>+'3. Associated information'!#REF!</f>
        <v>#REF!</v>
      </c>
      <c r="BO49" s="759" t="e">
        <f>+'3. Associated information'!#REF!</f>
        <v>#REF!</v>
      </c>
      <c r="BP49" s="769" t="e">
        <f>+'3. Associated information'!#REF!</f>
        <v>#REF!</v>
      </c>
      <c r="BQ49" s="761" t="s">
        <v>2320</v>
      </c>
      <c r="BR49" s="767" t="s">
        <v>1182</v>
      </c>
      <c r="BS49" s="761" t="s">
        <v>2323</v>
      </c>
      <c r="BT49" s="761">
        <v>1</v>
      </c>
      <c r="BU49" s="770">
        <v>0.01</v>
      </c>
      <c r="BV49" s="771" t="s">
        <v>1045</v>
      </c>
      <c r="BW49" s="771" t="s">
        <v>1045</v>
      </c>
      <c r="BX49" s="771">
        <v>1</v>
      </c>
      <c r="BY49" s="771" t="s">
        <v>2320</v>
      </c>
      <c r="BZ49" s="761" t="s">
        <v>2320</v>
      </c>
      <c r="CA49" s="761" t="s">
        <v>2320</v>
      </c>
      <c r="CB49" s="761" t="s">
        <v>2320</v>
      </c>
      <c r="CC49" s="772"/>
      <c r="CE49" s="360"/>
      <c r="CF49" s="360"/>
      <c r="CG49" s="360"/>
      <c r="CH49" s="360"/>
      <c r="CI49" s="360"/>
      <c r="CJ49" s="360"/>
      <c r="CK49" s="360"/>
    </row>
    <row r="50" spans="1:89" x14ac:dyDescent="0.25">
      <c r="X50" s="360"/>
      <c r="AI50" s="760"/>
      <c r="CE50" s="360"/>
      <c r="CF50" s="360"/>
      <c r="CG50" s="360"/>
      <c r="CH50" s="360"/>
      <c r="CI50" s="360"/>
      <c r="CJ50" s="360"/>
      <c r="CK50" s="360"/>
    </row>
    <row r="51" spans="1:89" x14ac:dyDescent="0.25">
      <c r="X51" s="360"/>
      <c r="AI51" s="760"/>
      <c r="CE51" s="360"/>
      <c r="CF51" s="360"/>
      <c r="CG51" s="360"/>
      <c r="CH51" s="360"/>
      <c r="CI51" s="360"/>
      <c r="CJ51" s="360"/>
      <c r="CK51" s="360"/>
    </row>
    <row r="52" spans="1:89" x14ac:dyDescent="0.25">
      <c r="X52" s="360"/>
      <c r="AI52" s="760"/>
      <c r="CE52" s="360"/>
      <c r="CF52" s="360"/>
      <c r="CG52" s="360"/>
      <c r="CH52" s="360"/>
      <c r="CI52" s="360"/>
      <c r="CJ52" s="360"/>
      <c r="CK52" s="360"/>
    </row>
    <row r="53" spans="1:89" x14ac:dyDescent="0.25">
      <c r="X53" s="360"/>
      <c r="AI53" s="760"/>
      <c r="CE53" s="360"/>
      <c r="CF53" s="360"/>
      <c r="CG53" s="360"/>
      <c r="CH53" s="360"/>
      <c r="CI53" s="360"/>
      <c r="CJ53" s="360"/>
      <c r="CK53" s="360"/>
    </row>
    <row r="54" spans="1:89" x14ac:dyDescent="0.25">
      <c r="X54" s="360"/>
      <c r="AI54" s="760"/>
      <c r="CE54" s="360"/>
      <c r="CF54" s="360"/>
      <c r="CG54" s="360"/>
      <c r="CH54" s="360"/>
      <c r="CI54" s="360"/>
      <c r="CJ54" s="360"/>
      <c r="CK54" s="360"/>
    </row>
    <row r="55" spans="1:89" x14ac:dyDescent="0.25">
      <c r="X55" s="360"/>
      <c r="AI55" s="760"/>
      <c r="CE55" s="360"/>
      <c r="CF55" s="360"/>
      <c r="CG55" s="360"/>
      <c r="CH55" s="360"/>
      <c r="CI55" s="360"/>
      <c r="CJ55" s="360"/>
      <c r="CK55" s="360"/>
    </row>
    <row r="56" spans="1:89" x14ac:dyDescent="0.25">
      <c r="X56" s="360"/>
      <c r="AI56" s="760"/>
      <c r="CE56" s="360"/>
      <c r="CF56" s="360"/>
      <c r="CG56" s="360"/>
      <c r="CH56" s="360"/>
      <c r="CI56" s="360"/>
      <c r="CJ56" s="360"/>
      <c r="CK56" s="360"/>
    </row>
    <row r="57" spans="1:89" x14ac:dyDescent="0.25">
      <c r="X57" s="360"/>
      <c r="AI57" s="760"/>
      <c r="CE57" s="360"/>
      <c r="CF57" s="360"/>
      <c r="CG57" s="360"/>
      <c r="CH57" s="360"/>
      <c r="CI57" s="360"/>
      <c r="CJ57" s="360"/>
      <c r="CK57" s="360"/>
    </row>
    <row r="58" spans="1:89" x14ac:dyDescent="0.25">
      <c r="X58" s="360"/>
      <c r="AI58" s="760"/>
      <c r="CE58" s="360"/>
      <c r="CF58" s="360"/>
      <c r="CG58" s="360"/>
      <c r="CH58" s="360"/>
      <c r="CI58" s="360"/>
      <c r="CJ58" s="360"/>
      <c r="CK58" s="360"/>
    </row>
    <row r="59" spans="1:89" x14ac:dyDescent="0.25">
      <c r="X59" s="360"/>
      <c r="AI59" s="760"/>
      <c r="CE59" s="360"/>
      <c r="CF59" s="360"/>
      <c r="CG59" s="360"/>
      <c r="CH59" s="360"/>
      <c r="CI59" s="360"/>
      <c r="CJ59" s="360"/>
      <c r="CK59" s="360"/>
    </row>
    <row r="60" spans="1:89" x14ac:dyDescent="0.25">
      <c r="X60" s="360"/>
      <c r="CE60" s="360"/>
      <c r="CF60" s="360"/>
      <c r="CG60" s="360"/>
      <c r="CH60" s="360"/>
      <c r="CI60" s="360"/>
      <c r="CJ60" s="360"/>
      <c r="CK60" s="360"/>
    </row>
    <row r="61" spans="1:89" x14ac:dyDescent="0.25">
      <c r="X61" s="360"/>
      <c r="CE61" s="360"/>
      <c r="CF61" s="360"/>
      <c r="CG61" s="360"/>
      <c r="CH61" s="360"/>
      <c r="CI61" s="360"/>
      <c r="CJ61" s="360"/>
      <c r="CK61" s="360"/>
    </row>
    <row r="62" spans="1:89" x14ac:dyDescent="0.25">
      <c r="X62" s="360"/>
      <c r="CE62" s="360"/>
      <c r="CF62" s="360"/>
      <c r="CG62" s="360"/>
      <c r="CH62" s="360"/>
      <c r="CI62" s="360"/>
      <c r="CJ62" s="360"/>
      <c r="CK62" s="360"/>
    </row>
    <row r="63" spans="1:89" x14ac:dyDescent="0.25">
      <c r="X63" s="360"/>
      <c r="CE63" s="360"/>
      <c r="CF63" s="360"/>
      <c r="CG63" s="360"/>
      <c r="CH63" s="360"/>
      <c r="CI63" s="360"/>
      <c r="CJ63" s="360"/>
      <c r="CK63" s="360"/>
    </row>
    <row r="64" spans="1:89" x14ac:dyDescent="0.25">
      <c r="X64" s="360"/>
      <c r="CE64" s="360"/>
      <c r="CF64" s="360"/>
      <c r="CG64" s="360"/>
      <c r="CH64" s="360"/>
      <c r="CI64" s="360"/>
      <c r="CJ64" s="360"/>
      <c r="CK64" s="360"/>
    </row>
    <row r="65" spans="24:89" x14ac:dyDescent="0.25">
      <c r="X65" s="360"/>
      <c r="CE65" s="360"/>
      <c r="CF65" s="360"/>
      <c r="CG65" s="360"/>
      <c r="CH65" s="360"/>
      <c r="CI65" s="360"/>
      <c r="CJ65" s="360"/>
      <c r="CK65" s="360"/>
    </row>
    <row r="66" spans="24:89" x14ac:dyDescent="0.25">
      <c r="X66" s="360"/>
      <c r="CE66" s="360"/>
      <c r="CF66" s="360"/>
      <c r="CG66" s="360"/>
      <c r="CH66" s="360"/>
      <c r="CI66" s="360"/>
      <c r="CJ66" s="360"/>
      <c r="CK66" s="360"/>
    </row>
  </sheetData>
  <autoFilter ref="AD5:CB5" xr:uid="{00000000-0009-0000-0000-000014000000}"/>
  <mergeCells count="3">
    <mergeCell ref="AE1:AT1"/>
    <mergeCell ref="L3:P3"/>
    <mergeCell ref="A4:E4"/>
  </mergeCells>
  <conditionalFormatting sqref="AM6:AM48">
    <cfRule type="expression" dxfId="25" priority="28">
      <formula>IF(AND(ISERROR(AM7)=TRUE,AD6="C"),TRUE,FALSE)</formula>
    </cfRule>
  </conditionalFormatting>
  <conditionalFormatting sqref="AK6">
    <cfRule type="expression" dxfId="24" priority="24">
      <formula>IF(AND(AD6="C",LEN(AK6)&lt;2),TRUE,FALSE)</formula>
    </cfRule>
  </conditionalFormatting>
  <conditionalFormatting sqref="AP6:AP48">
    <cfRule type="expression" dxfId="23" priority="22">
      <formula>IF(AND(ISERROR(AP7)=TRUE,AD7="C"),TRUE,FALSE)</formula>
    </cfRule>
  </conditionalFormatting>
  <conditionalFormatting sqref="AQ6">
    <cfRule type="expression" dxfId="22" priority="18">
      <formula>IF(AND(AD6="C",LEN(AQ6)&lt;2),TRUE,FALSE)</formula>
    </cfRule>
  </conditionalFormatting>
  <conditionalFormatting sqref="AX6">
    <cfRule type="expression" dxfId="21" priority="17">
      <formula>IF(AND(ISERROR(AX6)=TRUE,AD6="C"),TRUE,FALSE)</formula>
    </cfRule>
  </conditionalFormatting>
  <conditionalFormatting sqref="BO6">
    <cfRule type="expression" dxfId="20" priority="14">
      <formula>IF(AND(AD6="C",LEN(AK6)&lt;8),TRUE,FALSE)</formula>
    </cfRule>
  </conditionalFormatting>
  <conditionalFormatting sqref="AK7:AK49">
    <cfRule type="expression" dxfId="19" priority="10">
      <formula>IF(AND(AD7="C",LEN(AK7)&lt;2),TRUE,FALSE)</formula>
    </cfRule>
  </conditionalFormatting>
  <conditionalFormatting sqref="AQ7:AQ49">
    <cfRule type="expression" dxfId="18" priority="8">
      <formula>IF(AND(AD7="C",LEN(AQ7)&lt;2),TRUE,FALSE)</formula>
    </cfRule>
  </conditionalFormatting>
  <conditionalFormatting sqref="AX7:AX49">
    <cfRule type="expression" dxfId="17" priority="7">
      <formula>IF(AND(ISERROR(AX7)=TRUE,AD7="C"),TRUE,FALSE)</formula>
    </cfRule>
  </conditionalFormatting>
  <conditionalFormatting sqref="BO7:BO49">
    <cfRule type="expression" dxfId="16" priority="6">
      <formula>IF(AND(AD7="C",LEN(AK7)&lt;8),TRUE,FALSE)</formula>
    </cfRule>
  </conditionalFormatting>
  <conditionalFormatting sqref="AE7:AE49">
    <cfRule type="containsBlanks" dxfId="15" priority="4">
      <formula>LEN(TRIM(AE7))=0</formula>
    </cfRule>
  </conditionalFormatting>
  <conditionalFormatting sqref="AC6:AC49">
    <cfRule type="expression" dxfId="14" priority="3">
      <formula>AC6&gt;18</formula>
    </cfRule>
  </conditionalFormatting>
  <conditionalFormatting sqref="AE6">
    <cfRule type="containsBlanks" dxfId="13" priority="2">
      <formula>LEN(TRIM(AE6))=0</formula>
    </cfRule>
  </conditionalFormatting>
  <conditionalFormatting sqref="AM49">
    <cfRule type="expression" dxfId="12" priority="119">
      <formula>IF(AND(ISERROR(#REF!)=TRUE,AD49="C"),TRUE,FALSE)</formula>
    </cfRule>
  </conditionalFormatting>
  <conditionalFormatting sqref="AP49">
    <cfRule type="expression" dxfId="11" priority="121">
      <formula>IF(AND(ISERROR(#REF!)=TRUE,#REF!="C"),TRUE,FALSE)</formula>
    </cfRule>
  </conditionalFormatting>
  <conditionalFormatting sqref="BB6:BB49">
    <cfRule type="expression" dxfId="10" priority="1">
      <formula>IF(AND(ISERROR(BB6)=TRUE,AH6="C"),TRUE,FALSE)</formula>
    </cfRule>
  </conditionalFormatting>
  <dataValidations count="2">
    <dataValidation type="list" allowBlank="1" showInputMessage="1" showErrorMessage="1" sqref="S6:S49" xr:uid="{00000000-0002-0000-1400-000000000000}">
      <formula1>GT_Upload_Status</formula1>
    </dataValidation>
    <dataValidation type="list" allowBlank="1" showInputMessage="1" showErrorMessage="1" sqref="Y6:Y49" xr:uid="{00000000-0002-0000-1400-000001000000}">
      <formula1>UoM</formula1>
    </dataValidation>
  </dataValidations>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7">
    <tabColor theme="9" tint="0.39997558519241921"/>
  </sheetPr>
  <dimension ref="A1:AT16"/>
  <sheetViews>
    <sheetView zoomScaleNormal="100" workbookViewId="0">
      <selection activeCell="A14" sqref="A14:XFD16"/>
    </sheetView>
  </sheetViews>
  <sheetFormatPr defaultColWidth="9" defaultRowHeight="11.25" x14ac:dyDescent="0.2"/>
  <cols>
    <col min="1" max="1" width="9" style="360" customWidth="1"/>
    <col min="2" max="6" width="9" style="360"/>
    <col min="7" max="7" width="7" style="360" bestFit="1" customWidth="1"/>
    <col min="8" max="17" width="4.375" style="360" bestFit="1" customWidth="1"/>
    <col min="18" max="18" width="4.125" style="360" bestFit="1" customWidth="1"/>
    <col min="19" max="19" width="11.875" style="617" bestFit="1" customWidth="1"/>
    <col min="20" max="20" width="22.375" style="617" bestFit="1" customWidth="1"/>
    <col min="21" max="21" width="20.25" style="617" bestFit="1" customWidth="1"/>
    <col min="22" max="22" width="10.5" style="360" customWidth="1"/>
    <col min="23" max="23" width="26.25" style="360" bestFit="1" customWidth="1"/>
    <col min="24" max="24" width="10.5" style="360" customWidth="1"/>
    <col min="25" max="25" width="23" style="616" customWidth="1"/>
    <col min="26" max="26" width="8.875" style="360" customWidth="1"/>
    <col min="27" max="27" width="10.375" style="360" customWidth="1"/>
    <col min="28" max="28" width="12.125" style="360" bestFit="1" customWidth="1"/>
    <col min="29" max="29" width="12" style="618" customWidth="1"/>
    <col min="30" max="30" width="10" style="360" customWidth="1"/>
    <col min="31" max="31" width="9.625" style="360" bestFit="1" customWidth="1"/>
    <col min="32" max="32" width="3.875" style="432" customWidth="1"/>
    <col min="33" max="33" width="3.25" style="360" bestFit="1" customWidth="1"/>
    <col min="34" max="34" width="19.25" style="360" customWidth="1"/>
    <col min="35" max="35" width="9" style="360"/>
    <col min="36" max="36" width="26.875" style="360" bestFit="1" customWidth="1"/>
    <col min="37" max="37" width="9.875" style="360" bestFit="1" customWidth="1"/>
    <col min="38" max="38" width="7.75" style="619" customWidth="1"/>
    <col min="39" max="39" width="8.875" style="360" bestFit="1" customWidth="1"/>
    <col min="40" max="40" width="17.125" style="360" bestFit="1" customWidth="1"/>
    <col min="41" max="41" width="9.625" style="360" bestFit="1" customWidth="1"/>
    <col min="42" max="42" width="51.625" style="616" customWidth="1"/>
    <col min="43" max="43" width="9" style="360" bestFit="1" customWidth="1"/>
    <col min="44" max="44" width="31.5" style="360" bestFit="1" customWidth="1"/>
    <col min="45" max="45" width="9.75" style="360" customWidth="1"/>
    <col min="46" max="46" width="8.5" style="360" bestFit="1" customWidth="1"/>
    <col min="47" max="16384" width="9" style="360"/>
  </cols>
  <sheetData>
    <row r="1" spans="1:46" x14ac:dyDescent="0.2">
      <c r="A1" s="613"/>
      <c r="B1" s="613"/>
      <c r="C1" s="613"/>
      <c r="D1" s="613"/>
      <c r="E1" s="613"/>
      <c r="F1" s="613"/>
      <c r="G1" s="613"/>
      <c r="H1" s="613"/>
      <c r="I1" s="613"/>
      <c r="J1" s="613"/>
      <c r="K1" s="613"/>
      <c r="L1" s="613"/>
      <c r="M1" s="613"/>
      <c r="N1" s="1030" t="s">
        <v>2194</v>
      </c>
      <c r="O1" s="1031"/>
      <c r="P1" s="1031"/>
      <c r="Q1" s="1031"/>
      <c r="R1" s="1032"/>
      <c r="S1" s="614"/>
      <c r="T1" s="614"/>
      <c r="U1" s="614"/>
      <c r="V1" s="613"/>
      <c r="W1" s="613"/>
      <c r="X1" s="613"/>
      <c r="Z1" s="613"/>
      <c r="AA1" s="615"/>
      <c r="AB1" s="613"/>
      <c r="AC1" s="820" t="s">
        <v>2197</v>
      </c>
      <c r="AD1" s="773"/>
      <c r="AE1" s="774"/>
      <c r="AG1" s="726" t="s">
        <v>2172</v>
      </c>
      <c r="AH1" s="727" t="s">
        <v>2198</v>
      </c>
      <c r="AI1" s="727" t="s">
        <v>2198</v>
      </c>
      <c r="AJ1" s="727" t="s">
        <v>2198</v>
      </c>
      <c r="AK1" s="727" t="s">
        <v>2198</v>
      </c>
      <c r="AL1" s="727" t="s">
        <v>2198</v>
      </c>
      <c r="AM1" s="727" t="s">
        <v>2198</v>
      </c>
      <c r="AN1" s="727" t="s">
        <v>2198</v>
      </c>
      <c r="AO1" s="727" t="s">
        <v>2198</v>
      </c>
      <c r="AP1" s="729" t="s">
        <v>2199</v>
      </c>
      <c r="AQ1" s="727" t="s">
        <v>2198</v>
      </c>
      <c r="AR1" s="727" t="s">
        <v>2198</v>
      </c>
      <c r="AS1" s="727" t="s">
        <v>2198</v>
      </c>
      <c r="AT1" s="727" t="s">
        <v>2198</v>
      </c>
    </row>
    <row r="2" spans="1:46" ht="23.25" thickBot="1" x14ac:dyDescent="0.25">
      <c r="A2" s="1027" t="s">
        <v>2201</v>
      </c>
      <c r="B2" s="1033"/>
      <c r="C2" s="1033"/>
      <c r="D2" s="1033"/>
      <c r="E2" s="1033"/>
      <c r="F2" s="1033"/>
      <c r="G2" s="1034"/>
      <c r="H2" s="775" t="s">
        <v>614</v>
      </c>
      <c r="I2" s="775" t="s">
        <v>614</v>
      </c>
      <c r="J2" s="775" t="s">
        <v>614</v>
      </c>
      <c r="K2" s="775" t="s">
        <v>614</v>
      </c>
      <c r="L2" s="775" t="s">
        <v>614</v>
      </c>
      <c r="M2" s="775" t="s">
        <v>614</v>
      </c>
      <c r="N2" s="775" t="s">
        <v>614</v>
      </c>
      <c r="O2" s="775" t="s">
        <v>614</v>
      </c>
      <c r="P2" s="775" t="s">
        <v>614</v>
      </c>
      <c r="Q2" s="775" t="s">
        <v>614</v>
      </c>
      <c r="R2" s="775" t="s">
        <v>614</v>
      </c>
      <c r="S2" s="614"/>
      <c r="T2" s="614"/>
      <c r="U2" s="614"/>
      <c r="V2" s="613"/>
      <c r="W2" s="613"/>
      <c r="X2" s="613"/>
      <c r="Z2" s="613"/>
      <c r="AA2" s="615"/>
      <c r="AB2" s="613"/>
      <c r="AC2" s="732" t="s">
        <v>2203</v>
      </c>
      <c r="AD2" s="732" t="s">
        <v>2204</v>
      </c>
      <c r="AE2" s="732" t="s">
        <v>2205</v>
      </c>
      <c r="AG2" s="733" t="s">
        <v>2172</v>
      </c>
      <c r="AH2" s="734" t="s">
        <v>2206</v>
      </c>
      <c r="AI2" s="734" t="s">
        <v>2208</v>
      </c>
      <c r="AJ2" s="734" t="s">
        <v>2212</v>
      </c>
      <c r="AK2" s="734" t="s">
        <v>2214</v>
      </c>
      <c r="AL2" s="734" t="s">
        <v>2216</v>
      </c>
      <c r="AM2" s="734" t="s">
        <v>2217</v>
      </c>
      <c r="AN2" s="736" t="s">
        <v>2218</v>
      </c>
      <c r="AO2" s="738" t="s">
        <v>2225</v>
      </c>
      <c r="AP2" s="732" t="s">
        <v>2237</v>
      </c>
      <c r="AQ2" s="734" t="s">
        <v>2239</v>
      </c>
      <c r="AR2" s="734" t="s">
        <v>2240</v>
      </c>
      <c r="AS2" s="734" t="s">
        <v>2241</v>
      </c>
      <c r="AT2" s="740" t="s">
        <v>2243</v>
      </c>
    </row>
    <row r="3" spans="1:46" s="616" customFormat="1" ht="69.75" x14ac:dyDescent="0.2">
      <c r="A3" s="745" t="s">
        <v>1230</v>
      </c>
      <c r="B3" s="745" t="s">
        <v>1288</v>
      </c>
      <c r="C3" s="745" t="s">
        <v>1194</v>
      </c>
      <c r="D3" s="745" t="s">
        <v>1213</v>
      </c>
      <c r="E3" s="745" t="s">
        <v>1157</v>
      </c>
      <c r="F3" s="745" t="s">
        <v>423</v>
      </c>
      <c r="G3" s="745" t="s">
        <v>2325</v>
      </c>
      <c r="H3" s="745" t="s">
        <v>1440</v>
      </c>
      <c r="I3" s="745" t="s">
        <v>451</v>
      </c>
      <c r="J3" s="745" t="s">
        <v>452</v>
      </c>
      <c r="K3" s="745" t="s">
        <v>453</v>
      </c>
      <c r="L3" s="745" t="s">
        <v>454</v>
      </c>
      <c r="M3" s="745" t="s">
        <v>455</v>
      </c>
      <c r="N3" s="776" t="s">
        <v>456</v>
      </c>
      <c r="O3" s="776" t="s">
        <v>457</v>
      </c>
      <c r="P3" s="776" t="s">
        <v>761</v>
      </c>
      <c r="Q3" s="776" t="s">
        <v>806</v>
      </c>
      <c r="R3" s="776" t="s">
        <v>1224</v>
      </c>
      <c r="S3" s="777" t="s">
        <v>2326</v>
      </c>
      <c r="T3" s="777" t="s">
        <v>2327</v>
      </c>
      <c r="U3" s="777" t="s">
        <v>2328</v>
      </c>
      <c r="V3" s="745" t="s">
        <v>2329</v>
      </c>
      <c r="W3" s="778" t="s">
        <v>2330</v>
      </c>
      <c r="X3" s="778" t="s">
        <v>2331</v>
      </c>
      <c r="Y3" s="778" t="s">
        <v>427</v>
      </c>
      <c r="Z3" s="779" t="s">
        <v>2262</v>
      </c>
      <c r="AA3" s="620" t="s">
        <v>2263</v>
      </c>
      <c r="AB3" s="745" t="s">
        <v>2264</v>
      </c>
      <c r="AC3" s="745" t="s">
        <v>2265</v>
      </c>
      <c r="AD3" s="745" t="s">
        <v>2266</v>
      </c>
      <c r="AE3" s="745" t="s">
        <v>2267</v>
      </c>
      <c r="AF3" s="780" t="s">
        <v>2268</v>
      </c>
      <c r="AG3" s="744" t="s">
        <v>2154</v>
      </c>
      <c r="AH3" s="745" t="s">
        <v>2269</v>
      </c>
      <c r="AI3" s="745" t="s">
        <v>2270</v>
      </c>
      <c r="AJ3" s="745" t="s">
        <v>2274</v>
      </c>
      <c r="AK3" s="750" t="s">
        <v>216</v>
      </c>
      <c r="AL3" s="745" t="s">
        <v>498</v>
      </c>
      <c r="AM3" s="745" t="s">
        <v>2277</v>
      </c>
      <c r="AN3" s="750" t="s">
        <v>2278</v>
      </c>
      <c r="AO3" s="748" t="s">
        <v>2285</v>
      </c>
      <c r="AP3" s="744" t="s">
        <v>757</v>
      </c>
      <c r="AQ3" s="745" t="s">
        <v>412</v>
      </c>
      <c r="AR3" s="745" t="s">
        <v>486</v>
      </c>
      <c r="AS3" s="745" t="s">
        <v>2300</v>
      </c>
      <c r="AT3" s="755" t="s">
        <v>413</v>
      </c>
    </row>
    <row r="4" spans="1:46" x14ac:dyDescent="0.2">
      <c r="A4" s="733" t="str">
        <f>+'3. Associated information'!BB6</f>
        <v>x</v>
      </c>
      <c r="B4" s="733" t="str">
        <f>+'3. Associated information'!BC6</f>
        <v>x</v>
      </c>
      <c r="C4" s="733" t="str">
        <f>+'3. Associated information'!BD6</f>
        <v>x</v>
      </c>
      <c r="D4" s="733" t="str">
        <f>+'3. Associated information'!BE6</f>
        <v>x</v>
      </c>
      <c r="E4" s="733" t="str">
        <f>+'3. Associated information'!BF6</f>
        <v>x</v>
      </c>
      <c r="F4" s="733">
        <f>+'3. Associated information'!BG6</f>
        <v>0</v>
      </c>
      <c r="G4" s="733">
        <f>+'3. Associated information'!BH6</f>
        <v>0</v>
      </c>
      <c r="H4" s="733" t="str">
        <f>IF('3. Associated information'!W6="x","x","")</f>
        <v>x</v>
      </c>
      <c r="I4" s="733" t="str">
        <f>IF('3. Associated information'!X6="x","x","")</f>
        <v>x</v>
      </c>
      <c r="J4" s="733" t="str">
        <f>IF('3. Associated information'!Y6="x","x","")</f>
        <v>x</v>
      </c>
      <c r="K4" s="733" t="str">
        <f>IF('3. Associated information'!Z6="x","x","")</f>
        <v>x</v>
      </c>
      <c r="L4" s="733" t="str">
        <f>IF('3. Associated information'!AA6="x","x","")</f>
        <v>x</v>
      </c>
      <c r="M4" s="733" t="str">
        <f>IF('3. Associated information'!AB6="x","x","")</f>
        <v>x</v>
      </c>
      <c r="N4" s="733" t="str">
        <f>IF('3. Associated information'!AC6="x","x","")</f>
        <v/>
      </c>
      <c r="O4" s="733" t="str">
        <f>IF('3. Associated information'!AD6="x","x","")</f>
        <v/>
      </c>
      <c r="P4" s="733" t="str">
        <f>IF('3. Associated information'!AE6="x","x","")</f>
        <v/>
      </c>
      <c r="Q4" s="733" t="str">
        <f>IF('3. Associated information'!AF6="x","x","")</f>
        <v/>
      </c>
      <c r="R4" s="733" t="str">
        <f>IF('3. Associated information'!AG6="x","x","")</f>
        <v/>
      </c>
      <c r="S4" s="733" t="str">
        <f>'2. Service code creation'!E6</f>
        <v>Existing</v>
      </c>
      <c r="T4" s="733">
        <f>'2. Service code creation'!F6</f>
        <v>0</v>
      </c>
      <c r="U4" s="733" t="str">
        <f>'3. Associated information'!M6</f>
        <v>Annuity (renewable)</v>
      </c>
      <c r="V4" s="733" t="str">
        <f>'3. Associated information'!G6</f>
        <v>Yes</v>
      </c>
      <c r="W4" s="733" t="str">
        <f>'3. Associated information'!H6</f>
        <v>UPTS</v>
      </c>
      <c r="X4" s="733" t="str">
        <f>'3. Associated information'!BN6</f>
        <v>Approved</v>
      </c>
      <c r="Y4" s="781">
        <f>'3. Associated information'!BK6</f>
        <v>0</v>
      </c>
      <c r="Z4" s="733">
        <f>'3. Associated information'!BL6</f>
        <v>0</v>
      </c>
      <c r="AA4" s="733">
        <f>'3. Associated information'!BM6</f>
        <v>0</v>
      </c>
      <c r="AB4" s="733">
        <f>'2. Service code creation'!AA6</f>
        <v>0</v>
      </c>
      <c r="AC4" s="782" t="str">
        <f>IF('3. Associated information'!J6="Non-CI (contract)","2","")</f>
        <v/>
      </c>
      <c r="AD4" s="782" t="str">
        <f>IF('3. Associated information'!K6="No","1","")</f>
        <v/>
      </c>
      <c r="AE4" s="782" t="str">
        <f>IF(OR('3. Associated information'!V6="00 - Multi LoB",'3. Associated information'!V6=""),"","3")</f>
        <v/>
      </c>
      <c r="AF4" s="783">
        <f>LEN(AH4)</f>
        <v>20</v>
      </c>
      <c r="AG4" s="726" t="str">
        <f>IF(LEN(AH4)&gt;8,"C","")</f>
        <v>C</v>
      </c>
      <c r="AH4" s="733" t="str">
        <f>'3. Associated information'!E6</f>
        <v>[LoB]-UPTS-000000016</v>
      </c>
      <c r="AI4" s="759" t="str">
        <f>+'3. Associated information'!AK6</f>
        <v>YDIE</v>
      </c>
      <c r="AJ4" s="759" t="str">
        <f>+'3. Associated information'!T6</f>
        <v>Remote Support</v>
      </c>
      <c r="AK4" s="759">
        <f>VLOOKUP('3. Associated information'!AL6,'Field Values'!$AB$2:$AD$40,2,FALSE)</f>
        <v>20000</v>
      </c>
      <c r="AL4" s="763" t="str">
        <f>LEFT('3. Associated information'!V6,2)</f>
        <v>00</v>
      </c>
      <c r="AM4" s="759">
        <f>VLOOKUP('3. Associated information'!I6,'Field Values'!$BQ$3:$BS$4,2,FALSE)</f>
        <v>16000</v>
      </c>
      <c r="AN4" s="759" t="str">
        <f>+'3. Associated information'!AS6</f>
        <v>YS31 MS  - Support</v>
      </c>
      <c r="AO4" s="759" t="str">
        <f>VLOOKUP('3. Associated information'!AO6,'Field Values'!$AL$3:$AN$27,2,FALSE)</f>
        <v>2M</v>
      </c>
      <c r="AP4" s="768" t="str">
        <f>+'3. Associated information'!U6</f>
        <v>24x7 Remote Support.</v>
      </c>
      <c r="AQ4" s="769" t="str">
        <f>+'3. Associated information'!AV6</f>
        <v>003</v>
      </c>
      <c r="AR4" s="759" t="str">
        <f>+'3. Associated information'!D6</f>
        <v>DDSP-UPTS-RemoteSupport</v>
      </c>
      <c r="AS4" s="769" t="str">
        <f>+'3. Associated information'!BI6</f>
        <v>DD-GLOBAL</v>
      </c>
      <c r="AT4" s="767" t="s">
        <v>1182</v>
      </c>
    </row>
    <row r="5" spans="1:46" x14ac:dyDescent="0.2">
      <c r="A5" s="733" t="str">
        <f>+'3. Associated information'!BB7</f>
        <v>x</v>
      </c>
      <c r="B5" s="733" t="str">
        <f>+'3. Associated information'!BC7</f>
        <v>x</v>
      </c>
      <c r="C5" s="733" t="str">
        <f>+'3. Associated information'!BD7</f>
        <v>x</v>
      </c>
      <c r="D5" s="733" t="str">
        <f>+'3. Associated information'!BE7</f>
        <v>x</v>
      </c>
      <c r="E5" s="733" t="str">
        <f>+'3. Associated information'!BF7</f>
        <v>x</v>
      </c>
      <c r="F5" s="733">
        <f>+'3. Associated information'!BG7</f>
        <v>0</v>
      </c>
      <c r="G5" s="733">
        <f>+'3. Associated information'!BH7</f>
        <v>0</v>
      </c>
      <c r="H5" s="733" t="str">
        <f>IF('3. Associated information'!W7="x","x","")</f>
        <v>x</v>
      </c>
      <c r="I5" s="733" t="str">
        <f>IF('3. Associated information'!X7="x","x","")</f>
        <v>x</v>
      </c>
      <c r="J5" s="733" t="str">
        <f>IF('3. Associated information'!Y7="x","x","")</f>
        <v>x</v>
      </c>
      <c r="K5" s="733" t="str">
        <f>IF('3. Associated information'!Z7="x","x","")</f>
        <v>x</v>
      </c>
      <c r="L5" s="733" t="str">
        <f>IF('3. Associated information'!AA7="x","x","")</f>
        <v>x</v>
      </c>
      <c r="M5" s="733" t="str">
        <f>IF('3. Associated information'!AB7="x","x","")</f>
        <v>x</v>
      </c>
      <c r="N5" s="733" t="str">
        <f>IF('3. Associated information'!AC7="x","x","")</f>
        <v/>
      </c>
      <c r="O5" s="733" t="str">
        <f>IF('3. Associated information'!AD7="x","x","")</f>
        <v/>
      </c>
      <c r="P5" s="733" t="str">
        <f>IF('3. Associated information'!AE7="x","x","")</f>
        <v/>
      </c>
      <c r="Q5" s="733" t="str">
        <f>IF('3. Associated information'!AF7="x","x","")</f>
        <v/>
      </c>
      <c r="R5" s="733" t="str">
        <f>IF('3. Associated information'!AG7="x","x","")</f>
        <v/>
      </c>
      <c r="S5" s="733" t="str">
        <f>'2. Service code creation'!E7</f>
        <v>Existing</v>
      </c>
      <c r="T5" s="733">
        <f>'2. Service code creation'!F7</f>
        <v>0</v>
      </c>
      <c r="U5" s="733" t="str">
        <f>'3. Associated information'!M7</f>
        <v>Annuity (renewable)</v>
      </c>
      <c r="V5" s="733" t="str">
        <f>'3. Associated information'!G7</f>
        <v>Yes</v>
      </c>
      <c r="W5" s="733" t="str">
        <f>'3. Associated information'!H7</f>
        <v>UPTS</v>
      </c>
      <c r="X5" s="733" t="str">
        <f>'3. Associated information'!BN7</f>
        <v>Approved</v>
      </c>
      <c r="Y5" s="781">
        <f>'3. Associated information'!BK7</f>
        <v>0</v>
      </c>
      <c r="Z5" s="733">
        <f>'3. Associated information'!BL7</f>
        <v>0</v>
      </c>
      <c r="AA5" s="733">
        <f>'3. Associated information'!BM7</f>
        <v>0</v>
      </c>
      <c r="AB5" s="733">
        <f>'2. Service code creation'!AA7</f>
        <v>0</v>
      </c>
      <c r="AC5" s="782" t="str">
        <f>IF('3. Associated information'!J7="Non-CI (contract)","2","")</f>
        <v/>
      </c>
      <c r="AD5" s="782" t="str">
        <f>IF('3. Associated information'!K7="No","1","")</f>
        <v/>
      </c>
      <c r="AE5" s="782" t="str">
        <f>IF(OR('3. Associated information'!V7="00 - Multi LoB",'3. Associated information'!V7=""),"","3")</f>
        <v/>
      </c>
      <c r="AF5" s="783">
        <f t="shared" ref="AF5:AF11" si="0">LEN(AH5)</f>
        <v>20</v>
      </c>
      <c r="AG5" s="726" t="str">
        <f t="shared" ref="AG5:AG12" si="1">IF(LEN(AH5)&gt;8,"C","")</f>
        <v>C</v>
      </c>
      <c r="AH5" s="733" t="str">
        <f>'3. Associated information'!E7</f>
        <v>[LoB]-UPTS-000000017</v>
      </c>
      <c r="AI5" s="759" t="str">
        <f>+'3. Associated information'!AK7</f>
        <v>YDIE</v>
      </c>
      <c r="AJ5" s="759" t="str">
        <f>+'3. Associated information'!T7</f>
        <v>Parts only 24x7x4</v>
      </c>
      <c r="AK5" s="759">
        <f>VLOOKUP('3. Associated information'!AL7,'Field Values'!$AB$2:$AD$40,2,FALSE)</f>
        <v>20000</v>
      </c>
      <c r="AL5" s="763" t="str">
        <f>LEFT('3. Associated information'!V7,2)</f>
        <v>00</v>
      </c>
      <c r="AM5" s="759">
        <f>VLOOKUP('3. Associated information'!I7,'Field Values'!$BQ$3:$BS$4,2,FALSE)</f>
        <v>16000</v>
      </c>
      <c r="AN5" s="759" t="str">
        <f>+'3. Associated information'!AS7</f>
        <v>YS31 MS  - Support</v>
      </c>
      <c r="AO5" s="759" t="str">
        <f>VLOOKUP('3. Associated information'!AO7,'Field Values'!$AL$3:$AN$27,2,FALSE)</f>
        <v>2M</v>
      </c>
      <c r="AP5" s="768" t="str">
        <f>+'3. Associated information'!U7</f>
        <v>24x7 Remote Support; 24x7x4 parts arrival on site.</v>
      </c>
      <c r="AQ5" s="769" t="str">
        <f>+'3. Associated information'!AV7</f>
        <v>003</v>
      </c>
      <c r="AR5" s="759" t="str">
        <f>+'3. Associated information'!D7</f>
        <v>DDSP-UPTS-PartsOnly24x7x4</v>
      </c>
      <c r="AS5" s="769" t="str">
        <f>+'3. Associated information'!BI7</f>
        <v>DD-GLOBAL</v>
      </c>
      <c r="AT5" s="767" t="s">
        <v>1182</v>
      </c>
    </row>
    <row r="6" spans="1:46" x14ac:dyDescent="0.2">
      <c r="A6" s="733" t="str">
        <f>+'3. Associated information'!BB8</f>
        <v>x</v>
      </c>
      <c r="B6" s="733" t="str">
        <f>+'3. Associated information'!BC8</f>
        <v>x</v>
      </c>
      <c r="C6" s="733" t="str">
        <f>+'3. Associated information'!BD8</f>
        <v>x</v>
      </c>
      <c r="D6" s="733" t="str">
        <f>+'3. Associated information'!BE8</f>
        <v>x</v>
      </c>
      <c r="E6" s="733" t="str">
        <f>+'3. Associated information'!BF8</f>
        <v>x</v>
      </c>
      <c r="F6" s="733">
        <f>+'3. Associated information'!BG8</f>
        <v>0</v>
      </c>
      <c r="G6" s="733">
        <f>+'3. Associated information'!BH8</f>
        <v>0</v>
      </c>
      <c r="H6" s="733" t="str">
        <f>IF('3. Associated information'!W8="x","x","")</f>
        <v>x</v>
      </c>
      <c r="I6" s="733" t="str">
        <f>IF('3. Associated information'!X8="x","x","")</f>
        <v>x</v>
      </c>
      <c r="J6" s="733" t="str">
        <f>IF('3. Associated information'!Y8="x","x","")</f>
        <v>x</v>
      </c>
      <c r="K6" s="733" t="str">
        <f>IF('3. Associated information'!Z8="x","x","")</f>
        <v>x</v>
      </c>
      <c r="L6" s="733" t="str">
        <f>IF('3. Associated information'!AA8="x","x","")</f>
        <v>x</v>
      </c>
      <c r="M6" s="733" t="str">
        <f>IF('3. Associated information'!AB8="x","x","")</f>
        <v>x</v>
      </c>
      <c r="N6" s="733" t="str">
        <f>IF('3. Associated information'!AC8="x","x","")</f>
        <v/>
      </c>
      <c r="O6" s="733" t="str">
        <f>IF('3. Associated information'!AD8="x","x","")</f>
        <v/>
      </c>
      <c r="P6" s="733" t="str">
        <f>IF('3. Associated information'!AE8="x","x","")</f>
        <v/>
      </c>
      <c r="Q6" s="733" t="str">
        <f>IF('3. Associated information'!AF8="x","x","")</f>
        <v/>
      </c>
      <c r="R6" s="733" t="str">
        <f>IF('3. Associated information'!AG8="x","x","")</f>
        <v/>
      </c>
      <c r="S6" s="733" t="str">
        <f>'2. Service code creation'!E8</f>
        <v>Existing</v>
      </c>
      <c r="T6" s="733">
        <f>'2. Service code creation'!F8</f>
        <v>0</v>
      </c>
      <c r="U6" s="733" t="str">
        <f>'3. Associated information'!M8</f>
        <v>Annuity (renewable)</v>
      </c>
      <c r="V6" s="733" t="str">
        <f>'3. Associated information'!G8</f>
        <v>Yes</v>
      </c>
      <c r="W6" s="733" t="str">
        <f>'3. Associated information'!H8</f>
        <v>UPTS</v>
      </c>
      <c r="X6" s="733" t="str">
        <f>'3. Associated information'!BN8</f>
        <v>Approved</v>
      </c>
      <c r="Y6" s="781">
        <f>'3. Associated information'!BK8</f>
        <v>0</v>
      </c>
      <c r="Z6" s="733">
        <f>'3. Associated information'!BL8</f>
        <v>0</v>
      </c>
      <c r="AA6" s="733">
        <f>'3. Associated information'!BM8</f>
        <v>0</v>
      </c>
      <c r="AB6" s="733">
        <f>'2. Service code creation'!AA8</f>
        <v>0</v>
      </c>
      <c r="AC6" s="782" t="str">
        <f>IF('3. Associated information'!J8="Non-CI (contract)","2","")</f>
        <v/>
      </c>
      <c r="AD6" s="782" t="str">
        <f>IF('3. Associated information'!K8="No","1","")</f>
        <v/>
      </c>
      <c r="AE6" s="782" t="str">
        <f>IF(OR('3. Associated information'!V8="00 - Multi LoB",'3. Associated information'!V8=""),"","3")</f>
        <v/>
      </c>
      <c r="AF6" s="783">
        <f t="shared" si="0"/>
        <v>20</v>
      </c>
      <c r="AG6" s="726" t="str">
        <f t="shared" si="1"/>
        <v>C</v>
      </c>
      <c r="AH6" s="733" t="str">
        <f>'3. Associated information'!E8</f>
        <v>[LoB]-UPTS-000000018</v>
      </c>
      <c r="AI6" s="759" t="str">
        <f>+'3. Associated information'!AK8</f>
        <v>YDIE</v>
      </c>
      <c r="AJ6" s="759" t="str">
        <f>+'3. Associated information'!T8</f>
        <v>Parts only BusHrsx4</v>
      </c>
      <c r="AK6" s="759">
        <f>VLOOKUP('3. Associated information'!AL8,'Field Values'!$AB$2:$AD$40,2,FALSE)</f>
        <v>20000</v>
      </c>
      <c r="AL6" s="763" t="str">
        <f>LEFT('3. Associated information'!V8,2)</f>
        <v>00</v>
      </c>
      <c r="AM6" s="759">
        <f>VLOOKUP('3. Associated information'!I8,'Field Values'!$BQ$3:$BS$4,2,FALSE)</f>
        <v>16000</v>
      </c>
      <c r="AN6" s="759" t="str">
        <f>+'3. Associated information'!AS8</f>
        <v>YS31 MS  - Support</v>
      </c>
      <c r="AO6" s="759" t="str">
        <f>VLOOKUP('3. Associated information'!AO8,'Field Values'!$AL$3:$AN$27,2,FALSE)</f>
        <v>2M</v>
      </c>
      <c r="AP6" s="768" t="str">
        <f>+'3. Associated information'!U8</f>
        <v>24x7 Remote Support; Business Hours x 4 parts arrival on site.</v>
      </c>
      <c r="AQ6" s="769" t="str">
        <f>+'3. Associated information'!AV8</f>
        <v>003</v>
      </c>
      <c r="AR6" s="759" t="str">
        <f>+'3. Associated information'!D8</f>
        <v>DDSP-UPTS-PartsOnlyBusHrsx4</v>
      </c>
      <c r="AS6" s="769" t="str">
        <f>+'3. Associated information'!BI8</f>
        <v>DD-GLOBAL</v>
      </c>
      <c r="AT6" s="767" t="s">
        <v>1182</v>
      </c>
    </row>
    <row r="7" spans="1:46" x14ac:dyDescent="0.2">
      <c r="A7" s="733" t="str">
        <f>+'3. Associated information'!BB9</f>
        <v>x</v>
      </c>
      <c r="B7" s="733" t="str">
        <f>+'3. Associated information'!BC9</f>
        <v>x</v>
      </c>
      <c r="C7" s="733" t="str">
        <f>+'3. Associated information'!BD9</f>
        <v>x</v>
      </c>
      <c r="D7" s="733" t="str">
        <f>+'3. Associated information'!BE9</f>
        <v>x</v>
      </c>
      <c r="E7" s="733" t="str">
        <f>+'3. Associated information'!BF9</f>
        <v>x</v>
      </c>
      <c r="F7" s="733">
        <f>+'3. Associated information'!BG9</f>
        <v>0</v>
      </c>
      <c r="G7" s="733">
        <f>+'3. Associated information'!BH9</f>
        <v>0</v>
      </c>
      <c r="H7" s="733" t="str">
        <f>IF('3. Associated information'!W9="x","x","")</f>
        <v>x</v>
      </c>
      <c r="I7" s="733" t="str">
        <f>IF('3. Associated information'!X9="x","x","")</f>
        <v>x</v>
      </c>
      <c r="J7" s="733" t="str">
        <f>IF('3. Associated information'!Y9="x","x","")</f>
        <v>x</v>
      </c>
      <c r="K7" s="733" t="str">
        <f>IF('3. Associated information'!Z9="x","x","")</f>
        <v>x</v>
      </c>
      <c r="L7" s="733" t="str">
        <f>IF('3. Associated information'!AA9="x","x","")</f>
        <v>x</v>
      </c>
      <c r="M7" s="733" t="str">
        <f>IF('3. Associated information'!AB9="x","x","")</f>
        <v>x</v>
      </c>
      <c r="N7" s="733" t="str">
        <f>IF('3. Associated information'!AC9="x","x","")</f>
        <v/>
      </c>
      <c r="O7" s="733" t="str">
        <f>IF('3. Associated information'!AD9="x","x","")</f>
        <v/>
      </c>
      <c r="P7" s="733" t="str">
        <f>IF('3. Associated information'!AE9="x","x","")</f>
        <v/>
      </c>
      <c r="Q7" s="733" t="str">
        <f>IF('3. Associated information'!AF9="x","x","")</f>
        <v/>
      </c>
      <c r="R7" s="733" t="str">
        <f>IF('3. Associated information'!AG9="x","x","")</f>
        <v/>
      </c>
      <c r="S7" s="733" t="str">
        <f>'2. Service code creation'!E9</f>
        <v>Existing</v>
      </c>
      <c r="T7" s="733">
        <f>'2. Service code creation'!F9</f>
        <v>0</v>
      </c>
      <c r="U7" s="733" t="str">
        <f>'3. Associated information'!M9</f>
        <v>Annuity (renewable)</v>
      </c>
      <c r="V7" s="733" t="str">
        <f>'3. Associated information'!G9</f>
        <v>Yes</v>
      </c>
      <c r="W7" s="733" t="str">
        <f>'3. Associated information'!H9</f>
        <v>UPTS</v>
      </c>
      <c r="X7" s="733" t="str">
        <f>'3. Associated information'!BN9</f>
        <v>Approved</v>
      </c>
      <c r="Y7" s="781">
        <f>'3. Associated information'!BK9</f>
        <v>0</v>
      </c>
      <c r="Z7" s="733">
        <f>'3. Associated information'!BL9</f>
        <v>0</v>
      </c>
      <c r="AA7" s="733">
        <f>'3. Associated information'!BM9</f>
        <v>0</v>
      </c>
      <c r="AB7" s="733">
        <f>'2. Service code creation'!AA9</f>
        <v>0</v>
      </c>
      <c r="AC7" s="782" t="str">
        <f>IF('3. Associated information'!J9="Non-CI (contract)","2","")</f>
        <v/>
      </c>
      <c r="AD7" s="782" t="str">
        <f>IF('3. Associated information'!K9="No","1","")</f>
        <v/>
      </c>
      <c r="AE7" s="782" t="str">
        <f>IF(OR('3. Associated information'!V9="00 - Multi LoB",'3. Associated information'!V9=""),"","3")</f>
        <v/>
      </c>
      <c r="AF7" s="783">
        <f t="shared" si="0"/>
        <v>20</v>
      </c>
      <c r="AG7" s="726" t="str">
        <f t="shared" si="1"/>
        <v>C</v>
      </c>
      <c r="AH7" s="733" t="str">
        <f>'3. Associated information'!E9</f>
        <v>[LoB]-UPTS-000000019</v>
      </c>
      <c r="AI7" s="759" t="str">
        <f>+'3. Associated information'!AK9</f>
        <v>YDIE</v>
      </c>
      <c r="AJ7" s="759" t="str">
        <f>+'3. Associated information'!T9</f>
        <v>Parts only BusHrsxNBD</v>
      </c>
      <c r="AK7" s="759">
        <f>VLOOKUP('3. Associated information'!AL9,'Field Values'!$AB$2:$AD$40,2,FALSE)</f>
        <v>20000</v>
      </c>
      <c r="AL7" s="763" t="str">
        <f>LEFT('3. Associated information'!V9,2)</f>
        <v>00</v>
      </c>
      <c r="AM7" s="759">
        <f>VLOOKUP('3. Associated information'!I9,'Field Values'!$BQ$3:$BS$4,2,FALSE)</f>
        <v>16000</v>
      </c>
      <c r="AN7" s="759" t="str">
        <f>+'3. Associated information'!AS9</f>
        <v>YS31 MS  - Support</v>
      </c>
      <c r="AO7" s="759" t="str">
        <f>VLOOKUP('3. Associated information'!AO9,'Field Values'!$AL$3:$AN$27,2,FALSE)</f>
        <v>2M</v>
      </c>
      <c r="AP7" s="768" t="str">
        <f>+'3. Associated information'!U9</f>
        <v>24x7 Remote Support; Business Hours x Next Business Day parts arrival on site.</v>
      </c>
      <c r="AQ7" s="769" t="str">
        <f>+'3. Associated information'!AV9</f>
        <v>003</v>
      </c>
      <c r="AR7" s="759" t="str">
        <f>+'3. Associated information'!D9</f>
        <v>DDSP-UPTS-PartsOnlyBusHrsxNBD</v>
      </c>
      <c r="AS7" s="769" t="str">
        <f>+'3. Associated information'!BI9</f>
        <v>DD-GLOBAL</v>
      </c>
      <c r="AT7" s="767" t="s">
        <v>1182</v>
      </c>
    </row>
    <row r="8" spans="1:46" x14ac:dyDescent="0.2">
      <c r="A8" s="733" t="str">
        <f>+'3. Associated information'!BB10</f>
        <v>x</v>
      </c>
      <c r="B8" s="733" t="str">
        <f>+'3. Associated information'!BC10</f>
        <v>x</v>
      </c>
      <c r="C8" s="733" t="str">
        <f>+'3. Associated information'!BD10</f>
        <v>x</v>
      </c>
      <c r="D8" s="733" t="str">
        <f>+'3. Associated information'!BE10</f>
        <v>x</v>
      </c>
      <c r="E8" s="733" t="str">
        <f>+'3. Associated information'!BF10</f>
        <v>x</v>
      </c>
      <c r="F8" s="733">
        <f>+'3. Associated information'!BG10</f>
        <v>0</v>
      </c>
      <c r="G8" s="733">
        <f>+'3. Associated information'!BH10</f>
        <v>0</v>
      </c>
      <c r="H8" s="733" t="str">
        <f>IF('3. Associated information'!W10="x","x","")</f>
        <v>x</v>
      </c>
      <c r="I8" s="733" t="str">
        <f>IF('3. Associated information'!X10="x","x","")</f>
        <v>x</v>
      </c>
      <c r="J8" s="733" t="str">
        <f>IF('3. Associated information'!Y10="x","x","")</f>
        <v>x</v>
      </c>
      <c r="K8" s="733" t="str">
        <f>IF('3. Associated information'!Z10="x","x","")</f>
        <v>x</v>
      </c>
      <c r="L8" s="733" t="str">
        <f>IF('3. Associated information'!AA10="x","x","")</f>
        <v>x</v>
      </c>
      <c r="M8" s="733" t="str">
        <f>IF('3. Associated information'!AB10="x","x","")</f>
        <v>x</v>
      </c>
      <c r="N8" s="733" t="str">
        <f>IF('3. Associated information'!AC10="x","x","")</f>
        <v/>
      </c>
      <c r="O8" s="733" t="str">
        <f>IF('3. Associated information'!AD10="x","x","")</f>
        <v/>
      </c>
      <c r="P8" s="733" t="str">
        <f>IF('3. Associated information'!AE10="x","x","")</f>
        <v/>
      </c>
      <c r="Q8" s="733" t="str">
        <f>IF('3. Associated information'!AF10="x","x","")</f>
        <v/>
      </c>
      <c r="R8" s="733" t="str">
        <f>IF('3. Associated information'!AG10="x","x","")</f>
        <v/>
      </c>
      <c r="S8" s="733" t="str">
        <f>'2. Service code creation'!E10</f>
        <v>Existing</v>
      </c>
      <c r="T8" s="733">
        <f>'2. Service code creation'!F10</f>
        <v>0</v>
      </c>
      <c r="U8" s="733" t="str">
        <f>'3. Associated information'!M10</f>
        <v>Annuity (renewable)</v>
      </c>
      <c r="V8" s="733" t="str">
        <f>'3. Associated information'!G10</f>
        <v>Yes</v>
      </c>
      <c r="W8" s="733" t="str">
        <f>'3. Associated information'!H10</f>
        <v>UPTS</v>
      </c>
      <c r="X8" s="733" t="str">
        <f>'3. Associated information'!BN10</f>
        <v>Approved</v>
      </c>
      <c r="Y8" s="781">
        <f>'3. Associated information'!BK10</f>
        <v>0</v>
      </c>
      <c r="Z8" s="733">
        <f>'3. Associated information'!BL10</f>
        <v>0</v>
      </c>
      <c r="AA8" s="733">
        <f>'3. Associated information'!BM10</f>
        <v>0</v>
      </c>
      <c r="AB8" s="733">
        <f>'2. Service code creation'!AA10</f>
        <v>0</v>
      </c>
      <c r="AC8" s="782" t="str">
        <f>IF('3. Associated information'!J10="Non-CI (contract)","2","")</f>
        <v/>
      </c>
      <c r="AD8" s="782" t="str">
        <f>IF('3. Associated information'!K10="No","1","")</f>
        <v/>
      </c>
      <c r="AE8" s="782" t="str">
        <f>IF(OR('3. Associated information'!V10="00 - Multi LoB",'3. Associated information'!V10=""),"","3")</f>
        <v/>
      </c>
      <c r="AF8" s="783">
        <f t="shared" si="0"/>
        <v>20</v>
      </c>
      <c r="AG8" s="726" t="str">
        <f t="shared" si="1"/>
        <v>C</v>
      </c>
      <c r="AH8" s="733" t="str">
        <f>'3. Associated information'!E10</f>
        <v>[LoB]-UPTS-000000020</v>
      </c>
      <c r="AI8" s="759" t="str">
        <f>+'3. Associated information'!AK10</f>
        <v>YDIE</v>
      </c>
      <c r="AJ8" s="759" t="str">
        <f>+'3. Associated information'!T10</f>
        <v>Onsite Parts and Engineer 24x7x4</v>
      </c>
      <c r="AK8" s="759">
        <f>VLOOKUP('3. Associated information'!AL10,'Field Values'!$AB$2:$AD$40,2,FALSE)</f>
        <v>20000</v>
      </c>
      <c r="AL8" s="763" t="str">
        <f>LEFT('3. Associated information'!V10,2)</f>
        <v>00</v>
      </c>
      <c r="AM8" s="759">
        <f>VLOOKUP('3. Associated information'!I10,'Field Values'!$BQ$3:$BS$4,2,FALSE)</f>
        <v>16000</v>
      </c>
      <c r="AN8" s="759" t="str">
        <f>+'3. Associated information'!AS10</f>
        <v>YS31 MS  - Support</v>
      </c>
      <c r="AO8" s="759" t="str">
        <f>VLOOKUP('3. Associated information'!AO10,'Field Values'!$AL$3:$AN$27,2,FALSE)</f>
        <v>2M</v>
      </c>
      <c r="AP8" s="768" t="str">
        <f>+'3. Associated information'!U10</f>
        <v>24x7 Remote Support, Alerting; 24x7x4 Engineer and parts arrival on site.</v>
      </c>
      <c r="AQ8" s="769" t="str">
        <f>+'3. Associated information'!AV10</f>
        <v>003</v>
      </c>
      <c r="AR8" s="759" t="str">
        <f>+'3. Associated information'!D10</f>
        <v>DDSP-UPTS-PartsEngineerOnsite24x7x4</v>
      </c>
      <c r="AS8" s="769" t="str">
        <f>+'3. Associated information'!BI10</f>
        <v>DD-GLOBAL</v>
      </c>
      <c r="AT8" s="767" t="s">
        <v>1182</v>
      </c>
    </row>
    <row r="9" spans="1:46" ht="22.5" x14ac:dyDescent="0.2">
      <c r="A9" s="733" t="str">
        <f>+'3. Associated information'!BB11</f>
        <v>x</v>
      </c>
      <c r="B9" s="733" t="str">
        <f>+'3. Associated information'!BC11</f>
        <v>x</v>
      </c>
      <c r="C9" s="733" t="str">
        <f>+'3. Associated information'!BD11</f>
        <v>x</v>
      </c>
      <c r="D9" s="733" t="str">
        <f>+'3. Associated information'!BE11</f>
        <v>x</v>
      </c>
      <c r="E9" s="733" t="str">
        <f>+'3. Associated information'!BF11</f>
        <v>x</v>
      </c>
      <c r="F9" s="733">
        <f>+'3. Associated information'!BG11</f>
        <v>0</v>
      </c>
      <c r="G9" s="733">
        <f>+'3. Associated information'!BH11</f>
        <v>0</v>
      </c>
      <c r="H9" s="733" t="str">
        <f>IF('3. Associated information'!W11="x","x","")</f>
        <v>x</v>
      </c>
      <c r="I9" s="733" t="str">
        <f>IF('3. Associated information'!X11="x","x","")</f>
        <v>x</v>
      </c>
      <c r="J9" s="733" t="str">
        <f>IF('3. Associated information'!Y11="x","x","")</f>
        <v>x</v>
      </c>
      <c r="K9" s="733" t="str">
        <f>IF('3. Associated information'!Z11="x","x","")</f>
        <v>x</v>
      </c>
      <c r="L9" s="733" t="str">
        <f>IF('3. Associated information'!AA11="x","x","")</f>
        <v>x</v>
      </c>
      <c r="M9" s="733" t="str">
        <f>IF('3. Associated information'!AB11="x","x","")</f>
        <v>x</v>
      </c>
      <c r="N9" s="733" t="str">
        <f>IF('3. Associated information'!AC11="x","x","")</f>
        <v/>
      </c>
      <c r="O9" s="733" t="str">
        <f>IF('3. Associated information'!AD11="x","x","")</f>
        <v/>
      </c>
      <c r="P9" s="733" t="str">
        <f>IF('3. Associated information'!AE11="x","x","")</f>
        <v/>
      </c>
      <c r="Q9" s="733" t="str">
        <f>IF('3. Associated information'!AF11="x","x","")</f>
        <v/>
      </c>
      <c r="R9" s="733" t="str">
        <f>IF('3. Associated information'!AG11="x","x","")</f>
        <v/>
      </c>
      <c r="S9" s="733" t="str">
        <f>'2. Service code creation'!E11</f>
        <v>Existing</v>
      </c>
      <c r="T9" s="733">
        <f>'2. Service code creation'!F11</f>
        <v>0</v>
      </c>
      <c r="U9" s="733" t="str">
        <f>'3. Associated information'!M11</f>
        <v>Annuity (renewable)</v>
      </c>
      <c r="V9" s="733" t="str">
        <f>'3. Associated information'!G11</f>
        <v>Yes</v>
      </c>
      <c r="W9" s="733" t="str">
        <f>'3. Associated information'!H11</f>
        <v>UPTS</v>
      </c>
      <c r="X9" s="733" t="str">
        <f>'3. Associated information'!BN11</f>
        <v>Approved</v>
      </c>
      <c r="Y9" s="781">
        <f>'3. Associated information'!BK11</f>
        <v>0</v>
      </c>
      <c r="Z9" s="733">
        <f>'3. Associated information'!BL11</f>
        <v>0</v>
      </c>
      <c r="AA9" s="733">
        <f>'3. Associated information'!BM11</f>
        <v>0</v>
      </c>
      <c r="AB9" s="733">
        <f>'2. Service code creation'!AA11</f>
        <v>0</v>
      </c>
      <c r="AC9" s="782" t="str">
        <f>IF('3. Associated information'!J11="Non-CI (contract)","2","")</f>
        <v/>
      </c>
      <c r="AD9" s="782" t="str">
        <f>IF('3. Associated information'!K11="No","1","")</f>
        <v/>
      </c>
      <c r="AE9" s="782" t="str">
        <f>IF(OR('3. Associated information'!V11="00 - Multi LoB",'3. Associated information'!V11=""),"","3")</f>
        <v/>
      </c>
      <c r="AF9" s="783">
        <f t="shared" si="0"/>
        <v>20</v>
      </c>
      <c r="AG9" s="726" t="str">
        <f t="shared" si="1"/>
        <v>C</v>
      </c>
      <c r="AH9" s="733" t="str">
        <f>'3. Associated information'!E11</f>
        <v>[LoB]-UPTS-000000021</v>
      </c>
      <c r="AI9" s="759" t="str">
        <f>+'3. Associated information'!AK11</f>
        <v>YDIE</v>
      </c>
      <c r="AJ9" s="759" t="str">
        <f>+'3. Associated information'!T11</f>
        <v>Onsite Parts and Engineer BusHrsx4</v>
      </c>
      <c r="AK9" s="759">
        <f>VLOOKUP('3. Associated information'!AL11,'Field Values'!$AB$2:$AD$40,2,FALSE)</f>
        <v>20000</v>
      </c>
      <c r="AL9" s="763" t="str">
        <f>LEFT('3. Associated information'!V11,2)</f>
        <v>00</v>
      </c>
      <c r="AM9" s="759">
        <f>VLOOKUP('3. Associated information'!I11,'Field Values'!$BQ$3:$BS$4,2,FALSE)</f>
        <v>16000</v>
      </c>
      <c r="AN9" s="759" t="str">
        <f>+'3. Associated information'!AS11</f>
        <v>YS31 MS  - Support</v>
      </c>
      <c r="AO9" s="759" t="str">
        <f>VLOOKUP('3. Associated information'!AO11,'Field Values'!$AL$3:$AN$27,2,FALSE)</f>
        <v>2M</v>
      </c>
      <c r="AP9" s="768" t="str">
        <f>+'3. Associated information'!U11</f>
        <v>24x7 Remote Support, Alerting; Business Hours x 4 Engineer and parts arrival on site.</v>
      </c>
      <c r="AQ9" s="769" t="str">
        <f>+'3. Associated information'!AV11</f>
        <v>003</v>
      </c>
      <c r="AR9" s="759" t="str">
        <f>+'3. Associated information'!D11</f>
        <v>DDSP-UPTS-PartsEngineerOnsiteBusHrsx4</v>
      </c>
      <c r="AS9" s="769" t="str">
        <f>+'3. Associated information'!BI11</f>
        <v>DD-GLOBAL</v>
      </c>
      <c r="AT9" s="767" t="s">
        <v>1182</v>
      </c>
    </row>
    <row r="10" spans="1:46" ht="22.5" x14ac:dyDescent="0.2">
      <c r="A10" s="733" t="str">
        <f>+'3. Associated information'!BB12</f>
        <v>x</v>
      </c>
      <c r="B10" s="733" t="str">
        <f>+'3. Associated information'!BC12</f>
        <v>x</v>
      </c>
      <c r="C10" s="733" t="str">
        <f>+'3. Associated information'!BD12</f>
        <v>x</v>
      </c>
      <c r="D10" s="733" t="str">
        <f>+'3. Associated information'!BE12</f>
        <v>x</v>
      </c>
      <c r="E10" s="733" t="str">
        <f>+'3. Associated information'!BF12</f>
        <v>x</v>
      </c>
      <c r="F10" s="733">
        <f>+'3. Associated information'!BG12</f>
        <v>0</v>
      </c>
      <c r="G10" s="733">
        <f>+'3. Associated information'!BH12</f>
        <v>0</v>
      </c>
      <c r="H10" s="733" t="str">
        <f>IF('3. Associated information'!W12="x","x","")</f>
        <v>x</v>
      </c>
      <c r="I10" s="733" t="str">
        <f>IF('3. Associated information'!X12="x","x","")</f>
        <v>x</v>
      </c>
      <c r="J10" s="733" t="str">
        <f>IF('3. Associated information'!Y12="x","x","")</f>
        <v>x</v>
      </c>
      <c r="K10" s="733" t="str">
        <f>IF('3. Associated information'!Z12="x","x","")</f>
        <v>x</v>
      </c>
      <c r="L10" s="733" t="str">
        <f>IF('3. Associated information'!AA12="x","x","")</f>
        <v>x</v>
      </c>
      <c r="M10" s="733" t="str">
        <f>IF('3. Associated information'!AB12="x","x","")</f>
        <v>x</v>
      </c>
      <c r="N10" s="733" t="str">
        <f>IF('3. Associated information'!AC12="x","x","")</f>
        <v/>
      </c>
      <c r="O10" s="733" t="str">
        <f>IF('3. Associated information'!AD12="x","x","")</f>
        <v/>
      </c>
      <c r="P10" s="733" t="str">
        <f>IF('3. Associated information'!AE12="x","x","")</f>
        <v/>
      </c>
      <c r="Q10" s="733" t="str">
        <f>IF('3. Associated information'!AF12="x","x","")</f>
        <v/>
      </c>
      <c r="R10" s="733" t="str">
        <f>IF('3. Associated information'!AG12="x","x","")</f>
        <v/>
      </c>
      <c r="S10" s="733" t="str">
        <f>'2. Service code creation'!E12</f>
        <v>Existing</v>
      </c>
      <c r="T10" s="733">
        <f>'2. Service code creation'!F12</f>
        <v>0</v>
      </c>
      <c r="U10" s="733" t="str">
        <f>'3. Associated information'!M12</f>
        <v>Annuity (renewable)</v>
      </c>
      <c r="V10" s="733" t="str">
        <f>'3. Associated information'!G12</f>
        <v>Yes</v>
      </c>
      <c r="W10" s="733" t="str">
        <f>'3. Associated information'!H12</f>
        <v>UPTS</v>
      </c>
      <c r="X10" s="733" t="str">
        <f>'3. Associated information'!BN12</f>
        <v>Approved</v>
      </c>
      <c r="Y10" s="781">
        <f>'3. Associated information'!BK12</f>
        <v>0</v>
      </c>
      <c r="Z10" s="733">
        <f>'3. Associated information'!BL12</f>
        <v>0</v>
      </c>
      <c r="AA10" s="733">
        <f>'3. Associated information'!BM12</f>
        <v>0</v>
      </c>
      <c r="AB10" s="733">
        <f>'2. Service code creation'!AA12</f>
        <v>0</v>
      </c>
      <c r="AC10" s="782" t="str">
        <f>IF('3. Associated information'!J12="Non-CI (contract)","2","")</f>
        <v/>
      </c>
      <c r="AD10" s="782" t="str">
        <f>IF('3. Associated information'!K12="No","1","")</f>
        <v/>
      </c>
      <c r="AE10" s="782" t="str">
        <f>IF(OR('3. Associated information'!V12="00 - Multi LoB",'3. Associated information'!V12=""),"","3")</f>
        <v/>
      </c>
      <c r="AF10" s="783">
        <f t="shared" si="0"/>
        <v>20</v>
      </c>
      <c r="AG10" s="726" t="str">
        <f t="shared" si="1"/>
        <v>C</v>
      </c>
      <c r="AH10" s="733" t="str">
        <f>'3. Associated information'!E12</f>
        <v>[LoB]-UPTS-000000022</v>
      </c>
      <c r="AI10" s="759" t="str">
        <f>+'3. Associated information'!AK12</f>
        <v>YDIE</v>
      </c>
      <c r="AJ10" s="759" t="str">
        <f>+'3. Associated information'!T12</f>
        <v>Onsite Parts and Engineer BusHrsxNBD</v>
      </c>
      <c r="AK10" s="759">
        <f>VLOOKUP('3. Associated information'!AL12,'Field Values'!$AB$2:$AD$40,2,FALSE)</f>
        <v>20000</v>
      </c>
      <c r="AL10" s="763" t="str">
        <f>LEFT('3. Associated information'!V12,2)</f>
        <v>00</v>
      </c>
      <c r="AM10" s="759">
        <f>VLOOKUP('3. Associated information'!I12,'Field Values'!$BQ$3:$BS$4,2,FALSE)</f>
        <v>16000</v>
      </c>
      <c r="AN10" s="759" t="str">
        <f>+'3. Associated information'!AS12</f>
        <v>YS31 MS  - Support</v>
      </c>
      <c r="AO10" s="759" t="str">
        <f>VLOOKUP('3. Associated information'!AO12,'Field Values'!$AL$3:$AN$27,2,FALSE)</f>
        <v>2M</v>
      </c>
      <c r="AP10" s="768" t="str">
        <f>+'3. Associated information'!U12</f>
        <v>24x7 Remote Support, Alerting; Business Hours x Next Business Day Engineer and parts arrival on site.</v>
      </c>
      <c r="AQ10" s="769" t="str">
        <f>+'3. Associated information'!AV12</f>
        <v>003</v>
      </c>
      <c r="AR10" s="759" t="str">
        <f>+'3. Associated information'!D12</f>
        <v>DDSP-UPTS-PartsEngineerOnsiteBusHrsxNBD</v>
      </c>
      <c r="AS10" s="769" t="str">
        <f>+'3. Associated information'!BI12</f>
        <v>DD-GLOBAL</v>
      </c>
      <c r="AT10" s="767" t="s">
        <v>1182</v>
      </c>
    </row>
    <row r="11" spans="1:46" ht="22.5" x14ac:dyDescent="0.2">
      <c r="A11" s="733" t="str">
        <f>+'3. Associated information'!BB13</f>
        <v>x</v>
      </c>
      <c r="B11" s="733" t="str">
        <f>+'3. Associated information'!BC13</f>
        <v>x</v>
      </c>
      <c r="C11" s="733" t="str">
        <f>+'3. Associated information'!BD13</f>
        <v>x</v>
      </c>
      <c r="D11" s="733" t="str">
        <f>+'3. Associated information'!BE13</f>
        <v>x</v>
      </c>
      <c r="E11" s="733" t="str">
        <f>+'3. Associated information'!BF13</f>
        <v>x</v>
      </c>
      <c r="F11" s="733">
        <f>+'3. Associated information'!BG13</f>
        <v>0</v>
      </c>
      <c r="G11" s="733">
        <f>+'3. Associated information'!BH13</f>
        <v>0</v>
      </c>
      <c r="H11" s="733" t="str">
        <f>IF('3. Associated information'!W13="x","x","")</f>
        <v>x</v>
      </c>
      <c r="I11" s="733" t="str">
        <f>IF('3. Associated information'!X13="x","x","")</f>
        <v>x</v>
      </c>
      <c r="J11" s="733" t="str">
        <f>IF('3. Associated information'!Y13="x","x","")</f>
        <v>x</v>
      </c>
      <c r="K11" s="733" t="str">
        <f>IF('3. Associated information'!Z13="x","x","")</f>
        <v>x</v>
      </c>
      <c r="L11" s="733" t="str">
        <f>IF('3. Associated information'!AA13="x","x","")</f>
        <v>x</v>
      </c>
      <c r="M11" s="733" t="str">
        <f>IF('3. Associated information'!AB13="x","x","")</f>
        <v>x</v>
      </c>
      <c r="N11" s="733" t="str">
        <f>IF('3. Associated information'!AC13="x","x","")</f>
        <v/>
      </c>
      <c r="O11" s="733" t="str">
        <f>IF('3. Associated information'!AD13="x","x","")</f>
        <v/>
      </c>
      <c r="P11" s="733" t="str">
        <f>IF('3. Associated information'!AE13="x","x","")</f>
        <v/>
      </c>
      <c r="Q11" s="733" t="str">
        <f>IF('3. Associated information'!AF13="x","x","")</f>
        <v/>
      </c>
      <c r="R11" s="733" t="str">
        <f>IF('3. Associated information'!AG13="x","x","")</f>
        <v/>
      </c>
      <c r="S11" s="733" t="str">
        <f>'2. Service code creation'!E13</f>
        <v>Existing</v>
      </c>
      <c r="T11" s="733">
        <f>'2. Service code creation'!F13</f>
        <v>0</v>
      </c>
      <c r="U11" s="733" t="str">
        <f>'3. Associated information'!M13</f>
        <v>Annuity (renewable)</v>
      </c>
      <c r="V11" s="733" t="str">
        <f>'3. Associated information'!G13</f>
        <v>Yes</v>
      </c>
      <c r="W11" s="733" t="str">
        <f>'3. Associated information'!H13</f>
        <v>UPTS</v>
      </c>
      <c r="X11" s="733" t="str">
        <f>'3. Associated information'!BN13</f>
        <v>Approved</v>
      </c>
      <c r="Y11" s="781">
        <f>'3. Associated information'!BK13</f>
        <v>0</v>
      </c>
      <c r="Z11" s="733">
        <f>'3. Associated information'!BL13</f>
        <v>0</v>
      </c>
      <c r="AA11" s="733">
        <f>'3. Associated information'!BM13</f>
        <v>0</v>
      </c>
      <c r="AB11" s="733">
        <f>'2. Service code creation'!AA13</f>
        <v>0</v>
      </c>
      <c r="AC11" s="782" t="str">
        <f>IF('3. Associated information'!J13="Non-CI (contract)","2","")</f>
        <v/>
      </c>
      <c r="AD11" s="782" t="str">
        <f>IF('3. Associated information'!K13="No","1","")</f>
        <v/>
      </c>
      <c r="AE11" s="782" t="str">
        <f>IF(OR('3. Associated information'!V13="00 - Multi LoB",'3. Associated information'!V13=""),"","3")</f>
        <v/>
      </c>
      <c r="AF11" s="783">
        <f t="shared" si="0"/>
        <v>20</v>
      </c>
      <c r="AG11" s="726" t="str">
        <f t="shared" si="1"/>
        <v>C</v>
      </c>
      <c r="AH11" s="733" t="str">
        <f>'3. Associated information'!E13</f>
        <v>[LoB]-UPTS-000000023</v>
      </c>
      <c r="AI11" s="759" t="str">
        <f>+'3. Associated information'!AK13</f>
        <v>YDIE</v>
      </c>
      <c r="AJ11" s="759" t="str">
        <f>+'3. Associated information'!T13</f>
        <v>Mission Critical 24x7x2</v>
      </c>
      <c r="AK11" s="759">
        <f>VLOOKUP('3. Associated information'!AL13,'Field Values'!$AB$2:$AD$40,2,FALSE)</f>
        <v>20000</v>
      </c>
      <c r="AL11" s="763" t="str">
        <f>LEFT('3. Associated information'!V13,2)</f>
        <v>00</v>
      </c>
      <c r="AM11" s="759">
        <f>VLOOKUP('3. Associated information'!I13,'Field Values'!$BQ$3:$BS$4,2,FALSE)</f>
        <v>16000</v>
      </c>
      <c r="AN11" s="759" t="str">
        <f>+'3. Associated information'!AS13</f>
        <v>YS31 MS  - Support</v>
      </c>
      <c r="AO11" s="759" t="str">
        <f>VLOOKUP('3. Associated information'!AO13,'Field Values'!$AL$3:$AN$27,2,FALSE)</f>
        <v>2M</v>
      </c>
      <c r="AP11" s="768" t="str">
        <f>+'3. Associated information'!U13</f>
        <v>24x7 Remote Support, Availability and Capacity Monitoring and Reporting; 24x7x2 Engineer and parts arrival on site.</v>
      </c>
      <c r="AQ11" s="769" t="str">
        <f>+'3. Associated information'!AV13</f>
        <v>003</v>
      </c>
      <c r="AR11" s="759" t="str">
        <f>+'3. Associated information'!D13</f>
        <v>DDSP-UPTS-MissionCritical24x7x2</v>
      </c>
      <c r="AS11" s="769" t="str">
        <f>+'3. Associated information'!BI13</f>
        <v>DD-GLOBAL</v>
      </c>
      <c r="AT11" s="767" t="s">
        <v>1182</v>
      </c>
    </row>
    <row r="12" spans="1:46" ht="22.5" x14ac:dyDescent="0.2">
      <c r="A12" s="733" t="str">
        <f>+'3. Associated information'!BB14</f>
        <v>x</v>
      </c>
      <c r="B12" s="733" t="str">
        <f>+'3. Associated information'!BC14</f>
        <v>x</v>
      </c>
      <c r="C12" s="733" t="str">
        <f>+'3. Associated information'!BD14</f>
        <v>x</v>
      </c>
      <c r="D12" s="733" t="str">
        <f>+'3. Associated information'!BE14</f>
        <v>x</v>
      </c>
      <c r="E12" s="733" t="str">
        <f>+'3. Associated information'!BF14</f>
        <v>x</v>
      </c>
      <c r="F12" s="733">
        <f>+'3. Associated information'!BG14</f>
        <v>0</v>
      </c>
      <c r="G12" s="733">
        <f>+'3. Associated information'!BH14</f>
        <v>0</v>
      </c>
      <c r="H12" s="733" t="str">
        <f>IF('3. Associated information'!W14="x","x","")</f>
        <v>x</v>
      </c>
      <c r="I12" s="733" t="str">
        <f>IF('3. Associated information'!X14="x","x","")</f>
        <v>x</v>
      </c>
      <c r="J12" s="733" t="str">
        <f>IF('3. Associated information'!Y14="x","x","")</f>
        <v>x</v>
      </c>
      <c r="K12" s="733" t="str">
        <f>IF('3. Associated information'!Z14="x","x","")</f>
        <v>x</v>
      </c>
      <c r="L12" s="733" t="str">
        <f>IF('3. Associated information'!AA14="x","x","")</f>
        <v>x</v>
      </c>
      <c r="M12" s="733" t="str">
        <f>IF('3. Associated information'!AB14="x","x","")</f>
        <v>x</v>
      </c>
      <c r="N12" s="733" t="str">
        <f>IF('3. Associated information'!AC14="x","x","")</f>
        <v/>
      </c>
      <c r="O12" s="733" t="str">
        <f>IF('3. Associated information'!AD14="x","x","")</f>
        <v/>
      </c>
      <c r="P12" s="733" t="str">
        <f>IF('3. Associated information'!AE14="x","x","")</f>
        <v/>
      </c>
      <c r="Q12" s="733" t="str">
        <f>IF('3. Associated information'!AF14="x","x","")</f>
        <v/>
      </c>
      <c r="R12" s="733" t="str">
        <f>IF('3. Associated information'!AG14="x","x","")</f>
        <v/>
      </c>
      <c r="S12" s="733" t="str">
        <f>'2. Service code creation'!E14</f>
        <v>Existing</v>
      </c>
      <c r="T12" s="733">
        <f>'2. Service code creation'!F14</f>
        <v>0</v>
      </c>
      <c r="U12" s="733" t="str">
        <f>'3. Associated information'!M14</f>
        <v>Annuity (renewable)</v>
      </c>
      <c r="V12" s="733" t="str">
        <f>'3. Associated information'!G14</f>
        <v>Yes</v>
      </c>
      <c r="W12" s="733" t="str">
        <f>'3. Associated information'!H14</f>
        <v>UPTS</v>
      </c>
      <c r="X12" s="733" t="str">
        <f>'3. Associated information'!BN14</f>
        <v>Approved</v>
      </c>
      <c r="Y12" s="781">
        <f>'3. Associated information'!BK14</f>
        <v>0</v>
      </c>
      <c r="Z12" s="733">
        <f>'3. Associated information'!BL14</f>
        <v>0</v>
      </c>
      <c r="AA12" s="733">
        <f>'3. Associated information'!BM14</f>
        <v>0</v>
      </c>
      <c r="AB12" s="733">
        <f>'2. Service code creation'!AA14</f>
        <v>0</v>
      </c>
      <c r="AC12" s="782" t="str">
        <f>IF('3. Associated information'!J14="Non-CI (contract)","2","")</f>
        <v/>
      </c>
      <c r="AD12" s="782" t="str">
        <f>IF('3. Associated information'!K14="No","1","")</f>
        <v/>
      </c>
      <c r="AE12" s="782" t="str">
        <f>IF(OR('3. Associated information'!V14="00 - Multi LoB",'3. Associated information'!V14=""),"","3")</f>
        <v/>
      </c>
      <c r="AF12" s="783">
        <f t="shared" ref="AF12" si="2">LEN(AH12)</f>
        <v>20</v>
      </c>
      <c r="AG12" s="726" t="str">
        <f t="shared" si="1"/>
        <v>C</v>
      </c>
      <c r="AH12" s="733" t="str">
        <f>'3. Associated information'!E14</f>
        <v>[LoB]-UPTS-000000024</v>
      </c>
      <c r="AI12" s="759" t="str">
        <f>+'3. Associated information'!AK14</f>
        <v>YDIE</v>
      </c>
      <c r="AJ12" s="759" t="str">
        <f>+'3. Associated information'!T14</f>
        <v>Mission Critical 24x7x4</v>
      </c>
      <c r="AK12" s="759">
        <f>VLOOKUP('3. Associated information'!AL14,'Field Values'!$AB$2:$AD$40,2,FALSE)</f>
        <v>20000</v>
      </c>
      <c r="AL12" s="763" t="str">
        <f>LEFT('3. Associated information'!V14,2)</f>
        <v>00</v>
      </c>
      <c r="AM12" s="759">
        <f>VLOOKUP('3. Associated information'!I14,'Field Values'!$BQ$3:$BS$4,2,FALSE)</f>
        <v>16000</v>
      </c>
      <c r="AN12" s="759" t="str">
        <f>+'3. Associated information'!AS14</f>
        <v>YS31 MS  - Support</v>
      </c>
      <c r="AO12" s="759" t="str">
        <f>VLOOKUP('3. Associated information'!AO14,'Field Values'!$AL$3:$AN$27,2,FALSE)</f>
        <v>2M</v>
      </c>
      <c r="AP12" s="768" t="str">
        <f>+'3. Associated information'!U14</f>
        <v>24x7 Remote Support, Availability and Capacity Monitoring and Reporting; 24x7x4 Engineer and parts arrival on site.</v>
      </c>
      <c r="AQ12" s="769" t="str">
        <f>+'3. Associated information'!AV14</f>
        <v>003</v>
      </c>
      <c r="AR12" s="759" t="str">
        <f>+'3. Associated information'!D14</f>
        <v>DDSP-UPTS-MissionCritical24x7x4</v>
      </c>
      <c r="AS12" s="769" t="str">
        <f>+'3. Associated information'!BI14</f>
        <v>DD-GLOBAL</v>
      </c>
      <c r="AT12" s="767" t="s">
        <v>1182</v>
      </c>
    </row>
    <row r="13" spans="1:46" x14ac:dyDescent="0.2">
      <c r="A13" s="733" t="str">
        <f>+'3. Associated information'!BB15</f>
        <v>x</v>
      </c>
      <c r="B13" s="733" t="str">
        <f>+'3. Associated information'!BC15</f>
        <v>x</v>
      </c>
      <c r="C13" s="733" t="str">
        <f>+'3. Associated information'!BD15</f>
        <v>x</v>
      </c>
      <c r="D13" s="733" t="str">
        <f>+'3. Associated information'!BE15</f>
        <v>x</v>
      </c>
      <c r="E13" s="733" t="str">
        <f>+'3. Associated information'!BF15</f>
        <v>x</v>
      </c>
      <c r="F13" s="733">
        <f>+'3. Associated information'!BG15</f>
        <v>0</v>
      </c>
      <c r="G13" s="733">
        <f>+'3. Associated information'!BH15</f>
        <v>0</v>
      </c>
      <c r="H13" s="733" t="str">
        <f>IF('3. Associated information'!W15="x","x","")</f>
        <v>x</v>
      </c>
      <c r="I13" s="733" t="str">
        <f>IF('3. Associated information'!X15="x","x","")</f>
        <v>x</v>
      </c>
      <c r="J13" s="733" t="str">
        <f>IF('3. Associated information'!Y15="x","x","")</f>
        <v>x</v>
      </c>
      <c r="K13" s="733" t="str">
        <f>IF('3. Associated information'!Z15="x","x","")</f>
        <v>x</v>
      </c>
      <c r="L13" s="733" t="str">
        <f>IF('3. Associated information'!AA15="x","x","")</f>
        <v>x</v>
      </c>
      <c r="M13" s="733" t="str">
        <f>IF('3. Associated information'!AB15="x","x","")</f>
        <v>x</v>
      </c>
      <c r="N13" s="733" t="str">
        <f>IF('3. Associated information'!AC15="x","x","")</f>
        <v/>
      </c>
      <c r="O13" s="733" t="str">
        <f>IF('3. Associated information'!AD15="x","x","")</f>
        <v/>
      </c>
      <c r="P13" s="733" t="str">
        <f>IF('3. Associated information'!AE15="x","x","")</f>
        <v/>
      </c>
      <c r="Q13" s="733" t="str">
        <f>IF('3. Associated information'!AF15="x","x","")</f>
        <v/>
      </c>
      <c r="R13" s="733" t="str">
        <f>IF('3. Associated information'!AG15="x","x","")</f>
        <v/>
      </c>
      <c r="S13" s="733" t="str">
        <f>'2. Service code creation'!E15</f>
        <v>New</v>
      </c>
      <c r="T13" s="733">
        <f>'2. Service code creation'!F15</f>
        <v>0</v>
      </c>
      <c r="U13" s="733" t="str">
        <f>'3. Associated information'!M15</f>
        <v>Annuity (renewable)</v>
      </c>
      <c r="V13" s="733" t="str">
        <f>'3. Associated information'!G15</f>
        <v>Yes</v>
      </c>
      <c r="W13" s="733" t="str">
        <f>'3. Associated information'!H15</f>
        <v>UPTS</v>
      </c>
      <c r="X13" s="733" t="str">
        <f>'3. Associated information'!BN15</f>
        <v>Retired</v>
      </c>
      <c r="Y13" s="781">
        <f>'3. Associated information'!BK15</f>
        <v>0</v>
      </c>
      <c r="Z13" s="733">
        <f>'3. Associated information'!BL15</f>
        <v>0</v>
      </c>
      <c r="AA13" s="733">
        <f>'3. Associated information'!BM15</f>
        <v>0</v>
      </c>
      <c r="AB13" s="733">
        <f>'2. Service code creation'!AA15</f>
        <v>0</v>
      </c>
      <c r="AC13" s="782" t="str">
        <f>IF('3. Associated information'!J15="Non-CI (contract)","2","")</f>
        <v/>
      </c>
      <c r="AD13" s="782" t="str">
        <f>IF('3. Associated information'!K15="No","1","")</f>
        <v/>
      </c>
      <c r="AE13" s="782" t="str">
        <f>IF(OR('3. Associated information'!V15="00 - Multi LoB",'3. Associated information'!V15=""),"","3")</f>
        <v/>
      </c>
      <c r="AF13" s="783">
        <f t="shared" ref="AF13:AF14" si="3">LEN(AH13)</f>
        <v>20</v>
      </c>
      <c r="AG13" s="726" t="str">
        <f t="shared" ref="AG13:AG14" si="4">IF(LEN(AH13)&gt;8,"C","")</f>
        <v>C</v>
      </c>
      <c r="AH13" s="733" t="str">
        <f>'3. Associated information'!E15</f>
        <v>[LoB]-UPTS-000000025</v>
      </c>
      <c r="AI13" s="759" t="str">
        <f>+'3. Associated information'!AK15</f>
        <v>YDIE</v>
      </c>
      <c r="AJ13" s="759" t="str">
        <f>+'3. Associated information'!T15</f>
        <v>Availability Monitoring &amp; Reporting</v>
      </c>
      <c r="AK13" s="759">
        <f>VLOOKUP('3. Associated information'!AL15,'Field Values'!$AB$2:$AD$40,2,FALSE)</f>
        <v>20000</v>
      </c>
      <c r="AL13" s="763" t="str">
        <f>LEFT('3. Associated information'!V15,2)</f>
        <v>00</v>
      </c>
      <c r="AM13" s="759">
        <f>VLOOKUP('3. Associated information'!I15,'Field Values'!$BQ$3:$BS$4,2,FALSE)</f>
        <v>16000</v>
      </c>
      <c r="AN13" s="759" t="str">
        <f>+'3. Associated information'!AS15</f>
        <v>YS31 MS  - Support</v>
      </c>
      <c r="AO13" s="759" t="e">
        <f>VLOOKUP('3. Associated information'!AO15,'Field Values'!$AL$3:$AN$27,2,FALSE)</f>
        <v>#N/A</v>
      </c>
      <c r="AP13" s="768" t="str">
        <f>+'3. Associated information'!U15</f>
        <v>24x7 Availability Event Monitoring, Management and Reporting.</v>
      </c>
      <c r="AQ13" s="769" t="str">
        <f>+'3. Associated information'!AV15</f>
        <v>003</v>
      </c>
      <c r="AR13" s="759" t="str">
        <f>+'3. Associated information'!D15</f>
        <v>DDSP-UPTS-AvailabilityMonitoring</v>
      </c>
      <c r="AS13" s="769" t="str">
        <f>+'3. Associated information'!BI15</f>
        <v>DD-GLOBAL</v>
      </c>
      <c r="AT13" s="767" t="s">
        <v>1182</v>
      </c>
    </row>
    <row r="14" spans="1:46" x14ac:dyDescent="0.2">
      <c r="A14" s="733" t="str">
        <f>+'3. Associated information'!BB16</f>
        <v>x</v>
      </c>
      <c r="B14" s="733" t="str">
        <f>+'3. Associated information'!BC16</f>
        <v>x</v>
      </c>
      <c r="C14" s="733" t="str">
        <f>+'3. Associated information'!BD16</f>
        <v>x</v>
      </c>
      <c r="D14" s="733" t="str">
        <f>+'3. Associated information'!BE16</f>
        <v>x</v>
      </c>
      <c r="E14" s="733" t="str">
        <f>+'3. Associated information'!BF16</f>
        <v>x</v>
      </c>
      <c r="F14" s="733">
        <f>+'3. Associated information'!BG16</f>
        <v>0</v>
      </c>
      <c r="G14" s="733">
        <f>+'3. Associated information'!BH16</f>
        <v>0</v>
      </c>
      <c r="H14" s="733" t="str">
        <f>IF('3. Associated information'!W16="x","x","")</f>
        <v>x</v>
      </c>
      <c r="I14" s="733" t="str">
        <f>IF('3. Associated information'!X16="x","x","")</f>
        <v>x</v>
      </c>
      <c r="J14" s="733" t="str">
        <f>IF('3. Associated information'!Y16="x","x","")</f>
        <v>x</v>
      </c>
      <c r="K14" s="733" t="str">
        <f>IF('3. Associated information'!Z16="x","x","")</f>
        <v>x</v>
      </c>
      <c r="L14" s="733" t="str">
        <f>IF('3. Associated information'!AA16="x","x","")</f>
        <v>x</v>
      </c>
      <c r="M14" s="733" t="str">
        <f>IF('3. Associated information'!AB16="x","x","")</f>
        <v>x</v>
      </c>
      <c r="N14" s="733" t="str">
        <f>IF('3. Associated information'!AC16="x","x","")</f>
        <v/>
      </c>
      <c r="O14" s="733" t="str">
        <f>IF('3. Associated information'!AD16="x","x","")</f>
        <v/>
      </c>
      <c r="P14" s="733" t="str">
        <f>IF('3. Associated information'!AE16="x","x","")</f>
        <v/>
      </c>
      <c r="Q14" s="733" t="str">
        <f>IF('3. Associated information'!AF16="x","x","")</f>
        <v/>
      </c>
      <c r="R14" s="733" t="str">
        <f>IF('3. Associated information'!AG16="x","x","")</f>
        <v/>
      </c>
      <c r="S14" s="733" t="str">
        <f>'2. Service code creation'!E16</f>
        <v>New</v>
      </c>
      <c r="T14" s="733">
        <f>'2. Service code creation'!F16</f>
        <v>0</v>
      </c>
      <c r="U14" s="733" t="str">
        <f>'3. Associated information'!M16</f>
        <v>Annuity (renewable)</v>
      </c>
      <c r="V14" s="733" t="str">
        <f>'3. Associated information'!G16</f>
        <v>Yes</v>
      </c>
      <c r="W14" s="733" t="str">
        <f>'3. Associated information'!H16</f>
        <v>UPTS</v>
      </c>
      <c r="X14" s="733" t="str">
        <f>'3. Associated information'!BN16</f>
        <v>Retired</v>
      </c>
      <c r="Y14" s="781">
        <f>'3. Associated information'!BK16</f>
        <v>0</v>
      </c>
      <c r="Z14" s="733">
        <f>'3. Associated information'!BL16</f>
        <v>0</v>
      </c>
      <c r="AA14" s="733">
        <f>'3. Associated information'!BM16</f>
        <v>0</v>
      </c>
      <c r="AB14" s="733">
        <f>'2. Service code creation'!AA16</f>
        <v>0</v>
      </c>
      <c r="AC14" s="782" t="str">
        <f>IF('3. Associated information'!J16="Non-CI (contract)","2","")</f>
        <v/>
      </c>
      <c r="AD14" s="782" t="str">
        <f>IF('3. Associated information'!K16="No","1","")</f>
        <v/>
      </c>
      <c r="AE14" s="782" t="str">
        <f>IF(OR('3. Associated information'!V16="00 - Multi LoB",'3. Associated information'!V16=""),"","3")</f>
        <v/>
      </c>
      <c r="AF14" s="783">
        <f t="shared" si="3"/>
        <v>20</v>
      </c>
      <c r="AG14" s="726" t="str">
        <f t="shared" si="4"/>
        <v>C</v>
      </c>
      <c r="AH14" s="733" t="str">
        <f>'3. Associated information'!E16</f>
        <v>[LoB]-UPTS-000000026</v>
      </c>
      <c r="AI14" s="759" t="str">
        <f>+'3. Associated information'!AK16</f>
        <v>YDIE</v>
      </c>
      <c r="AJ14" s="759" t="str">
        <f>+'3. Associated information'!T16</f>
        <v>Capacity Monitoring &amp; Reporting</v>
      </c>
      <c r="AK14" s="759">
        <f>VLOOKUP('3. Associated information'!AL16,'Field Values'!$AB$2:$AD$40,2,FALSE)</f>
        <v>20000</v>
      </c>
      <c r="AL14" s="763" t="str">
        <f>LEFT('3. Associated information'!V16,2)</f>
        <v>00</v>
      </c>
      <c r="AM14" s="759">
        <f>VLOOKUP('3. Associated information'!I16,'Field Values'!$BQ$3:$BS$4,2,FALSE)</f>
        <v>16000</v>
      </c>
      <c r="AN14" s="759" t="str">
        <f>+'3. Associated information'!AS16</f>
        <v>YS31 MS  - Support</v>
      </c>
      <c r="AO14" s="759" t="e">
        <f>VLOOKUP('3. Associated information'!AO16,'Field Values'!$AL$3:$AN$27,2,FALSE)</f>
        <v>#N/A</v>
      </c>
      <c r="AP14" s="768" t="str">
        <f>+'3. Associated information'!U16</f>
        <v>24x7 Capacity Event Monitoring, Management and Reporting.</v>
      </c>
      <c r="AQ14" s="769" t="str">
        <f>+'3. Associated information'!AV16</f>
        <v>003</v>
      </c>
      <c r="AR14" s="759" t="str">
        <f>+'3. Associated information'!D16</f>
        <v>DDSP-UPTS-CapacityMonitoring</v>
      </c>
      <c r="AS14" s="769" t="str">
        <f>+'3. Associated information'!BI16</f>
        <v>DD-GLOBAL</v>
      </c>
      <c r="AT14" s="767" t="s">
        <v>1182</v>
      </c>
    </row>
    <row r="15" spans="1:46" x14ac:dyDescent="0.2">
      <c r="A15" s="733" t="str">
        <f>+'3. Associated information'!BB17</f>
        <v>x</v>
      </c>
      <c r="B15" s="733" t="str">
        <f>+'3. Associated information'!BC17</f>
        <v>x</v>
      </c>
      <c r="C15" s="733" t="str">
        <f>+'3. Associated information'!BD17</f>
        <v>x</v>
      </c>
      <c r="D15" s="733" t="str">
        <f>+'3. Associated information'!BE17</f>
        <v>x</v>
      </c>
      <c r="E15" s="733" t="str">
        <f>+'3. Associated information'!BF17</f>
        <v>x</v>
      </c>
      <c r="F15" s="733">
        <f>+'3. Associated information'!BG17</f>
        <v>0</v>
      </c>
      <c r="G15" s="733">
        <f>+'3. Associated information'!BH17</f>
        <v>0</v>
      </c>
      <c r="H15" s="733" t="str">
        <f>IF('3. Associated information'!W17="x","x","")</f>
        <v>x</v>
      </c>
      <c r="I15" s="733" t="str">
        <f>IF('3. Associated information'!X17="x","x","")</f>
        <v>x</v>
      </c>
      <c r="J15" s="733" t="str">
        <f>IF('3. Associated information'!Y17="x","x","")</f>
        <v>x</v>
      </c>
      <c r="K15" s="733" t="str">
        <f>IF('3. Associated information'!Z17="x","x","")</f>
        <v>x</v>
      </c>
      <c r="L15" s="733" t="str">
        <f>IF('3. Associated information'!AA17="x","x","")</f>
        <v>x</v>
      </c>
      <c r="M15" s="733" t="str">
        <f>IF('3. Associated information'!AB17="x","x","")</f>
        <v>x</v>
      </c>
      <c r="N15" s="733" t="str">
        <f>IF('3. Associated information'!AC17="x","x","")</f>
        <v/>
      </c>
      <c r="O15" s="733" t="str">
        <f>IF('3. Associated information'!AD17="x","x","")</f>
        <v/>
      </c>
      <c r="P15" s="733" t="str">
        <f>IF('3. Associated information'!AE17="x","x","")</f>
        <v/>
      </c>
      <c r="Q15" s="733" t="str">
        <f>IF('3. Associated information'!AF17="x","x","")</f>
        <v/>
      </c>
      <c r="R15" s="733" t="str">
        <f>IF('3. Associated information'!AG17="x","x","")</f>
        <v/>
      </c>
      <c r="S15" s="733" t="str">
        <f>'2. Service code creation'!E17</f>
        <v>Existing</v>
      </c>
      <c r="T15" s="733">
        <f>'2. Service code creation'!F17</f>
        <v>0</v>
      </c>
      <c r="U15" s="733" t="str">
        <f>'3. Associated information'!M17</f>
        <v>Annuity (renewable)</v>
      </c>
      <c r="V15" s="733" t="str">
        <f>'3. Associated information'!G17</f>
        <v>Yes</v>
      </c>
      <c r="W15" s="733" t="str">
        <f>'3. Associated information'!H17</f>
        <v>UPTS</v>
      </c>
      <c r="X15" s="733" t="str">
        <f>'3. Associated information'!BN17</f>
        <v>Approved</v>
      </c>
      <c r="Y15" s="781">
        <f>'3. Associated information'!BK17</f>
        <v>0</v>
      </c>
      <c r="Z15" s="733">
        <f>'3. Associated information'!BL17</f>
        <v>0</v>
      </c>
      <c r="AA15" s="733">
        <f>'3. Associated information'!BM17</f>
        <v>0</v>
      </c>
      <c r="AB15" s="733">
        <f>'2. Service code creation'!AA17</f>
        <v>0</v>
      </c>
      <c r="AC15" s="782" t="str">
        <f>IF('3. Associated information'!J17="Non-CI (contract)","2","")</f>
        <v>2</v>
      </c>
      <c r="AD15" s="782" t="str">
        <f>IF('3. Associated information'!K17="No","1","")</f>
        <v/>
      </c>
      <c r="AE15" s="782" t="str">
        <f>IF(OR('3. Associated information'!V17="00 - Multi LoB",'3. Associated information'!V17=""),"","3")</f>
        <v/>
      </c>
      <c r="AF15" s="783">
        <f t="shared" ref="AF15:AF16" si="5">LEN(AH15)</f>
        <v>20</v>
      </c>
      <c r="AG15" s="726" t="str">
        <f t="shared" ref="AG15:AG16" si="6">IF(LEN(AH15)&gt;8,"C","")</f>
        <v>C</v>
      </c>
      <c r="AH15" s="733" t="str">
        <f>'3. Associated information'!E17</f>
        <v>[LoB]-UPTS-000000040</v>
      </c>
      <c r="AI15" s="759" t="str">
        <f>+'3. Associated information'!AK17</f>
        <v>YDIE</v>
      </c>
      <c r="AJ15" s="759" t="str">
        <f>+'3. Associated information'!T17</f>
        <v>Service Delivery Assurance Tier3 BusHrs</v>
      </c>
      <c r="AK15" s="759">
        <f>VLOOKUP('3. Associated information'!AL17,'Field Values'!$AB$2:$AD$40,2,FALSE)</f>
        <v>20000</v>
      </c>
      <c r="AL15" s="763" t="str">
        <f>LEFT('3. Associated information'!V17,2)</f>
        <v>00</v>
      </c>
      <c r="AM15" s="759">
        <f>VLOOKUP('3. Associated information'!I17,'Field Values'!$BQ$3:$BS$4,2,FALSE)</f>
        <v>16000</v>
      </c>
      <c r="AN15" s="759" t="str">
        <f>+'3. Associated information'!AS17</f>
        <v>YS31 MS  - Support</v>
      </c>
      <c r="AO15" s="759" t="str">
        <f>VLOOKUP('3. Associated information'!AO17,'Field Values'!$AL$3:$AN$27,2,FALSE)</f>
        <v>2G</v>
      </c>
      <c r="AP15" s="768" t="str">
        <f>+'3. Associated information'!U17</f>
        <v xml:space="preserve">BusHrs Service Delivery Assurance Tier 3; 1001 - 2000 CIs. </v>
      </c>
      <c r="AQ15" s="769" t="str">
        <f>+'3. Associated information'!AV17</f>
        <v>003</v>
      </c>
      <c r="AR15" s="759" t="str">
        <f>+'3. Associated information'!D17</f>
        <v>DDSP-UPTS-ServiceDelivAssurTier3BusHrs</v>
      </c>
      <c r="AS15" s="769" t="str">
        <f>+'3. Associated information'!BI17</f>
        <v>DD-GLOBAL</v>
      </c>
      <c r="AT15" s="767" t="s">
        <v>1182</v>
      </c>
    </row>
    <row r="16" spans="1:46" x14ac:dyDescent="0.2">
      <c r="A16" s="733" t="str">
        <f>+'3. Associated information'!BB18</f>
        <v>x</v>
      </c>
      <c r="B16" s="733" t="str">
        <f>+'3. Associated information'!BC18</f>
        <v>x</v>
      </c>
      <c r="C16" s="733" t="str">
        <f>+'3. Associated information'!BD18</f>
        <v>x</v>
      </c>
      <c r="D16" s="733" t="str">
        <f>+'3. Associated information'!BE18</f>
        <v>x</v>
      </c>
      <c r="E16" s="733" t="str">
        <f>+'3. Associated information'!BF18</f>
        <v>x</v>
      </c>
      <c r="F16" s="733">
        <f>+'3. Associated information'!BG18</f>
        <v>0</v>
      </c>
      <c r="G16" s="733">
        <f>+'3. Associated information'!BH18</f>
        <v>0</v>
      </c>
      <c r="H16" s="733" t="str">
        <f>IF('3. Associated information'!W18="x","x","")</f>
        <v>x</v>
      </c>
      <c r="I16" s="733" t="str">
        <f>IF('3. Associated information'!X18="x","x","")</f>
        <v>x</v>
      </c>
      <c r="J16" s="733" t="str">
        <f>IF('3. Associated information'!Y18="x","x","")</f>
        <v>x</v>
      </c>
      <c r="K16" s="733" t="str">
        <f>IF('3. Associated information'!Z18="x","x","")</f>
        <v>x</v>
      </c>
      <c r="L16" s="733" t="str">
        <f>IF('3. Associated information'!AA18="x","x","")</f>
        <v>x</v>
      </c>
      <c r="M16" s="733" t="str">
        <f>IF('3. Associated information'!AB18="x","x","")</f>
        <v>x</v>
      </c>
      <c r="N16" s="733" t="str">
        <f>IF('3. Associated information'!AC18="x","x","")</f>
        <v/>
      </c>
      <c r="O16" s="733" t="str">
        <f>IF('3. Associated information'!AD18="x","x","")</f>
        <v/>
      </c>
      <c r="P16" s="733" t="str">
        <f>IF('3. Associated information'!AE18="x","x","")</f>
        <v/>
      </c>
      <c r="Q16" s="733" t="str">
        <f>IF('3. Associated information'!AF18="x","x","")</f>
        <v/>
      </c>
      <c r="R16" s="733" t="str">
        <f>IF('3. Associated information'!AG18="x","x","")</f>
        <v/>
      </c>
      <c r="S16" s="733" t="str">
        <f>'2. Service code creation'!E18</f>
        <v>Existing</v>
      </c>
      <c r="T16" s="733">
        <f>'2. Service code creation'!F18</f>
        <v>0</v>
      </c>
      <c r="U16" s="733" t="str">
        <f>'3. Associated information'!M18</f>
        <v>MACD-points-based</v>
      </c>
      <c r="V16" s="733" t="str">
        <f>'3. Associated information'!G18</f>
        <v>Yes</v>
      </c>
      <c r="W16" s="733" t="str">
        <f>'3. Associated information'!H18</f>
        <v>UPTS</v>
      </c>
      <c r="X16" s="733" t="str">
        <f>'3. Associated information'!BN18</f>
        <v>Approved</v>
      </c>
      <c r="Y16" s="781">
        <f>'3. Associated information'!BK18</f>
        <v>0</v>
      </c>
      <c r="Z16" s="733">
        <f>'3. Associated information'!BL18</f>
        <v>0</v>
      </c>
      <c r="AA16" s="733">
        <f>'3. Associated information'!BM18</f>
        <v>0</v>
      </c>
      <c r="AB16" s="733">
        <f>'2. Service code creation'!AA18</f>
        <v>0</v>
      </c>
      <c r="AC16" s="782" t="str">
        <f>IF('3. Associated information'!J18="Non-CI (contract)","2","")</f>
        <v>2</v>
      </c>
      <c r="AD16" s="782" t="str">
        <f>IF('3. Associated information'!K18="No","1","")</f>
        <v/>
      </c>
      <c r="AE16" s="782" t="str">
        <f>IF(OR('3. Associated information'!V18="00 - Multi LoB",'3. Associated information'!V18=""),"","3")</f>
        <v/>
      </c>
      <c r="AF16" s="783">
        <f t="shared" si="5"/>
        <v>20</v>
      </c>
      <c r="AG16" s="726" t="str">
        <f t="shared" si="6"/>
        <v>C</v>
      </c>
      <c r="AH16" s="733" t="str">
        <f>'3. Associated information'!E18</f>
        <v>[LoB]-UPTS-000000028</v>
      </c>
      <c r="AI16" s="759" t="str">
        <f>+'3. Associated information'!AK18</f>
        <v>YDIE</v>
      </c>
      <c r="AJ16" s="759" t="str">
        <f>+'3. Associated information'!T18</f>
        <v>MACD Request Management 24x7</v>
      </c>
      <c r="AK16" s="759">
        <f>VLOOKUP('3. Associated information'!AL18,'Field Values'!$AB$2:$AD$40,2,FALSE)</f>
        <v>20000</v>
      </c>
      <c r="AL16" s="763" t="str">
        <f>LEFT('3. Associated information'!V18,2)</f>
        <v>00</v>
      </c>
      <c r="AM16" s="759">
        <f>VLOOKUP('3. Associated information'!I18,'Field Values'!$BQ$3:$BS$4,2,FALSE)</f>
        <v>16000</v>
      </c>
      <c r="AN16" s="759" t="str">
        <f>+'3. Associated information'!AS18</f>
        <v>YS42 MS Support Retainer</v>
      </c>
      <c r="AO16" s="759" t="str">
        <f>VLOOKUP('3. Associated information'!AO18,'Field Values'!$AL$3:$AN$27,2,FALSE)</f>
        <v>2G</v>
      </c>
      <c r="AP16" s="768" t="str">
        <f>+'3. Associated information'!U18</f>
        <v>24x7 MACD Request Management.</v>
      </c>
      <c r="AQ16" s="769" t="str">
        <f>+'3. Associated information'!AV18</f>
        <v>003</v>
      </c>
      <c r="AR16" s="759" t="str">
        <f>+'3. Associated information'!D18</f>
        <v>DDSP-UPTS-MACD24x7</v>
      </c>
      <c r="AS16" s="769" t="str">
        <f>+'3. Associated information'!BI18</f>
        <v>DD-GLOBAL</v>
      </c>
      <c r="AT16" s="767" t="s">
        <v>1182</v>
      </c>
    </row>
  </sheetData>
  <autoFilter ref="A3:AU3" xr:uid="{00000000-0009-0000-0000-000015000000}"/>
  <mergeCells count="2">
    <mergeCell ref="N1:R1"/>
    <mergeCell ref="A2:G2"/>
  </mergeCells>
  <conditionalFormatting sqref="AJ4:AJ16">
    <cfRule type="expression" dxfId="9" priority="47">
      <formula>IF(AND(AG4="C",LEN(AJ4)&lt;2),TRUE,FALSE)</formula>
    </cfRule>
  </conditionalFormatting>
  <conditionalFormatting sqref="AN4:AN16">
    <cfRule type="expression" dxfId="8" priority="45">
      <formula>IF(AND(AG4="C",LEN(AN4)&lt;2),TRUE,FALSE)</formula>
    </cfRule>
  </conditionalFormatting>
  <conditionalFormatting sqref="AO4:AO16">
    <cfRule type="expression" dxfId="7" priority="44">
      <formula>IF(AND(ISERROR(AO4)=TRUE,AG4="C"),TRUE,FALSE)</formula>
    </cfRule>
  </conditionalFormatting>
  <conditionalFormatting sqref="AF4:AF16">
    <cfRule type="expression" dxfId="6" priority="37">
      <formula>AF4&gt;18</formula>
    </cfRule>
  </conditionalFormatting>
  <conditionalFormatting sqref="AH4:AH16">
    <cfRule type="containsBlanks" dxfId="5" priority="36">
      <formula>LEN(TRIM(AH4))=0</formula>
    </cfRule>
  </conditionalFormatting>
  <conditionalFormatting sqref="AR4:AR16">
    <cfRule type="expression" dxfId="4" priority="168">
      <formula>IF(AND(AG4="C",LEN(AJ4)&lt;8),TRUE,FALSE)</formula>
    </cfRule>
  </conditionalFormatting>
  <conditionalFormatting sqref="X1:X1048576">
    <cfRule type="containsText" dxfId="3" priority="24" operator="containsText" text="request">
      <formula>NOT(ISERROR(SEARCH("request",X1)))</formula>
    </cfRule>
    <cfRule type="containsText" dxfId="2" priority="25" operator="containsText" text="rejected">
      <formula>NOT(ISERROR(SEARCH("rejected",X1)))</formula>
    </cfRule>
  </conditionalFormatting>
  <conditionalFormatting sqref="AK4:AK16">
    <cfRule type="expression" dxfId="1" priority="235">
      <formula>IF(AND(ISERROR(#REF!)=TRUE,AG4="C"),TRUE,FALSE)</formula>
    </cfRule>
  </conditionalFormatting>
  <conditionalFormatting sqref="AM4:AM16">
    <cfRule type="expression" dxfId="0" priority="236">
      <formula>IF(AND(ISERROR(#REF!)=TRUE,#REF!="C"),TRUE,FALSE)</formula>
    </cfRule>
  </conditionalFormatting>
  <pageMargins left="0.7" right="0.7" top="0.75" bottom="0.75" header="0.3" footer="0.3"/>
  <pageSetup paperSize="9"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9">
    <tabColor theme="1"/>
  </sheetPr>
  <dimension ref="A1:Q56"/>
  <sheetViews>
    <sheetView workbookViewId="0">
      <selection activeCell="D3" sqref="D3:I3"/>
    </sheetView>
  </sheetViews>
  <sheetFormatPr defaultRowHeight="14.25" x14ac:dyDescent="0.2"/>
  <cols>
    <col min="1" max="1" width="38.375" customWidth="1"/>
    <col min="2" max="2" width="24.875" bestFit="1" customWidth="1"/>
    <col min="3" max="3" width="3.75" customWidth="1"/>
    <col min="4" max="5" width="40.625" bestFit="1" customWidth="1"/>
    <col min="6" max="6" width="0" hidden="1" customWidth="1"/>
    <col min="7" max="7" width="38.875" bestFit="1" customWidth="1"/>
    <col min="8" max="8" width="8" style="212" customWidth="1"/>
    <col min="9" max="9" width="11.25" style="212" customWidth="1"/>
    <col min="10" max="10" width="8" style="374" customWidth="1"/>
    <col min="11" max="11" width="5.125" style="212" customWidth="1"/>
    <col min="12" max="12" width="4.625" style="212" customWidth="1"/>
    <col min="13" max="13" width="12.5" customWidth="1"/>
    <col min="14" max="14" width="85.75" customWidth="1"/>
    <col min="15" max="15" width="13.375" customWidth="1"/>
    <col min="16" max="16" width="20.375" bestFit="1" customWidth="1"/>
    <col min="17" max="17" width="39" customWidth="1"/>
  </cols>
  <sheetData>
    <row r="1" spans="1:17" ht="15" x14ac:dyDescent="0.2">
      <c r="A1" s="1035" t="s">
        <v>2332</v>
      </c>
      <c r="B1" s="1036"/>
      <c r="D1" s="1035" t="s">
        <v>2333</v>
      </c>
      <c r="E1" s="1036"/>
      <c r="H1" s="817"/>
      <c r="I1" s="817"/>
      <c r="K1" s="817"/>
      <c r="L1" s="817"/>
    </row>
    <row r="2" spans="1:17" s="371" customFormat="1" ht="33.75" customHeight="1" x14ac:dyDescent="0.2">
      <c r="A2" s="369" t="s">
        <v>2334</v>
      </c>
      <c r="B2" s="369" t="s">
        <v>2335</v>
      </c>
      <c r="C2" s="369"/>
      <c r="D2" s="369" t="s">
        <v>2336</v>
      </c>
      <c r="E2" s="370" t="s">
        <v>486</v>
      </c>
      <c r="F2" s="369" t="s">
        <v>2337</v>
      </c>
      <c r="G2" s="370" t="s">
        <v>1</v>
      </c>
      <c r="H2" s="369" t="s">
        <v>2338</v>
      </c>
      <c r="I2" s="370" t="s">
        <v>2339</v>
      </c>
      <c r="J2" s="372" t="s">
        <v>2340</v>
      </c>
      <c r="K2" s="370" t="s">
        <v>824</v>
      </c>
      <c r="L2" s="369" t="s">
        <v>2341</v>
      </c>
      <c r="M2" s="370" t="s">
        <v>2342</v>
      </c>
      <c r="N2" s="369" t="s">
        <v>399</v>
      </c>
      <c r="O2" s="370" t="s">
        <v>2343</v>
      </c>
      <c r="P2" s="369" t="s">
        <v>2344</v>
      </c>
      <c r="Q2" s="370" t="s">
        <v>2345</v>
      </c>
    </row>
    <row r="3" spans="1:17" x14ac:dyDescent="0.2">
      <c r="A3" t="str">
        <f>+'3. Associated information'!BE6</f>
        <v>x</v>
      </c>
      <c r="D3" t="str">
        <f>+E3</f>
        <v>DDSP-UPTS-RemoteSupport</v>
      </c>
      <c r="E3" t="str">
        <f>+'3. Associated information'!D6</f>
        <v>DDSP-UPTS-RemoteSupport</v>
      </c>
      <c r="F3" t="s">
        <v>2346</v>
      </c>
      <c r="G3" t="str">
        <f>+'3. Associated information'!T6</f>
        <v>Remote Support</v>
      </c>
      <c r="H3" s="817" t="str">
        <f>+'3. Associated information'!AU6</f>
        <v>EA</v>
      </c>
      <c r="I3" s="817">
        <v>1</v>
      </c>
      <c r="J3" s="374" t="str">
        <f>IF(LEFT($E3,4)="DDPS","3","2")</f>
        <v>2</v>
      </c>
      <c r="K3" s="817">
        <v>0</v>
      </c>
      <c r="L3" s="817">
        <v>0</v>
      </c>
      <c r="M3" s="373" t="str">
        <f>IF(LEFT($E3,4)="DDPS","8111180900","8111180500")</f>
        <v>8111180500</v>
      </c>
      <c r="N3" t="str">
        <f>+'3. Associated information'!U6</f>
        <v>24x7 Remote Support.</v>
      </c>
      <c r="O3" s="211"/>
      <c r="P3" s="211"/>
    </row>
    <row r="4" spans="1:17" x14ac:dyDescent="0.2">
      <c r="A4" t="e">
        <f>+'3. Associated information'!#REF!</f>
        <v>#REF!</v>
      </c>
      <c r="D4" t="e">
        <f t="shared" ref="D4:D56" si="0">+E4</f>
        <v>#REF!</v>
      </c>
      <c r="E4" t="e">
        <f>+'3. Associated information'!#REF!</f>
        <v>#REF!</v>
      </c>
      <c r="F4" t="s">
        <v>2346</v>
      </c>
      <c r="G4" t="e">
        <f>+'3. Associated information'!#REF!</f>
        <v>#REF!</v>
      </c>
      <c r="H4" s="817" t="e">
        <f>+'3. Associated information'!#REF!</f>
        <v>#REF!</v>
      </c>
      <c r="I4" s="817">
        <v>1</v>
      </c>
      <c r="J4" s="374" t="e">
        <f t="shared" ref="J4:J56" si="1">IF(LEFT($E4,4)="DDPS","3","2")</f>
        <v>#REF!</v>
      </c>
      <c r="K4" s="817">
        <v>0</v>
      </c>
      <c r="L4" s="817">
        <v>0</v>
      </c>
      <c r="M4" s="373" t="e">
        <f t="shared" ref="M4:M56" si="2">IF(LEFT($E4,4)="DDPS","8111180900","8111180500")</f>
        <v>#REF!</v>
      </c>
      <c r="N4" t="e">
        <f>+'3. Associated information'!#REF!</f>
        <v>#REF!</v>
      </c>
      <c r="O4" s="211"/>
      <c r="P4" s="211"/>
    </row>
    <row r="5" spans="1:17" x14ac:dyDescent="0.2">
      <c r="A5" t="e">
        <f>+'3. Associated information'!#REF!</f>
        <v>#REF!</v>
      </c>
      <c r="D5" t="e">
        <f t="shared" si="0"/>
        <v>#REF!</v>
      </c>
      <c r="E5" t="e">
        <f>+'3. Associated information'!#REF!</f>
        <v>#REF!</v>
      </c>
      <c r="F5" t="s">
        <v>2346</v>
      </c>
      <c r="G5" t="e">
        <f>+'3. Associated information'!#REF!</f>
        <v>#REF!</v>
      </c>
      <c r="H5" s="817" t="e">
        <f>+'3. Associated information'!#REF!</f>
        <v>#REF!</v>
      </c>
      <c r="I5" s="817">
        <v>1</v>
      </c>
      <c r="J5" s="374" t="e">
        <f t="shared" si="1"/>
        <v>#REF!</v>
      </c>
      <c r="K5" s="817">
        <v>0</v>
      </c>
      <c r="L5" s="817">
        <v>0</v>
      </c>
      <c r="M5" s="373" t="e">
        <f t="shared" si="2"/>
        <v>#REF!</v>
      </c>
      <c r="N5" t="e">
        <f>+'3. Associated information'!#REF!</f>
        <v>#REF!</v>
      </c>
      <c r="O5" s="211"/>
      <c r="P5" s="211"/>
    </row>
    <row r="6" spans="1:17" x14ac:dyDescent="0.2">
      <c r="A6" t="e">
        <f>+'3. Associated information'!#REF!</f>
        <v>#REF!</v>
      </c>
      <c r="D6" t="e">
        <f t="shared" si="0"/>
        <v>#REF!</v>
      </c>
      <c r="E6" t="e">
        <f>+'3. Associated information'!#REF!</f>
        <v>#REF!</v>
      </c>
      <c r="F6" t="s">
        <v>2346</v>
      </c>
      <c r="G6" t="e">
        <f>+'3. Associated information'!#REF!</f>
        <v>#REF!</v>
      </c>
      <c r="H6" s="817" t="e">
        <f>+'3. Associated information'!#REF!</f>
        <v>#REF!</v>
      </c>
      <c r="I6" s="817">
        <v>1</v>
      </c>
      <c r="J6" s="374" t="e">
        <f t="shared" si="1"/>
        <v>#REF!</v>
      </c>
      <c r="K6" s="817">
        <v>0</v>
      </c>
      <c r="L6" s="817">
        <v>0</v>
      </c>
      <c r="M6" s="373" t="e">
        <f t="shared" si="2"/>
        <v>#REF!</v>
      </c>
      <c r="N6" t="e">
        <f>+'3. Associated information'!#REF!</f>
        <v>#REF!</v>
      </c>
      <c r="O6" s="211"/>
      <c r="P6" s="211"/>
    </row>
    <row r="7" spans="1:17" x14ac:dyDescent="0.2">
      <c r="A7" t="e">
        <f>+'3. Associated information'!#REF!</f>
        <v>#REF!</v>
      </c>
      <c r="D7" t="e">
        <f t="shared" si="0"/>
        <v>#REF!</v>
      </c>
      <c r="E7" t="e">
        <f>+'3. Associated information'!#REF!</f>
        <v>#REF!</v>
      </c>
      <c r="F7" t="s">
        <v>2346</v>
      </c>
      <c r="G7" t="e">
        <f>+'3. Associated information'!#REF!</f>
        <v>#REF!</v>
      </c>
      <c r="H7" s="817" t="e">
        <f>+'3. Associated information'!#REF!</f>
        <v>#REF!</v>
      </c>
      <c r="I7" s="817">
        <v>1</v>
      </c>
      <c r="J7" s="374" t="e">
        <f t="shared" si="1"/>
        <v>#REF!</v>
      </c>
      <c r="K7" s="817">
        <v>0</v>
      </c>
      <c r="L7" s="817">
        <v>0</v>
      </c>
      <c r="M7" s="373" t="e">
        <f t="shared" si="2"/>
        <v>#REF!</v>
      </c>
      <c r="N7" t="e">
        <f>+'3. Associated information'!#REF!</f>
        <v>#REF!</v>
      </c>
      <c r="O7" s="211"/>
      <c r="P7" s="211"/>
    </row>
    <row r="8" spans="1:17" x14ac:dyDescent="0.2">
      <c r="A8" t="e">
        <f>+'3. Associated information'!#REF!</f>
        <v>#REF!</v>
      </c>
      <c r="D8" t="e">
        <f t="shared" si="0"/>
        <v>#REF!</v>
      </c>
      <c r="E8" t="e">
        <f>+'3. Associated information'!#REF!</f>
        <v>#REF!</v>
      </c>
      <c r="F8" t="s">
        <v>2346</v>
      </c>
      <c r="G8" t="e">
        <f>+'3. Associated information'!#REF!</f>
        <v>#REF!</v>
      </c>
      <c r="H8" s="817" t="e">
        <f>+'3. Associated information'!#REF!</f>
        <v>#REF!</v>
      </c>
      <c r="I8" s="817">
        <v>1</v>
      </c>
      <c r="J8" s="374" t="e">
        <f t="shared" si="1"/>
        <v>#REF!</v>
      </c>
      <c r="K8" s="817">
        <v>0</v>
      </c>
      <c r="L8" s="817">
        <v>0</v>
      </c>
      <c r="M8" s="373" t="e">
        <f t="shared" si="2"/>
        <v>#REF!</v>
      </c>
      <c r="N8" t="e">
        <f>+'3. Associated information'!#REF!</f>
        <v>#REF!</v>
      </c>
      <c r="O8" s="211"/>
      <c r="P8" s="211"/>
    </row>
    <row r="9" spans="1:17" x14ac:dyDescent="0.2">
      <c r="A9" t="e">
        <f>+'3. Associated information'!#REF!</f>
        <v>#REF!</v>
      </c>
      <c r="D9" t="e">
        <f t="shared" si="0"/>
        <v>#REF!</v>
      </c>
      <c r="E9" t="e">
        <f>+'3. Associated information'!#REF!</f>
        <v>#REF!</v>
      </c>
      <c r="F9" t="s">
        <v>2346</v>
      </c>
      <c r="G9" t="e">
        <f>+'3. Associated information'!#REF!</f>
        <v>#REF!</v>
      </c>
      <c r="H9" s="817" t="e">
        <f>+'3. Associated information'!#REF!</f>
        <v>#REF!</v>
      </c>
      <c r="I9" s="817">
        <v>1</v>
      </c>
      <c r="J9" s="374" t="e">
        <f t="shared" si="1"/>
        <v>#REF!</v>
      </c>
      <c r="K9" s="817">
        <v>0</v>
      </c>
      <c r="L9" s="817">
        <v>0</v>
      </c>
      <c r="M9" s="373" t="e">
        <f t="shared" si="2"/>
        <v>#REF!</v>
      </c>
      <c r="N9" t="e">
        <f>+'3. Associated information'!#REF!</f>
        <v>#REF!</v>
      </c>
      <c r="O9" s="211"/>
      <c r="P9" s="211"/>
    </row>
    <row r="10" spans="1:17" x14ac:dyDescent="0.2">
      <c r="A10" t="e">
        <f>+'3. Associated information'!#REF!</f>
        <v>#REF!</v>
      </c>
      <c r="D10" t="e">
        <f t="shared" si="0"/>
        <v>#REF!</v>
      </c>
      <c r="E10" t="e">
        <f>+'3. Associated information'!#REF!</f>
        <v>#REF!</v>
      </c>
      <c r="F10" t="s">
        <v>2346</v>
      </c>
      <c r="G10" t="e">
        <f>+'3. Associated information'!#REF!</f>
        <v>#REF!</v>
      </c>
      <c r="H10" s="817" t="e">
        <f>+'3. Associated information'!#REF!</f>
        <v>#REF!</v>
      </c>
      <c r="I10" s="817">
        <v>1</v>
      </c>
      <c r="J10" s="374" t="e">
        <f t="shared" si="1"/>
        <v>#REF!</v>
      </c>
      <c r="K10" s="817">
        <v>0</v>
      </c>
      <c r="L10" s="817">
        <v>0</v>
      </c>
      <c r="M10" s="373" t="e">
        <f t="shared" si="2"/>
        <v>#REF!</v>
      </c>
      <c r="N10" t="e">
        <f>+'3. Associated information'!#REF!</f>
        <v>#REF!</v>
      </c>
      <c r="O10" s="211"/>
      <c r="P10" s="211"/>
    </row>
    <row r="11" spans="1:17" x14ac:dyDescent="0.2">
      <c r="A11" t="e">
        <f>+'3. Associated information'!#REF!</f>
        <v>#REF!</v>
      </c>
      <c r="D11" t="e">
        <f t="shared" si="0"/>
        <v>#REF!</v>
      </c>
      <c r="E11" t="e">
        <f>+'3. Associated information'!#REF!</f>
        <v>#REF!</v>
      </c>
      <c r="F11" t="s">
        <v>2346</v>
      </c>
      <c r="G11" t="e">
        <f>+'3. Associated information'!#REF!</f>
        <v>#REF!</v>
      </c>
      <c r="H11" s="817" t="e">
        <f>+'3. Associated information'!#REF!</f>
        <v>#REF!</v>
      </c>
      <c r="I11" s="817">
        <v>1</v>
      </c>
      <c r="J11" s="374" t="e">
        <f t="shared" si="1"/>
        <v>#REF!</v>
      </c>
      <c r="K11" s="817">
        <v>0</v>
      </c>
      <c r="L11" s="817">
        <v>0</v>
      </c>
      <c r="M11" s="373" t="e">
        <f t="shared" si="2"/>
        <v>#REF!</v>
      </c>
      <c r="N11" t="e">
        <f>+'3. Associated information'!#REF!</f>
        <v>#REF!</v>
      </c>
      <c r="O11" s="211"/>
      <c r="P11" s="211"/>
    </row>
    <row r="12" spans="1:17" x14ac:dyDescent="0.2">
      <c r="A12" t="e">
        <f>+'3. Associated information'!#REF!</f>
        <v>#REF!</v>
      </c>
      <c r="D12" t="e">
        <f t="shared" si="0"/>
        <v>#REF!</v>
      </c>
      <c r="E12" t="e">
        <f>+'3. Associated information'!#REF!</f>
        <v>#REF!</v>
      </c>
      <c r="F12" t="s">
        <v>2346</v>
      </c>
      <c r="G12" t="e">
        <f>+'3. Associated information'!#REF!</f>
        <v>#REF!</v>
      </c>
      <c r="H12" s="817" t="e">
        <f>+'3. Associated information'!#REF!</f>
        <v>#REF!</v>
      </c>
      <c r="I12" s="817">
        <v>1</v>
      </c>
      <c r="J12" s="374" t="e">
        <f t="shared" si="1"/>
        <v>#REF!</v>
      </c>
      <c r="K12" s="817">
        <v>0</v>
      </c>
      <c r="L12" s="817">
        <v>0</v>
      </c>
      <c r="M12" s="373" t="e">
        <f t="shared" si="2"/>
        <v>#REF!</v>
      </c>
      <c r="N12" t="e">
        <f>+'3. Associated information'!#REF!</f>
        <v>#REF!</v>
      </c>
      <c r="O12" s="211"/>
      <c r="P12" s="211"/>
    </row>
    <row r="13" spans="1:17" x14ac:dyDescent="0.2">
      <c r="A13" t="e">
        <f>+'3. Associated information'!#REF!</f>
        <v>#REF!</v>
      </c>
      <c r="D13" t="e">
        <f t="shared" si="0"/>
        <v>#REF!</v>
      </c>
      <c r="E13" t="e">
        <f>+'3. Associated information'!#REF!</f>
        <v>#REF!</v>
      </c>
      <c r="F13" t="s">
        <v>2346</v>
      </c>
      <c r="G13" t="e">
        <f>+'3. Associated information'!#REF!</f>
        <v>#REF!</v>
      </c>
      <c r="H13" s="817" t="e">
        <f>+'3. Associated information'!#REF!</f>
        <v>#REF!</v>
      </c>
      <c r="I13" s="817">
        <v>1</v>
      </c>
      <c r="J13" s="374" t="e">
        <f t="shared" si="1"/>
        <v>#REF!</v>
      </c>
      <c r="K13" s="817">
        <v>0</v>
      </c>
      <c r="L13" s="817">
        <v>0</v>
      </c>
      <c r="M13" s="373" t="e">
        <f t="shared" si="2"/>
        <v>#REF!</v>
      </c>
      <c r="N13" t="e">
        <f>+'3. Associated information'!#REF!</f>
        <v>#REF!</v>
      </c>
      <c r="O13" s="211"/>
      <c r="P13" s="211"/>
    </row>
    <row r="14" spans="1:17" x14ac:dyDescent="0.2">
      <c r="A14" t="e">
        <f>+'3. Associated information'!#REF!</f>
        <v>#REF!</v>
      </c>
      <c r="D14" t="e">
        <f t="shared" si="0"/>
        <v>#REF!</v>
      </c>
      <c r="E14" t="e">
        <f>+'3. Associated information'!#REF!</f>
        <v>#REF!</v>
      </c>
      <c r="F14" t="s">
        <v>2346</v>
      </c>
      <c r="G14" t="e">
        <f>+'3. Associated information'!#REF!</f>
        <v>#REF!</v>
      </c>
      <c r="H14" s="817" t="e">
        <f>+'3. Associated information'!#REF!</f>
        <v>#REF!</v>
      </c>
      <c r="I14" s="817">
        <v>1</v>
      </c>
      <c r="J14" s="374" t="e">
        <f t="shared" si="1"/>
        <v>#REF!</v>
      </c>
      <c r="K14" s="817">
        <v>0</v>
      </c>
      <c r="L14" s="817">
        <v>0</v>
      </c>
      <c r="M14" s="373" t="e">
        <f t="shared" si="2"/>
        <v>#REF!</v>
      </c>
      <c r="N14" t="e">
        <f>+'3. Associated information'!#REF!</f>
        <v>#REF!</v>
      </c>
      <c r="O14" s="211"/>
      <c r="P14" s="211"/>
    </row>
    <row r="15" spans="1:17" x14ac:dyDescent="0.2">
      <c r="A15" t="e">
        <f>+'3. Associated information'!#REF!</f>
        <v>#REF!</v>
      </c>
      <c r="D15" t="e">
        <f t="shared" si="0"/>
        <v>#REF!</v>
      </c>
      <c r="E15" t="e">
        <f>+'3. Associated information'!#REF!</f>
        <v>#REF!</v>
      </c>
      <c r="F15" t="s">
        <v>2346</v>
      </c>
      <c r="G15" t="e">
        <f>+'3. Associated information'!#REF!</f>
        <v>#REF!</v>
      </c>
      <c r="H15" s="817" t="e">
        <f>+'3. Associated information'!#REF!</f>
        <v>#REF!</v>
      </c>
      <c r="I15" s="817">
        <v>1</v>
      </c>
      <c r="J15" s="374" t="e">
        <f t="shared" si="1"/>
        <v>#REF!</v>
      </c>
      <c r="K15" s="817">
        <v>0</v>
      </c>
      <c r="L15" s="817">
        <v>0</v>
      </c>
      <c r="M15" s="373" t="e">
        <f t="shared" si="2"/>
        <v>#REF!</v>
      </c>
      <c r="N15" t="e">
        <f>+'3. Associated information'!#REF!</f>
        <v>#REF!</v>
      </c>
      <c r="O15" s="211"/>
      <c r="P15" s="211"/>
    </row>
    <row r="16" spans="1:17" x14ac:dyDescent="0.2">
      <c r="A16" t="e">
        <f>+'3. Associated information'!#REF!</f>
        <v>#REF!</v>
      </c>
      <c r="D16" t="e">
        <f t="shared" si="0"/>
        <v>#REF!</v>
      </c>
      <c r="E16" t="e">
        <f>+'3. Associated information'!#REF!</f>
        <v>#REF!</v>
      </c>
      <c r="F16" t="s">
        <v>2346</v>
      </c>
      <c r="G16" t="e">
        <f>+'3. Associated information'!#REF!</f>
        <v>#REF!</v>
      </c>
      <c r="H16" s="817" t="e">
        <f>+'3. Associated information'!#REF!</f>
        <v>#REF!</v>
      </c>
      <c r="I16" s="817">
        <v>1</v>
      </c>
      <c r="J16" s="374" t="e">
        <f t="shared" si="1"/>
        <v>#REF!</v>
      </c>
      <c r="K16" s="817">
        <v>0</v>
      </c>
      <c r="L16" s="817">
        <v>0</v>
      </c>
      <c r="M16" s="373" t="e">
        <f t="shared" si="2"/>
        <v>#REF!</v>
      </c>
      <c r="N16" t="e">
        <f>+'3. Associated information'!#REF!</f>
        <v>#REF!</v>
      </c>
      <c r="O16" s="211"/>
      <c r="P16" s="211"/>
    </row>
    <row r="17" spans="1:16" x14ac:dyDescent="0.2">
      <c r="A17" t="e">
        <f>+'3. Associated information'!#REF!</f>
        <v>#REF!</v>
      </c>
      <c r="D17" t="e">
        <f t="shared" si="0"/>
        <v>#REF!</v>
      </c>
      <c r="E17" t="e">
        <f>+'3. Associated information'!#REF!</f>
        <v>#REF!</v>
      </c>
      <c r="F17" t="s">
        <v>2346</v>
      </c>
      <c r="G17" t="e">
        <f>+'3. Associated information'!#REF!</f>
        <v>#REF!</v>
      </c>
      <c r="H17" s="817" t="e">
        <f>+'3. Associated information'!#REF!</f>
        <v>#REF!</v>
      </c>
      <c r="I17" s="817">
        <v>1</v>
      </c>
      <c r="J17" s="374" t="e">
        <f t="shared" si="1"/>
        <v>#REF!</v>
      </c>
      <c r="K17" s="817">
        <v>0</v>
      </c>
      <c r="L17" s="817">
        <v>0</v>
      </c>
      <c r="M17" s="373" t="e">
        <f t="shared" si="2"/>
        <v>#REF!</v>
      </c>
      <c r="N17" t="e">
        <f>+'3. Associated information'!#REF!</f>
        <v>#REF!</v>
      </c>
      <c r="O17" s="211"/>
      <c r="P17" s="211"/>
    </row>
    <row r="18" spans="1:16" x14ac:dyDescent="0.2">
      <c r="A18" t="e">
        <f>+'3. Associated information'!#REF!</f>
        <v>#REF!</v>
      </c>
      <c r="D18" t="e">
        <f t="shared" si="0"/>
        <v>#REF!</v>
      </c>
      <c r="E18" t="e">
        <f>+'3. Associated information'!#REF!</f>
        <v>#REF!</v>
      </c>
      <c r="F18" t="s">
        <v>2346</v>
      </c>
      <c r="G18" t="e">
        <f>+'3. Associated information'!#REF!</f>
        <v>#REF!</v>
      </c>
      <c r="H18" s="817" t="e">
        <f>+'3. Associated information'!#REF!</f>
        <v>#REF!</v>
      </c>
      <c r="I18" s="817">
        <v>1</v>
      </c>
      <c r="J18" s="374" t="e">
        <f t="shared" si="1"/>
        <v>#REF!</v>
      </c>
      <c r="K18" s="817">
        <v>0</v>
      </c>
      <c r="L18" s="817">
        <v>0</v>
      </c>
      <c r="M18" s="373" t="e">
        <f t="shared" si="2"/>
        <v>#REF!</v>
      </c>
      <c r="N18" t="e">
        <f>+'3. Associated information'!#REF!</f>
        <v>#REF!</v>
      </c>
      <c r="O18" s="211"/>
      <c r="P18" s="211"/>
    </row>
    <row r="19" spans="1:16" x14ac:dyDescent="0.2">
      <c r="A19" t="e">
        <f>+'3. Associated information'!#REF!</f>
        <v>#REF!</v>
      </c>
      <c r="D19" t="e">
        <f t="shared" si="0"/>
        <v>#REF!</v>
      </c>
      <c r="E19" t="e">
        <f>+'3. Associated information'!#REF!</f>
        <v>#REF!</v>
      </c>
      <c r="F19" t="s">
        <v>2346</v>
      </c>
      <c r="G19" t="e">
        <f>+'3. Associated information'!#REF!</f>
        <v>#REF!</v>
      </c>
      <c r="H19" s="817" t="e">
        <f>+'3. Associated information'!#REF!</f>
        <v>#REF!</v>
      </c>
      <c r="I19" s="817">
        <v>1</v>
      </c>
      <c r="J19" s="374" t="e">
        <f t="shared" si="1"/>
        <v>#REF!</v>
      </c>
      <c r="K19" s="817">
        <v>0</v>
      </c>
      <c r="L19" s="817">
        <v>0</v>
      </c>
      <c r="M19" s="373" t="e">
        <f t="shared" si="2"/>
        <v>#REF!</v>
      </c>
      <c r="N19" t="e">
        <f>+'3. Associated information'!#REF!</f>
        <v>#REF!</v>
      </c>
      <c r="O19" s="211"/>
      <c r="P19" s="211"/>
    </row>
    <row r="20" spans="1:16" x14ac:dyDescent="0.2">
      <c r="A20" t="e">
        <f>+'3. Associated information'!#REF!</f>
        <v>#REF!</v>
      </c>
      <c r="D20" t="e">
        <f t="shared" si="0"/>
        <v>#REF!</v>
      </c>
      <c r="E20" t="e">
        <f>+'3. Associated information'!#REF!</f>
        <v>#REF!</v>
      </c>
      <c r="F20" t="s">
        <v>2346</v>
      </c>
      <c r="G20" t="e">
        <f>+'3. Associated information'!#REF!</f>
        <v>#REF!</v>
      </c>
      <c r="H20" s="817" t="e">
        <f>+'3. Associated information'!#REF!</f>
        <v>#REF!</v>
      </c>
      <c r="I20" s="817">
        <v>1</v>
      </c>
      <c r="J20" s="374" t="e">
        <f t="shared" si="1"/>
        <v>#REF!</v>
      </c>
      <c r="K20" s="817">
        <v>0</v>
      </c>
      <c r="L20" s="817">
        <v>0</v>
      </c>
      <c r="M20" s="373" t="e">
        <f t="shared" si="2"/>
        <v>#REF!</v>
      </c>
      <c r="N20" t="e">
        <f>+'3. Associated information'!#REF!</f>
        <v>#REF!</v>
      </c>
      <c r="O20" s="211"/>
      <c r="P20" s="211"/>
    </row>
    <row r="21" spans="1:16" x14ac:dyDescent="0.2">
      <c r="A21" t="e">
        <f>+'3. Associated information'!#REF!</f>
        <v>#REF!</v>
      </c>
      <c r="D21" t="e">
        <f t="shared" si="0"/>
        <v>#REF!</v>
      </c>
      <c r="E21" t="e">
        <f>+'3. Associated information'!#REF!</f>
        <v>#REF!</v>
      </c>
      <c r="F21" t="s">
        <v>2346</v>
      </c>
      <c r="G21" t="e">
        <f>+'3. Associated information'!#REF!</f>
        <v>#REF!</v>
      </c>
      <c r="H21" s="817" t="e">
        <f>+'3. Associated information'!#REF!</f>
        <v>#REF!</v>
      </c>
      <c r="I21" s="817">
        <v>1</v>
      </c>
      <c r="J21" s="374" t="e">
        <f t="shared" si="1"/>
        <v>#REF!</v>
      </c>
      <c r="K21" s="817">
        <v>0</v>
      </c>
      <c r="L21" s="817">
        <v>0</v>
      </c>
      <c r="M21" s="373" t="e">
        <f t="shared" si="2"/>
        <v>#REF!</v>
      </c>
      <c r="N21" t="e">
        <f>+'3. Associated information'!#REF!</f>
        <v>#REF!</v>
      </c>
      <c r="O21" s="211"/>
      <c r="P21" s="211"/>
    </row>
    <row r="22" spans="1:16" x14ac:dyDescent="0.2">
      <c r="A22" t="e">
        <f>+'3. Associated information'!#REF!</f>
        <v>#REF!</v>
      </c>
      <c r="D22" t="e">
        <f t="shared" si="0"/>
        <v>#REF!</v>
      </c>
      <c r="E22" t="e">
        <f>+'3. Associated information'!#REF!</f>
        <v>#REF!</v>
      </c>
      <c r="F22" t="s">
        <v>2346</v>
      </c>
      <c r="G22" t="e">
        <f>+'3. Associated information'!#REF!</f>
        <v>#REF!</v>
      </c>
      <c r="H22" s="817" t="e">
        <f>+'3. Associated information'!#REF!</f>
        <v>#REF!</v>
      </c>
      <c r="I22" s="817">
        <v>1</v>
      </c>
      <c r="J22" s="374" t="e">
        <f t="shared" si="1"/>
        <v>#REF!</v>
      </c>
      <c r="K22" s="817">
        <v>0</v>
      </c>
      <c r="L22" s="817">
        <v>0</v>
      </c>
      <c r="M22" s="373" t="e">
        <f t="shared" si="2"/>
        <v>#REF!</v>
      </c>
      <c r="N22" t="e">
        <f>+'3. Associated information'!#REF!</f>
        <v>#REF!</v>
      </c>
      <c r="O22" s="211"/>
      <c r="P22" s="211"/>
    </row>
    <row r="23" spans="1:16" x14ac:dyDescent="0.2">
      <c r="A23" t="e">
        <f>+'3. Associated information'!#REF!</f>
        <v>#REF!</v>
      </c>
      <c r="D23" t="e">
        <f t="shared" si="0"/>
        <v>#REF!</v>
      </c>
      <c r="E23" t="e">
        <f>+'3. Associated information'!#REF!</f>
        <v>#REF!</v>
      </c>
      <c r="F23" t="s">
        <v>2346</v>
      </c>
      <c r="G23" t="e">
        <f>+'3. Associated information'!#REF!</f>
        <v>#REF!</v>
      </c>
      <c r="H23" s="817" t="e">
        <f>+'3. Associated information'!#REF!</f>
        <v>#REF!</v>
      </c>
      <c r="I23" s="817">
        <v>1</v>
      </c>
      <c r="J23" s="374" t="e">
        <f t="shared" si="1"/>
        <v>#REF!</v>
      </c>
      <c r="K23" s="817">
        <v>0</v>
      </c>
      <c r="L23" s="817">
        <v>0</v>
      </c>
      <c r="M23" s="373" t="e">
        <f t="shared" si="2"/>
        <v>#REF!</v>
      </c>
      <c r="N23" t="e">
        <f>+'3. Associated information'!#REF!</f>
        <v>#REF!</v>
      </c>
      <c r="O23" s="211"/>
      <c r="P23" s="211"/>
    </row>
    <row r="24" spans="1:16" x14ac:dyDescent="0.2">
      <c r="A24" t="e">
        <f>+'3. Associated information'!#REF!</f>
        <v>#REF!</v>
      </c>
      <c r="D24" t="e">
        <f t="shared" si="0"/>
        <v>#REF!</v>
      </c>
      <c r="E24" t="e">
        <f>+'3. Associated information'!#REF!</f>
        <v>#REF!</v>
      </c>
      <c r="F24" t="s">
        <v>2346</v>
      </c>
      <c r="G24" t="e">
        <f>+'3. Associated information'!#REF!</f>
        <v>#REF!</v>
      </c>
      <c r="H24" s="817" t="e">
        <f>+'3. Associated information'!#REF!</f>
        <v>#REF!</v>
      </c>
      <c r="I24" s="817">
        <v>1</v>
      </c>
      <c r="J24" s="374" t="e">
        <f t="shared" si="1"/>
        <v>#REF!</v>
      </c>
      <c r="K24" s="817">
        <v>0</v>
      </c>
      <c r="L24" s="817">
        <v>0</v>
      </c>
      <c r="M24" s="373" t="e">
        <f t="shared" si="2"/>
        <v>#REF!</v>
      </c>
      <c r="N24" t="e">
        <f>+'3. Associated information'!#REF!</f>
        <v>#REF!</v>
      </c>
      <c r="O24" s="211"/>
      <c r="P24" s="211"/>
    </row>
    <row r="25" spans="1:16" x14ac:dyDescent="0.2">
      <c r="A25" t="e">
        <f>+'3. Associated information'!#REF!</f>
        <v>#REF!</v>
      </c>
      <c r="D25" t="e">
        <f t="shared" si="0"/>
        <v>#REF!</v>
      </c>
      <c r="E25" t="e">
        <f>+'3. Associated information'!#REF!</f>
        <v>#REF!</v>
      </c>
      <c r="F25" t="s">
        <v>2346</v>
      </c>
      <c r="G25" t="e">
        <f>+'3. Associated information'!#REF!</f>
        <v>#REF!</v>
      </c>
      <c r="H25" s="817" t="e">
        <f>+'3. Associated information'!#REF!</f>
        <v>#REF!</v>
      </c>
      <c r="I25" s="817">
        <v>1</v>
      </c>
      <c r="J25" s="374" t="e">
        <f t="shared" si="1"/>
        <v>#REF!</v>
      </c>
      <c r="K25" s="817">
        <v>0</v>
      </c>
      <c r="L25" s="817">
        <v>0</v>
      </c>
      <c r="M25" s="373" t="e">
        <f t="shared" si="2"/>
        <v>#REF!</v>
      </c>
      <c r="N25" t="e">
        <f>+'3. Associated information'!#REF!</f>
        <v>#REF!</v>
      </c>
      <c r="O25" s="211"/>
      <c r="P25" s="211"/>
    </row>
    <row r="26" spans="1:16" x14ac:dyDescent="0.2">
      <c r="A26" t="e">
        <f>+'3. Associated information'!#REF!</f>
        <v>#REF!</v>
      </c>
      <c r="D26" t="e">
        <f t="shared" si="0"/>
        <v>#REF!</v>
      </c>
      <c r="E26" t="e">
        <f>+'3. Associated information'!#REF!</f>
        <v>#REF!</v>
      </c>
      <c r="F26" t="s">
        <v>2346</v>
      </c>
      <c r="G26" t="e">
        <f>+'3. Associated information'!#REF!</f>
        <v>#REF!</v>
      </c>
      <c r="H26" s="817" t="e">
        <f>+'3. Associated information'!#REF!</f>
        <v>#REF!</v>
      </c>
      <c r="I26" s="817">
        <v>1</v>
      </c>
      <c r="J26" s="374" t="e">
        <f t="shared" si="1"/>
        <v>#REF!</v>
      </c>
      <c r="K26" s="817">
        <v>0</v>
      </c>
      <c r="L26" s="817">
        <v>0</v>
      </c>
      <c r="M26" s="373" t="e">
        <f t="shared" si="2"/>
        <v>#REF!</v>
      </c>
      <c r="N26" t="e">
        <f>+'3. Associated information'!#REF!</f>
        <v>#REF!</v>
      </c>
      <c r="O26" s="211"/>
      <c r="P26" s="211"/>
    </row>
    <row r="27" spans="1:16" x14ac:dyDescent="0.2">
      <c r="A27" t="e">
        <f>+'3. Associated information'!#REF!</f>
        <v>#REF!</v>
      </c>
      <c r="D27" t="e">
        <f t="shared" si="0"/>
        <v>#REF!</v>
      </c>
      <c r="E27" t="e">
        <f>+'3. Associated information'!#REF!</f>
        <v>#REF!</v>
      </c>
      <c r="F27" t="s">
        <v>2346</v>
      </c>
      <c r="G27" t="e">
        <f>+'3. Associated information'!#REF!</f>
        <v>#REF!</v>
      </c>
      <c r="H27" s="817" t="e">
        <f>+'3. Associated information'!#REF!</f>
        <v>#REF!</v>
      </c>
      <c r="I27" s="817">
        <v>1</v>
      </c>
      <c r="J27" s="374" t="e">
        <f t="shared" si="1"/>
        <v>#REF!</v>
      </c>
      <c r="K27" s="817">
        <v>0</v>
      </c>
      <c r="L27" s="817">
        <v>0</v>
      </c>
      <c r="M27" s="373" t="e">
        <f t="shared" si="2"/>
        <v>#REF!</v>
      </c>
      <c r="N27" t="e">
        <f>+'3. Associated information'!#REF!</f>
        <v>#REF!</v>
      </c>
      <c r="O27" s="211"/>
      <c r="P27" s="211"/>
    </row>
    <row r="28" spans="1:16" x14ac:dyDescent="0.2">
      <c r="A28" t="e">
        <f>+'3. Associated information'!#REF!</f>
        <v>#REF!</v>
      </c>
      <c r="D28" t="e">
        <f t="shared" si="0"/>
        <v>#REF!</v>
      </c>
      <c r="E28" t="e">
        <f>+'3. Associated information'!#REF!</f>
        <v>#REF!</v>
      </c>
      <c r="F28" t="s">
        <v>2346</v>
      </c>
      <c r="G28" t="e">
        <f>+'3. Associated information'!#REF!</f>
        <v>#REF!</v>
      </c>
      <c r="H28" s="817" t="e">
        <f>+'3. Associated information'!#REF!</f>
        <v>#REF!</v>
      </c>
      <c r="I28" s="817">
        <v>1</v>
      </c>
      <c r="J28" s="374" t="e">
        <f t="shared" si="1"/>
        <v>#REF!</v>
      </c>
      <c r="K28" s="817">
        <v>0</v>
      </c>
      <c r="L28" s="817">
        <v>0</v>
      </c>
      <c r="M28" s="373" t="e">
        <f t="shared" si="2"/>
        <v>#REF!</v>
      </c>
      <c r="N28" t="e">
        <f>+'3. Associated information'!#REF!</f>
        <v>#REF!</v>
      </c>
      <c r="O28" s="211"/>
      <c r="P28" s="211"/>
    </row>
    <row r="29" spans="1:16" x14ac:dyDescent="0.2">
      <c r="A29" t="e">
        <f>+'3. Associated information'!#REF!</f>
        <v>#REF!</v>
      </c>
      <c r="D29" t="e">
        <f t="shared" si="0"/>
        <v>#REF!</v>
      </c>
      <c r="E29" t="e">
        <f>+'3. Associated information'!#REF!</f>
        <v>#REF!</v>
      </c>
      <c r="F29" t="s">
        <v>2346</v>
      </c>
      <c r="G29" t="e">
        <f>+'3. Associated information'!#REF!</f>
        <v>#REF!</v>
      </c>
      <c r="H29" s="817" t="e">
        <f>+'3. Associated information'!#REF!</f>
        <v>#REF!</v>
      </c>
      <c r="I29" s="817">
        <v>1</v>
      </c>
      <c r="J29" s="374" t="e">
        <f t="shared" si="1"/>
        <v>#REF!</v>
      </c>
      <c r="K29" s="817">
        <v>0</v>
      </c>
      <c r="L29" s="817">
        <v>0</v>
      </c>
      <c r="M29" s="373" t="e">
        <f t="shared" si="2"/>
        <v>#REF!</v>
      </c>
      <c r="N29" t="e">
        <f>+'3. Associated information'!#REF!</f>
        <v>#REF!</v>
      </c>
      <c r="O29" s="211"/>
      <c r="P29" s="211"/>
    </row>
    <row r="30" spans="1:16" x14ac:dyDescent="0.2">
      <c r="A30" t="e">
        <f>+'3. Associated information'!#REF!</f>
        <v>#REF!</v>
      </c>
      <c r="D30" t="e">
        <f t="shared" si="0"/>
        <v>#REF!</v>
      </c>
      <c r="E30" t="e">
        <f>+'3. Associated information'!#REF!</f>
        <v>#REF!</v>
      </c>
      <c r="F30" t="s">
        <v>2346</v>
      </c>
      <c r="G30" t="e">
        <f>+'3. Associated information'!#REF!</f>
        <v>#REF!</v>
      </c>
      <c r="H30" s="817" t="e">
        <f>+'3. Associated information'!#REF!</f>
        <v>#REF!</v>
      </c>
      <c r="I30" s="817">
        <v>1</v>
      </c>
      <c r="J30" s="374" t="e">
        <f t="shared" si="1"/>
        <v>#REF!</v>
      </c>
      <c r="K30" s="817">
        <v>0</v>
      </c>
      <c r="L30" s="817">
        <v>0</v>
      </c>
      <c r="M30" s="373" t="e">
        <f t="shared" si="2"/>
        <v>#REF!</v>
      </c>
      <c r="N30" t="e">
        <f>+'3. Associated information'!#REF!</f>
        <v>#REF!</v>
      </c>
      <c r="O30" s="211"/>
      <c r="P30" s="211"/>
    </row>
    <row r="31" spans="1:16" x14ac:dyDescent="0.2">
      <c r="A31" t="e">
        <f>+'3. Associated information'!#REF!</f>
        <v>#REF!</v>
      </c>
      <c r="D31" t="e">
        <f t="shared" si="0"/>
        <v>#REF!</v>
      </c>
      <c r="E31" t="e">
        <f>+'3. Associated information'!#REF!</f>
        <v>#REF!</v>
      </c>
      <c r="F31" t="s">
        <v>2346</v>
      </c>
      <c r="G31" t="e">
        <f>+'3. Associated information'!#REF!</f>
        <v>#REF!</v>
      </c>
      <c r="H31" s="817" t="e">
        <f>+'3. Associated information'!#REF!</f>
        <v>#REF!</v>
      </c>
      <c r="I31" s="817">
        <v>1</v>
      </c>
      <c r="J31" s="374" t="e">
        <f t="shared" si="1"/>
        <v>#REF!</v>
      </c>
      <c r="K31" s="817">
        <v>0</v>
      </c>
      <c r="L31" s="817">
        <v>0</v>
      </c>
      <c r="M31" s="373" t="e">
        <f t="shared" si="2"/>
        <v>#REF!</v>
      </c>
      <c r="N31" t="e">
        <f>+'3. Associated information'!#REF!</f>
        <v>#REF!</v>
      </c>
      <c r="O31" s="211"/>
      <c r="P31" s="211"/>
    </row>
    <row r="32" spans="1:16" x14ac:dyDescent="0.2">
      <c r="A32" t="e">
        <f>+'3. Associated information'!#REF!</f>
        <v>#REF!</v>
      </c>
      <c r="D32" t="e">
        <f t="shared" si="0"/>
        <v>#REF!</v>
      </c>
      <c r="E32" t="e">
        <f>+'3. Associated information'!#REF!</f>
        <v>#REF!</v>
      </c>
      <c r="F32" t="s">
        <v>2346</v>
      </c>
      <c r="G32" t="e">
        <f>+'3. Associated information'!#REF!</f>
        <v>#REF!</v>
      </c>
      <c r="H32" s="817" t="e">
        <f>+'3. Associated information'!#REF!</f>
        <v>#REF!</v>
      </c>
      <c r="I32" s="817">
        <v>1</v>
      </c>
      <c r="J32" s="374" t="e">
        <f t="shared" si="1"/>
        <v>#REF!</v>
      </c>
      <c r="K32" s="817">
        <v>0</v>
      </c>
      <c r="L32" s="817">
        <v>0</v>
      </c>
      <c r="M32" s="373" t="e">
        <f t="shared" si="2"/>
        <v>#REF!</v>
      </c>
      <c r="N32" t="e">
        <f>+'3. Associated information'!#REF!</f>
        <v>#REF!</v>
      </c>
      <c r="O32" s="211"/>
      <c r="P32" s="211"/>
    </row>
    <row r="33" spans="1:16" x14ac:dyDescent="0.2">
      <c r="A33" t="e">
        <f>+'3. Associated information'!#REF!</f>
        <v>#REF!</v>
      </c>
      <c r="D33" t="e">
        <f t="shared" si="0"/>
        <v>#REF!</v>
      </c>
      <c r="E33" t="e">
        <f>+'3. Associated information'!#REF!</f>
        <v>#REF!</v>
      </c>
      <c r="F33" t="s">
        <v>2346</v>
      </c>
      <c r="G33" t="e">
        <f>+'3. Associated information'!#REF!</f>
        <v>#REF!</v>
      </c>
      <c r="H33" s="817" t="e">
        <f>+'3. Associated information'!#REF!</f>
        <v>#REF!</v>
      </c>
      <c r="I33" s="817">
        <v>1</v>
      </c>
      <c r="J33" s="374" t="e">
        <f t="shared" si="1"/>
        <v>#REF!</v>
      </c>
      <c r="K33" s="817">
        <v>0</v>
      </c>
      <c r="L33" s="817">
        <v>0</v>
      </c>
      <c r="M33" s="373" t="e">
        <f t="shared" si="2"/>
        <v>#REF!</v>
      </c>
      <c r="N33" t="e">
        <f>+'3. Associated information'!#REF!</f>
        <v>#REF!</v>
      </c>
      <c r="O33" s="211"/>
      <c r="P33" s="211"/>
    </row>
    <row r="34" spans="1:16" x14ac:dyDescent="0.2">
      <c r="A34" t="e">
        <f>+'3. Associated information'!#REF!</f>
        <v>#REF!</v>
      </c>
      <c r="D34" t="e">
        <f t="shared" si="0"/>
        <v>#REF!</v>
      </c>
      <c r="E34" t="e">
        <f>+'3. Associated information'!#REF!</f>
        <v>#REF!</v>
      </c>
      <c r="F34" t="s">
        <v>2346</v>
      </c>
      <c r="G34" t="e">
        <f>+'3. Associated information'!#REF!</f>
        <v>#REF!</v>
      </c>
      <c r="H34" s="817" t="e">
        <f>+'3. Associated information'!#REF!</f>
        <v>#REF!</v>
      </c>
      <c r="I34" s="817">
        <v>1</v>
      </c>
      <c r="J34" s="374" t="e">
        <f t="shared" si="1"/>
        <v>#REF!</v>
      </c>
      <c r="K34" s="817">
        <v>0</v>
      </c>
      <c r="L34" s="817">
        <v>0</v>
      </c>
      <c r="M34" s="373" t="e">
        <f t="shared" si="2"/>
        <v>#REF!</v>
      </c>
      <c r="N34" t="e">
        <f>+'3. Associated information'!#REF!</f>
        <v>#REF!</v>
      </c>
      <c r="O34" s="211"/>
      <c r="P34" s="211"/>
    </row>
    <row r="35" spans="1:16" x14ac:dyDescent="0.2">
      <c r="A35" t="e">
        <f>+'3. Associated information'!#REF!</f>
        <v>#REF!</v>
      </c>
      <c r="D35" t="e">
        <f t="shared" si="0"/>
        <v>#REF!</v>
      </c>
      <c r="E35" t="e">
        <f>+'3. Associated information'!#REF!</f>
        <v>#REF!</v>
      </c>
      <c r="F35" t="s">
        <v>2346</v>
      </c>
      <c r="G35" t="e">
        <f>+'3. Associated information'!#REF!</f>
        <v>#REF!</v>
      </c>
      <c r="H35" s="817" t="e">
        <f>+'3. Associated information'!#REF!</f>
        <v>#REF!</v>
      </c>
      <c r="I35" s="817">
        <v>1</v>
      </c>
      <c r="J35" s="374" t="e">
        <f t="shared" si="1"/>
        <v>#REF!</v>
      </c>
      <c r="K35" s="817">
        <v>0</v>
      </c>
      <c r="L35" s="817">
        <v>0</v>
      </c>
      <c r="M35" s="373" t="e">
        <f t="shared" si="2"/>
        <v>#REF!</v>
      </c>
      <c r="N35" t="e">
        <f>+'3. Associated information'!#REF!</f>
        <v>#REF!</v>
      </c>
      <c r="O35" s="211"/>
      <c r="P35" s="211"/>
    </row>
    <row r="36" spans="1:16" x14ac:dyDescent="0.2">
      <c r="A36" t="e">
        <f>+'3. Associated information'!#REF!</f>
        <v>#REF!</v>
      </c>
      <c r="D36" t="e">
        <f t="shared" si="0"/>
        <v>#REF!</v>
      </c>
      <c r="E36" t="e">
        <f>+'3. Associated information'!#REF!</f>
        <v>#REF!</v>
      </c>
      <c r="F36" t="s">
        <v>2346</v>
      </c>
      <c r="G36" t="e">
        <f>+'3. Associated information'!#REF!</f>
        <v>#REF!</v>
      </c>
      <c r="H36" s="817" t="e">
        <f>+'3. Associated information'!#REF!</f>
        <v>#REF!</v>
      </c>
      <c r="I36" s="817">
        <v>1</v>
      </c>
      <c r="J36" s="374" t="e">
        <f t="shared" si="1"/>
        <v>#REF!</v>
      </c>
      <c r="K36" s="817">
        <v>0</v>
      </c>
      <c r="L36" s="817">
        <v>0</v>
      </c>
      <c r="M36" s="373" t="e">
        <f t="shared" si="2"/>
        <v>#REF!</v>
      </c>
      <c r="N36" t="e">
        <f>+'3. Associated information'!#REF!</f>
        <v>#REF!</v>
      </c>
      <c r="O36" s="211"/>
      <c r="P36" s="211"/>
    </row>
    <row r="37" spans="1:16" x14ac:dyDescent="0.2">
      <c r="A37" t="e">
        <f>+'3. Associated information'!#REF!</f>
        <v>#REF!</v>
      </c>
      <c r="D37" t="e">
        <f t="shared" si="0"/>
        <v>#REF!</v>
      </c>
      <c r="E37" t="e">
        <f>+'3. Associated information'!#REF!</f>
        <v>#REF!</v>
      </c>
      <c r="F37" t="s">
        <v>2346</v>
      </c>
      <c r="G37" t="e">
        <f>+'3. Associated information'!#REF!</f>
        <v>#REF!</v>
      </c>
      <c r="H37" s="817" t="e">
        <f>+'3. Associated information'!#REF!</f>
        <v>#REF!</v>
      </c>
      <c r="I37" s="817">
        <v>1</v>
      </c>
      <c r="J37" s="374" t="e">
        <f t="shared" si="1"/>
        <v>#REF!</v>
      </c>
      <c r="K37" s="817">
        <v>0</v>
      </c>
      <c r="L37" s="817">
        <v>0</v>
      </c>
      <c r="M37" s="373" t="e">
        <f t="shared" si="2"/>
        <v>#REF!</v>
      </c>
      <c r="N37" t="e">
        <f>+'3. Associated information'!#REF!</f>
        <v>#REF!</v>
      </c>
      <c r="O37" s="211"/>
      <c r="P37" s="211"/>
    </row>
    <row r="38" spans="1:16" x14ac:dyDescent="0.2">
      <c r="A38" t="e">
        <f>+'3. Associated information'!#REF!</f>
        <v>#REF!</v>
      </c>
      <c r="D38" t="e">
        <f t="shared" si="0"/>
        <v>#REF!</v>
      </c>
      <c r="E38" t="e">
        <f>+'3. Associated information'!#REF!</f>
        <v>#REF!</v>
      </c>
      <c r="F38" t="s">
        <v>2346</v>
      </c>
      <c r="G38" t="e">
        <f>+'3. Associated information'!#REF!</f>
        <v>#REF!</v>
      </c>
      <c r="H38" s="817" t="e">
        <f>+'3. Associated information'!#REF!</f>
        <v>#REF!</v>
      </c>
      <c r="I38" s="817">
        <v>1</v>
      </c>
      <c r="J38" s="374" t="e">
        <f t="shared" si="1"/>
        <v>#REF!</v>
      </c>
      <c r="K38" s="817">
        <v>0</v>
      </c>
      <c r="L38" s="817">
        <v>0</v>
      </c>
      <c r="M38" s="373" t="e">
        <f t="shared" si="2"/>
        <v>#REF!</v>
      </c>
      <c r="N38" t="e">
        <f>+'3. Associated information'!#REF!</f>
        <v>#REF!</v>
      </c>
      <c r="O38" s="211"/>
      <c r="P38" s="211"/>
    </row>
    <row r="39" spans="1:16" x14ac:dyDescent="0.2">
      <c r="A39" t="e">
        <f>+'3. Associated information'!#REF!</f>
        <v>#REF!</v>
      </c>
      <c r="D39" t="e">
        <f t="shared" si="0"/>
        <v>#REF!</v>
      </c>
      <c r="E39" t="e">
        <f>+'3. Associated information'!#REF!</f>
        <v>#REF!</v>
      </c>
      <c r="F39" t="s">
        <v>2346</v>
      </c>
      <c r="G39" t="e">
        <f>+'3. Associated information'!#REF!</f>
        <v>#REF!</v>
      </c>
      <c r="H39" s="817" t="e">
        <f>+'3. Associated information'!#REF!</f>
        <v>#REF!</v>
      </c>
      <c r="I39" s="817">
        <v>1</v>
      </c>
      <c r="J39" s="374" t="e">
        <f t="shared" si="1"/>
        <v>#REF!</v>
      </c>
      <c r="K39" s="817">
        <v>0</v>
      </c>
      <c r="L39" s="817">
        <v>0</v>
      </c>
      <c r="M39" s="373" t="e">
        <f t="shared" si="2"/>
        <v>#REF!</v>
      </c>
      <c r="N39" t="e">
        <f>+'3. Associated information'!#REF!</f>
        <v>#REF!</v>
      </c>
      <c r="O39" s="211"/>
      <c r="P39" s="211"/>
    </row>
    <row r="40" spans="1:16" x14ac:dyDescent="0.2">
      <c r="A40" t="e">
        <f>+'3. Associated information'!#REF!</f>
        <v>#REF!</v>
      </c>
      <c r="D40" t="e">
        <f t="shared" si="0"/>
        <v>#REF!</v>
      </c>
      <c r="E40" t="e">
        <f>+'3. Associated information'!#REF!</f>
        <v>#REF!</v>
      </c>
      <c r="F40" t="s">
        <v>2346</v>
      </c>
      <c r="G40" t="e">
        <f>+'3. Associated information'!#REF!</f>
        <v>#REF!</v>
      </c>
      <c r="H40" s="817" t="e">
        <f>+'3. Associated information'!#REF!</f>
        <v>#REF!</v>
      </c>
      <c r="I40" s="817">
        <v>1</v>
      </c>
      <c r="J40" s="374" t="e">
        <f t="shared" si="1"/>
        <v>#REF!</v>
      </c>
      <c r="K40" s="817">
        <v>0</v>
      </c>
      <c r="L40" s="817">
        <v>0</v>
      </c>
      <c r="M40" s="373" t="e">
        <f t="shared" si="2"/>
        <v>#REF!</v>
      </c>
      <c r="N40" t="e">
        <f>+'3. Associated information'!#REF!</f>
        <v>#REF!</v>
      </c>
      <c r="O40" s="211"/>
      <c r="P40" s="211"/>
    </row>
    <row r="41" spans="1:16" x14ac:dyDescent="0.2">
      <c r="A41" t="e">
        <f>+'3. Associated information'!#REF!</f>
        <v>#REF!</v>
      </c>
      <c r="D41" t="e">
        <f t="shared" si="0"/>
        <v>#REF!</v>
      </c>
      <c r="E41" t="e">
        <f>+'3. Associated information'!#REF!</f>
        <v>#REF!</v>
      </c>
      <c r="F41" t="s">
        <v>2346</v>
      </c>
      <c r="G41" t="e">
        <f>+'3. Associated information'!#REF!</f>
        <v>#REF!</v>
      </c>
      <c r="H41" s="817" t="e">
        <f>+'3. Associated information'!#REF!</f>
        <v>#REF!</v>
      </c>
      <c r="I41" s="817">
        <v>1</v>
      </c>
      <c r="J41" s="374" t="e">
        <f t="shared" si="1"/>
        <v>#REF!</v>
      </c>
      <c r="K41" s="817">
        <v>0</v>
      </c>
      <c r="L41" s="817">
        <v>0</v>
      </c>
      <c r="M41" s="373" t="e">
        <f t="shared" si="2"/>
        <v>#REF!</v>
      </c>
      <c r="N41" t="e">
        <f>+'3. Associated information'!#REF!</f>
        <v>#REF!</v>
      </c>
      <c r="O41" s="211"/>
      <c r="P41" s="211"/>
    </row>
    <row r="42" spans="1:16" x14ac:dyDescent="0.2">
      <c r="A42" t="e">
        <f>+'3. Associated information'!#REF!</f>
        <v>#REF!</v>
      </c>
      <c r="D42" t="e">
        <f t="shared" si="0"/>
        <v>#REF!</v>
      </c>
      <c r="E42" t="e">
        <f>+'3. Associated information'!#REF!</f>
        <v>#REF!</v>
      </c>
      <c r="F42" t="s">
        <v>2346</v>
      </c>
      <c r="G42" t="e">
        <f>+'3. Associated information'!#REF!</f>
        <v>#REF!</v>
      </c>
      <c r="H42" s="817" t="e">
        <f>+'3. Associated information'!#REF!</f>
        <v>#REF!</v>
      </c>
      <c r="I42" s="817">
        <v>1</v>
      </c>
      <c r="J42" s="374" t="e">
        <f t="shared" si="1"/>
        <v>#REF!</v>
      </c>
      <c r="K42" s="817">
        <v>0</v>
      </c>
      <c r="L42" s="817">
        <v>0</v>
      </c>
      <c r="M42" s="373" t="e">
        <f t="shared" si="2"/>
        <v>#REF!</v>
      </c>
      <c r="N42" t="e">
        <f>+'3. Associated information'!#REF!</f>
        <v>#REF!</v>
      </c>
      <c r="O42" s="211"/>
      <c r="P42" s="211"/>
    </row>
    <row r="43" spans="1:16" x14ac:dyDescent="0.2">
      <c r="A43" t="e">
        <f>+'3. Associated information'!#REF!</f>
        <v>#REF!</v>
      </c>
      <c r="D43" t="e">
        <f t="shared" si="0"/>
        <v>#REF!</v>
      </c>
      <c r="E43" t="e">
        <f>+'3. Associated information'!#REF!</f>
        <v>#REF!</v>
      </c>
      <c r="F43" t="s">
        <v>2346</v>
      </c>
      <c r="G43" t="e">
        <f>+'3. Associated information'!#REF!</f>
        <v>#REF!</v>
      </c>
      <c r="H43" s="817" t="e">
        <f>+'3. Associated information'!#REF!</f>
        <v>#REF!</v>
      </c>
      <c r="I43" s="817">
        <v>1</v>
      </c>
      <c r="J43" s="374" t="e">
        <f t="shared" si="1"/>
        <v>#REF!</v>
      </c>
      <c r="K43" s="817">
        <v>0</v>
      </c>
      <c r="L43" s="817">
        <v>0</v>
      </c>
      <c r="M43" s="373" t="e">
        <f t="shared" si="2"/>
        <v>#REF!</v>
      </c>
      <c r="N43" t="e">
        <f>+'3. Associated information'!#REF!</f>
        <v>#REF!</v>
      </c>
      <c r="O43" s="211"/>
      <c r="P43" s="211"/>
    </row>
    <row r="44" spans="1:16" x14ac:dyDescent="0.2">
      <c r="A44" t="e">
        <f>+'3. Associated information'!#REF!</f>
        <v>#REF!</v>
      </c>
      <c r="D44" t="e">
        <f t="shared" si="0"/>
        <v>#REF!</v>
      </c>
      <c r="E44" t="e">
        <f>+'3. Associated information'!#REF!</f>
        <v>#REF!</v>
      </c>
      <c r="F44" t="s">
        <v>2346</v>
      </c>
      <c r="G44" t="e">
        <f>+'3. Associated information'!#REF!</f>
        <v>#REF!</v>
      </c>
      <c r="H44" s="817" t="e">
        <f>+'3. Associated information'!#REF!</f>
        <v>#REF!</v>
      </c>
      <c r="I44" s="817">
        <v>1</v>
      </c>
      <c r="J44" s="374" t="e">
        <f t="shared" si="1"/>
        <v>#REF!</v>
      </c>
      <c r="K44" s="817">
        <v>0</v>
      </c>
      <c r="L44" s="817">
        <v>0</v>
      </c>
      <c r="M44" s="373" t="e">
        <f t="shared" si="2"/>
        <v>#REF!</v>
      </c>
      <c r="N44" t="e">
        <f>+'3. Associated information'!#REF!</f>
        <v>#REF!</v>
      </c>
      <c r="O44" s="211"/>
      <c r="P44" s="211"/>
    </row>
    <row r="45" spans="1:16" x14ac:dyDescent="0.2">
      <c r="A45" t="e">
        <f>+'3. Associated information'!#REF!</f>
        <v>#REF!</v>
      </c>
      <c r="D45" t="e">
        <f t="shared" si="0"/>
        <v>#REF!</v>
      </c>
      <c r="E45" t="e">
        <f>+'3. Associated information'!#REF!</f>
        <v>#REF!</v>
      </c>
      <c r="F45" t="s">
        <v>2346</v>
      </c>
      <c r="G45" t="e">
        <f>+'3. Associated information'!#REF!</f>
        <v>#REF!</v>
      </c>
      <c r="H45" s="817" t="e">
        <f>+'3. Associated information'!#REF!</f>
        <v>#REF!</v>
      </c>
      <c r="I45" s="817">
        <v>1</v>
      </c>
      <c r="J45" s="374" t="e">
        <f t="shared" si="1"/>
        <v>#REF!</v>
      </c>
      <c r="K45" s="817">
        <v>0</v>
      </c>
      <c r="L45" s="817">
        <v>0</v>
      </c>
      <c r="M45" s="373" t="e">
        <f t="shared" si="2"/>
        <v>#REF!</v>
      </c>
      <c r="N45" t="e">
        <f>+'3. Associated information'!#REF!</f>
        <v>#REF!</v>
      </c>
      <c r="O45" s="211"/>
      <c r="P45" s="211"/>
    </row>
    <row r="46" spans="1:16" x14ac:dyDescent="0.2">
      <c r="A46" t="e">
        <f>+'3. Associated information'!#REF!</f>
        <v>#REF!</v>
      </c>
      <c r="D46" t="e">
        <f t="shared" si="0"/>
        <v>#REF!</v>
      </c>
      <c r="E46" t="e">
        <f>+'3. Associated information'!#REF!</f>
        <v>#REF!</v>
      </c>
      <c r="F46" t="s">
        <v>2346</v>
      </c>
      <c r="G46" t="e">
        <f>+'3. Associated information'!#REF!</f>
        <v>#REF!</v>
      </c>
      <c r="H46" s="817" t="e">
        <f>+'3. Associated information'!#REF!</f>
        <v>#REF!</v>
      </c>
      <c r="I46" s="817">
        <v>1</v>
      </c>
      <c r="J46" s="374" t="e">
        <f t="shared" si="1"/>
        <v>#REF!</v>
      </c>
      <c r="K46" s="817">
        <v>0</v>
      </c>
      <c r="L46" s="817">
        <v>0</v>
      </c>
      <c r="M46" s="373" t="e">
        <f t="shared" si="2"/>
        <v>#REF!</v>
      </c>
      <c r="N46" t="e">
        <f>+'3. Associated information'!#REF!</f>
        <v>#REF!</v>
      </c>
      <c r="O46" s="211"/>
      <c r="P46" s="211"/>
    </row>
    <row r="47" spans="1:16" x14ac:dyDescent="0.2">
      <c r="A47" t="e">
        <f>+'3. Associated information'!#REF!</f>
        <v>#REF!</v>
      </c>
      <c r="D47" t="e">
        <f t="shared" si="0"/>
        <v>#REF!</v>
      </c>
      <c r="E47" t="e">
        <f>+'3. Associated information'!#REF!</f>
        <v>#REF!</v>
      </c>
      <c r="F47" t="s">
        <v>2346</v>
      </c>
      <c r="G47" t="e">
        <f>+'3. Associated information'!#REF!</f>
        <v>#REF!</v>
      </c>
      <c r="H47" s="817" t="e">
        <f>+'3. Associated information'!#REF!</f>
        <v>#REF!</v>
      </c>
      <c r="I47" s="817">
        <v>1</v>
      </c>
      <c r="J47" s="374" t="e">
        <f t="shared" si="1"/>
        <v>#REF!</v>
      </c>
      <c r="K47" s="817">
        <v>0</v>
      </c>
      <c r="L47" s="817">
        <v>0</v>
      </c>
      <c r="M47" s="373" t="e">
        <f t="shared" si="2"/>
        <v>#REF!</v>
      </c>
      <c r="N47" t="e">
        <f>+'3. Associated information'!#REF!</f>
        <v>#REF!</v>
      </c>
      <c r="O47" s="211"/>
      <c r="P47" s="211"/>
    </row>
    <row r="48" spans="1:16" x14ac:dyDescent="0.2">
      <c r="A48" t="e">
        <f>+'3. Associated information'!#REF!</f>
        <v>#REF!</v>
      </c>
      <c r="D48" t="e">
        <f t="shared" si="0"/>
        <v>#REF!</v>
      </c>
      <c r="E48" t="e">
        <f>+'3. Associated information'!#REF!</f>
        <v>#REF!</v>
      </c>
      <c r="F48" t="s">
        <v>2346</v>
      </c>
      <c r="G48" t="e">
        <f>+'3. Associated information'!#REF!</f>
        <v>#REF!</v>
      </c>
      <c r="H48" s="817" t="e">
        <f>+'3. Associated information'!#REF!</f>
        <v>#REF!</v>
      </c>
      <c r="I48" s="817">
        <v>1</v>
      </c>
      <c r="J48" s="374" t="e">
        <f t="shared" si="1"/>
        <v>#REF!</v>
      </c>
      <c r="K48" s="817">
        <v>0</v>
      </c>
      <c r="L48" s="817">
        <v>0</v>
      </c>
      <c r="M48" s="373" t="e">
        <f t="shared" si="2"/>
        <v>#REF!</v>
      </c>
      <c r="N48" t="e">
        <f>+'3. Associated information'!#REF!</f>
        <v>#REF!</v>
      </c>
      <c r="O48" s="211"/>
      <c r="P48" s="211"/>
    </row>
    <row r="49" spans="1:16" x14ac:dyDescent="0.2">
      <c r="A49" t="e">
        <f>+'3. Associated information'!#REF!</f>
        <v>#REF!</v>
      </c>
      <c r="D49" t="e">
        <f t="shared" si="0"/>
        <v>#REF!</v>
      </c>
      <c r="E49" t="e">
        <f>+'3. Associated information'!#REF!</f>
        <v>#REF!</v>
      </c>
      <c r="F49" t="s">
        <v>2346</v>
      </c>
      <c r="G49" t="e">
        <f>+'3. Associated information'!#REF!</f>
        <v>#REF!</v>
      </c>
      <c r="H49" s="817" t="e">
        <f>+'3. Associated information'!#REF!</f>
        <v>#REF!</v>
      </c>
      <c r="I49" s="817">
        <v>1</v>
      </c>
      <c r="J49" s="374" t="e">
        <f t="shared" si="1"/>
        <v>#REF!</v>
      </c>
      <c r="K49" s="817">
        <v>0</v>
      </c>
      <c r="L49" s="817">
        <v>0</v>
      </c>
      <c r="M49" s="373" t="e">
        <f t="shared" si="2"/>
        <v>#REF!</v>
      </c>
      <c r="N49" t="e">
        <f>+'3. Associated information'!#REF!</f>
        <v>#REF!</v>
      </c>
      <c r="O49" s="211"/>
      <c r="P49" s="211"/>
    </row>
    <row r="50" spans="1:16" x14ac:dyDescent="0.2">
      <c r="A50" t="e">
        <f>+'3. Associated information'!#REF!</f>
        <v>#REF!</v>
      </c>
      <c r="D50" t="e">
        <f t="shared" si="0"/>
        <v>#REF!</v>
      </c>
      <c r="E50" t="e">
        <f>+'3. Associated information'!#REF!</f>
        <v>#REF!</v>
      </c>
      <c r="F50" t="s">
        <v>2346</v>
      </c>
      <c r="G50" t="e">
        <f>+'3. Associated information'!#REF!</f>
        <v>#REF!</v>
      </c>
      <c r="H50" s="817" t="e">
        <f>+'3. Associated information'!#REF!</f>
        <v>#REF!</v>
      </c>
      <c r="I50" s="817">
        <v>1</v>
      </c>
      <c r="J50" s="374" t="e">
        <f t="shared" si="1"/>
        <v>#REF!</v>
      </c>
      <c r="K50" s="817">
        <v>0</v>
      </c>
      <c r="L50" s="817">
        <v>0</v>
      </c>
      <c r="M50" s="373" t="e">
        <f t="shared" si="2"/>
        <v>#REF!</v>
      </c>
      <c r="N50" t="e">
        <f>+'3. Associated information'!#REF!</f>
        <v>#REF!</v>
      </c>
      <c r="O50" s="211"/>
      <c r="P50" s="211"/>
    </row>
    <row r="51" spans="1:16" x14ac:dyDescent="0.2">
      <c r="A51" t="e">
        <f>+'3. Associated information'!#REF!</f>
        <v>#REF!</v>
      </c>
      <c r="D51" t="e">
        <f t="shared" si="0"/>
        <v>#REF!</v>
      </c>
      <c r="E51" t="e">
        <f>+'3. Associated information'!#REF!</f>
        <v>#REF!</v>
      </c>
      <c r="F51" t="s">
        <v>2346</v>
      </c>
      <c r="G51" t="e">
        <f>+'3. Associated information'!#REF!</f>
        <v>#REF!</v>
      </c>
      <c r="H51" s="817" t="e">
        <f>+'3. Associated information'!#REF!</f>
        <v>#REF!</v>
      </c>
      <c r="I51" s="817">
        <v>1</v>
      </c>
      <c r="J51" s="374" t="e">
        <f t="shared" si="1"/>
        <v>#REF!</v>
      </c>
      <c r="K51" s="817">
        <v>0</v>
      </c>
      <c r="L51" s="817">
        <v>0</v>
      </c>
      <c r="M51" s="373" t="e">
        <f t="shared" si="2"/>
        <v>#REF!</v>
      </c>
      <c r="N51" t="e">
        <f>+'3. Associated information'!#REF!</f>
        <v>#REF!</v>
      </c>
      <c r="O51" s="211"/>
      <c r="P51" s="211"/>
    </row>
    <row r="52" spans="1:16" x14ac:dyDescent="0.2">
      <c r="A52" t="e">
        <f>+'3. Associated information'!#REF!</f>
        <v>#REF!</v>
      </c>
      <c r="D52" t="e">
        <f t="shared" si="0"/>
        <v>#REF!</v>
      </c>
      <c r="E52" t="e">
        <f>+'3. Associated information'!#REF!</f>
        <v>#REF!</v>
      </c>
      <c r="F52" t="s">
        <v>2346</v>
      </c>
      <c r="G52" t="e">
        <f>+'3. Associated information'!#REF!</f>
        <v>#REF!</v>
      </c>
      <c r="H52" s="817" t="e">
        <f>+'3. Associated information'!#REF!</f>
        <v>#REF!</v>
      </c>
      <c r="I52" s="817">
        <v>1</v>
      </c>
      <c r="J52" s="374" t="e">
        <f t="shared" si="1"/>
        <v>#REF!</v>
      </c>
      <c r="K52" s="817">
        <v>0</v>
      </c>
      <c r="L52" s="817">
        <v>0</v>
      </c>
      <c r="M52" s="373" t="e">
        <f t="shared" si="2"/>
        <v>#REF!</v>
      </c>
      <c r="N52" t="e">
        <f>+'3. Associated information'!#REF!</f>
        <v>#REF!</v>
      </c>
      <c r="O52" s="211"/>
      <c r="P52" s="211"/>
    </row>
    <row r="53" spans="1:16" x14ac:dyDescent="0.2">
      <c r="A53" t="e">
        <f>+'3. Associated information'!#REF!</f>
        <v>#REF!</v>
      </c>
      <c r="D53" t="e">
        <f t="shared" si="0"/>
        <v>#REF!</v>
      </c>
      <c r="E53" t="e">
        <f>+'3. Associated information'!#REF!</f>
        <v>#REF!</v>
      </c>
      <c r="F53" t="s">
        <v>2346</v>
      </c>
      <c r="G53" t="e">
        <f>+'3. Associated information'!#REF!</f>
        <v>#REF!</v>
      </c>
      <c r="H53" s="817" t="e">
        <f>+'3. Associated information'!#REF!</f>
        <v>#REF!</v>
      </c>
      <c r="I53" s="817">
        <v>1</v>
      </c>
      <c r="J53" s="374" t="e">
        <f t="shared" si="1"/>
        <v>#REF!</v>
      </c>
      <c r="K53" s="817">
        <v>0</v>
      </c>
      <c r="L53" s="817">
        <v>0</v>
      </c>
      <c r="M53" s="373" t="e">
        <f t="shared" si="2"/>
        <v>#REF!</v>
      </c>
      <c r="N53" t="e">
        <f>+'3. Associated information'!#REF!</f>
        <v>#REF!</v>
      </c>
      <c r="O53" s="211"/>
      <c r="P53" s="211"/>
    </row>
    <row r="54" spans="1:16" x14ac:dyDescent="0.2">
      <c r="A54" t="e">
        <f>+'3. Associated information'!#REF!</f>
        <v>#REF!</v>
      </c>
      <c r="D54" t="e">
        <f t="shared" si="0"/>
        <v>#REF!</v>
      </c>
      <c r="E54" t="e">
        <f>+'3. Associated information'!#REF!</f>
        <v>#REF!</v>
      </c>
      <c r="F54" t="s">
        <v>2346</v>
      </c>
      <c r="G54" t="e">
        <f>+'3. Associated information'!#REF!</f>
        <v>#REF!</v>
      </c>
      <c r="H54" s="817" t="e">
        <f>+'3. Associated information'!#REF!</f>
        <v>#REF!</v>
      </c>
      <c r="I54" s="817">
        <v>1</v>
      </c>
      <c r="J54" s="374" t="e">
        <f t="shared" si="1"/>
        <v>#REF!</v>
      </c>
      <c r="K54" s="817">
        <v>0</v>
      </c>
      <c r="L54" s="817">
        <v>0</v>
      </c>
      <c r="M54" s="373" t="e">
        <f t="shared" si="2"/>
        <v>#REF!</v>
      </c>
      <c r="N54" t="e">
        <f>+'3. Associated information'!#REF!</f>
        <v>#REF!</v>
      </c>
      <c r="O54" s="211"/>
      <c r="P54" s="211"/>
    </row>
    <row r="55" spans="1:16" x14ac:dyDescent="0.2">
      <c r="A55" t="e">
        <f>+'3. Associated information'!#REF!</f>
        <v>#REF!</v>
      </c>
      <c r="D55" t="e">
        <f t="shared" si="0"/>
        <v>#REF!</v>
      </c>
      <c r="E55" t="e">
        <f>+'3. Associated information'!#REF!</f>
        <v>#REF!</v>
      </c>
      <c r="F55" t="s">
        <v>2346</v>
      </c>
      <c r="G55" t="e">
        <f>+'3. Associated information'!#REF!</f>
        <v>#REF!</v>
      </c>
      <c r="H55" s="817" t="e">
        <f>+'3. Associated information'!#REF!</f>
        <v>#REF!</v>
      </c>
      <c r="I55" s="817">
        <v>1</v>
      </c>
      <c r="J55" s="374" t="e">
        <f t="shared" si="1"/>
        <v>#REF!</v>
      </c>
      <c r="K55" s="817">
        <v>0</v>
      </c>
      <c r="L55" s="817">
        <v>0</v>
      </c>
      <c r="M55" s="373" t="e">
        <f t="shared" si="2"/>
        <v>#REF!</v>
      </c>
      <c r="N55" t="e">
        <f>+'3. Associated information'!#REF!</f>
        <v>#REF!</v>
      </c>
      <c r="O55" s="211"/>
      <c r="P55" s="211"/>
    </row>
    <row r="56" spans="1:16" x14ac:dyDescent="0.2">
      <c r="A56" t="e">
        <f>+'3. Associated information'!#REF!</f>
        <v>#REF!</v>
      </c>
      <c r="D56" t="e">
        <f t="shared" si="0"/>
        <v>#REF!</v>
      </c>
      <c r="E56" t="e">
        <f>+'3. Associated information'!#REF!</f>
        <v>#REF!</v>
      </c>
      <c r="F56" t="s">
        <v>2346</v>
      </c>
      <c r="G56" t="e">
        <f>+'3. Associated information'!#REF!</f>
        <v>#REF!</v>
      </c>
      <c r="H56" s="817" t="e">
        <f>+'3. Associated information'!#REF!</f>
        <v>#REF!</v>
      </c>
      <c r="I56" s="817">
        <v>1</v>
      </c>
      <c r="J56" s="374" t="e">
        <f t="shared" si="1"/>
        <v>#REF!</v>
      </c>
      <c r="K56" s="817">
        <v>0</v>
      </c>
      <c r="L56" s="817">
        <v>0</v>
      </c>
      <c r="M56" s="373" t="e">
        <f t="shared" si="2"/>
        <v>#REF!</v>
      </c>
      <c r="N56" t="e">
        <f>+'3. Associated information'!#REF!</f>
        <v>#REF!</v>
      </c>
      <c r="O56" s="211"/>
      <c r="P56" s="211"/>
    </row>
  </sheetData>
  <mergeCells count="2">
    <mergeCell ref="A1:B1"/>
    <mergeCell ref="D1:E1"/>
  </mergeCells>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8">
    <tabColor rgb="FFFFC000"/>
  </sheetPr>
  <dimension ref="A1:X4"/>
  <sheetViews>
    <sheetView showGridLines="0" zoomScale="80" zoomScaleNormal="80" zoomScalePageLayoutView="80" workbookViewId="0">
      <selection activeCell="D2" sqref="D2"/>
    </sheetView>
  </sheetViews>
  <sheetFormatPr defaultColWidth="7.625" defaultRowHeight="11.25" x14ac:dyDescent="0.2"/>
  <cols>
    <col min="1" max="1" width="13.75" style="537" bestFit="1" customWidth="1"/>
    <col min="2" max="2" width="10.75" style="537" customWidth="1"/>
    <col min="3" max="3" width="12.875" style="537" bestFit="1" customWidth="1"/>
    <col min="4" max="4" width="25.5" style="537" bestFit="1" customWidth="1"/>
    <col min="5" max="5" width="21" style="537" customWidth="1"/>
    <col min="6" max="8" width="18.5" style="537" customWidth="1"/>
    <col min="9" max="9" width="21" style="537" bestFit="1" customWidth="1"/>
    <col min="10" max="10" width="23.625" style="537" bestFit="1" customWidth="1"/>
    <col min="11" max="11" width="22" style="537" bestFit="1" customWidth="1"/>
    <col min="12" max="12" width="22" style="537" customWidth="1"/>
    <col min="13" max="13" width="7.625" style="537"/>
    <col min="14" max="14" width="23.375" style="537" bestFit="1" customWidth="1"/>
    <col min="15" max="15" width="12.625" style="537" bestFit="1" customWidth="1"/>
    <col min="16" max="17" width="13.125" style="537" bestFit="1" customWidth="1"/>
    <col min="18" max="18" width="20.25" style="537" bestFit="1" customWidth="1"/>
    <col min="19" max="19" width="16.375" style="537" bestFit="1" customWidth="1"/>
    <col min="20" max="20" width="16.375" style="537" customWidth="1"/>
    <col min="21" max="21" width="10.75" style="537" bestFit="1" customWidth="1"/>
    <col min="22" max="22" width="17" style="537" customWidth="1"/>
    <col min="23" max="23" width="19.875" style="537" customWidth="1"/>
    <col min="24" max="24" width="10.75" style="545" bestFit="1" customWidth="1"/>
    <col min="25" max="16384" width="7.625" style="537"/>
  </cols>
  <sheetData>
    <row r="1" spans="1:21" x14ac:dyDescent="0.2">
      <c r="A1" s="534" t="s">
        <v>681</v>
      </c>
      <c r="B1" s="534" t="s">
        <v>699</v>
      </c>
      <c r="C1" s="534" t="s">
        <v>2347</v>
      </c>
      <c r="D1" s="534" t="s">
        <v>2348</v>
      </c>
      <c r="E1" s="534" t="s">
        <v>2349</v>
      </c>
      <c r="F1" s="534" t="s">
        <v>2350</v>
      </c>
      <c r="G1" s="534" t="s">
        <v>2351</v>
      </c>
      <c r="H1" s="535" t="s">
        <v>696</v>
      </c>
      <c r="I1" s="534" t="s">
        <v>21</v>
      </c>
      <c r="J1" s="534" t="s">
        <v>2352</v>
      </c>
      <c r="K1" s="534" t="s">
        <v>17</v>
      </c>
      <c r="L1" s="534" t="s">
        <v>2353</v>
      </c>
      <c r="M1" s="535" t="s">
        <v>2354</v>
      </c>
      <c r="N1" s="534" t="s">
        <v>2355</v>
      </c>
      <c r="O1" s="534" t="s">
        <v>2356</v>
      </c>
      <c r="P1" s="535" t="s">
        <v>2357</v>
      </c>
      <c r="Q1" s="534" t="s">
        <v>2358</v>
      </c>
      <c r="R1" s="534" t="s">
        <v>2359</v>
      </c>
      <c r="S1" s="536" t="s">
        <v>2360</v>
      </c>
    </row>
    <row r="2" spans="1:21" s="539" customFormat="1" ht="67.5" x14ac:dyDescent="0.2">
      <c r="A2" s="784" t="s">
        <v>1002</v>
      </c>
      <c r="B2" s="784" t="s">
        <v>2361</v>
      </c>
      <c r="C2" s="784" t="s">
        <v>2362</v>
      </c>
      <c r="D2" s="784" t="s">
        <v>2363</v>
      </c>
      <c r="E2" s="784" t="s">
        <v>2361</v>
      </c>
      <c r="F2" s="784" t="s">
        <v>2364</v>
      </c>
      <c r="G2" s="784" t="s">
        <v>2365</v>
      </c>
      <c r="H2" s="784" t="s">
        <v>2366</v>
      </c>
      <c r="I2" s="784" t="s">
        <v>2367</v>
      </c>
      <c r="J2" s="538" t="s">
        <v>2368</v>
      </c>
      <c r="K2" s="784" t="s">
        <v>2369</v>
      </c>
      <c r="L2" s="538" t="s">
        <v>2370</v>
      </c>
      <c r="M2" s="784" t="s">
        <v>2371</v>
      </c>
      <c r="N2" s="784" t="s">
        <v>2371</v>
      </c>
      <c r="O2" s="784" t="s">
        <v>2371</v>
      </c>
      <c r="P2" s="784" t="s">
        <v>2371</v>
      </c>
      <c r="Q2" s="784" t="s">
        <v>2371</v>
      </c>
      <c r="R2" s="784" t="s">
        <v>2371</v>
      </c>
      <c r="S2" s="785" t="s">
        <v>2372</v>
      </c>
    </row>
    <row r="3" spans="1:21" s="540" customFormat="1" ht="14.25" x14ac:dyDescent="0.2">
      <c r="A3" s="786" t="s">
        <v>221</v>
      </c>
      <c r="B3" s="786" t="s">
        <v>221</v>
      </c>
      <c r="C3" s="786" t="s">
        <v>2373</v>
      </c>
      <c r="D3" s="786" t="s">
        <v>2374</v>
      </c>
      <c r="E3" s="787" t="s">
        <v>2375</v>
      </c>
      <c r="F3" s="786" t="s">
        <v>2376</v>
      </c>
      <c r="G3" s="786"/>
      <c r="H3" s="786">
        <v>1</v>
      </c>
      <c r="I3" s="786" t="s">
        <v>2377</v>
      </c>
      <c r="J3" s="786" t="s">
        <v>650</v>
      </c>
      <c r="K3" s="786" t="s">
        <v>650</v>
      </c>
      <c r="L3" s="786"/>
      <c r="M3" s="786"/>
      <c r="N3" s="788"/>
      <c r="O3" s="788"/>
      <c r="P3" s="786"/>
      <c r="Q3" s="788"/>
      <c r="R3" s="786"/>
      <c r="S3" s="789"/>
    </row>
    <row r="4" spans="1:21" s="540" customFormat="1" x14ac:dyDescent="0.2">
      <c r="A4" s="541"/>
      <c r="B4" s="541"/>
      <c r="C4" s="541"/>
      <c r="D4" s="541"/>
      <c r="E4" s="542"/>
      <c r="F4" s="541"/>
      <c r="G4" s="541"/>
      <c r="H4" s="541"/>
      <c r="I4" s="541"/>
      <c r="J4" s="541"/>
      <c r="K4" s="541"/>
      <c r="L4" s="541"/>
      <c r="M4" s="541"/>
      <c r="N4" s="543"/>
      <c r="O4" s="543"/>
      <c r="P4" s="541"/>
      <c r="Q4" s="543"/>
      <c r="R4" s="543"/>
      <c r="S4" s="543"/>
      <c r="T4" s="541"/>
      <c r="U4" s="544"/>
    </row>
  </sheetData>
  <pageMargins left="0.7" right="0.7" top="0.75" bottom="0.75" header="0.3" footer="0.3"/>
  <pageSetup paperSize="9" orientation="portrait"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9">
    <tabColor rgb="FFBFBFBF"/>
  </sheetPr>
  <dimension ref="A2:AJ58"/>
  <sheetViews>
    <sheetView topLeftCell="A16" workbookViewId="0">
      <selection activeCell="A22" sqref="A22"/>
    </sheetView>
  </sheetViews>
  <sheetFormatPr defaultRowHeight="14.25" x14ac:dyDescent="0.2"/>
  <cols>
    <col min="1" max="1" width="9" customWidth="1"/>
    <col min="2" max="2" width="5" customWidth="1"/>
    <col min="3" max="3" width="12.5" bestFit="1" customWidth="1"/>
    <col min="4" max="4" width="19.875" bestFit="1" customWidth="1"/>
    <col min="5" max="5" width="12.25" bestFit="1" customWidth="1"/>
    <col min="6" max="6" width="19" bestFit="1" customWidth="1"/>
    <col min="7" max="7" width="34.625" style="528" customWidth="1"/>
    <col min="8" max="8" width="22.625" bestFit="1" customWidth="1"/>
    <col min="9" max="9" width="22.5" customWidth="1"/>
    <col min="10" max="10" width="13.875" customWidth="1"/>
    <col min="11" max="11" width="21.5" customWidth="1"/>
    <col min="12" max="12" width="25.5" customWidth="1"/>
    <col min="13" max="13" width="7.875" customWidth="1"/>
    <col min="14" max="14" width="6.5" style="529" customWidth="1"/>
    <col min="15" max="15" width="36.75" bestFit="1" customWidth="1"/>
    <col min="16" max="16" width="6.5" style="529" customWidth="1"/>
    <col min="17" max="18" width="17.625" style="528" customWidth="1"/>
    <col min="19" max="19" width="19.125" customWidth="1"/>
    <col min="20" max="20" width="33.5" customWidth="1"/>
    <col min="21" max="21" width="25.5" customWidth="1"/>
    <col min="22" max="22" width="17.625" customWidth="1"/>
    <col min="23" max="23" width="28.25" customWidth="1"/>
    <col min="24" max="24" width="20.125" customWidth="1"/>
    <col min="25" max="26" width="17.875" customWidth="1"/>
    <col min="27" max="27" width="13.375" customWidth="1"/>
    <col min="28" max="28" width="9.25" customWidth="1"/>
    <col min="29" max="29" width="37.625" customWidth="1"/>
    <col min="30" max="30" width="17.25" bestFit="1" customWidth="1"/>
    <col min="31" max="31" width="16.625" customWidth="1"/>
    <col min="32" max="32" width="15.875" customWidth="1"/>
    <col min="35" max="35" width="36.75" bestFit="1" customWidth="1"/>
    <col min="36" max="36" width="30.625" customWidth="1"/>
  </cols>
  <sheetData>
    <row r="2" spans="1:36" ht="15" x14ac:dyDescent="0.25">
      <c r="A2" s="437"/>
      <c r="G2" s="813"/>
      <c r="N2" s="817"/>
      <c r="P2" s="817"/>
      <c r="Q2" s="813"/>
      <c r="R2" s="813"/>
      <c r="AE2" s="247" t="s">
        <v>2378</v>
      </c>
    </row>
    <row r="3" spans="1:36" ht="15" x14ac:dyDescent="0.2">
      <c r="A3" s="438" t="s">
        <v>2379</v>
      </c>
      <c r="G3" s="813"/>
      <c r="N3" s="817"/>
      <c r="P3" s="817"/>
      <c r="Q3" s="813"/>
      <c r="R3" s="813"/>
      <c r="AE3" s="356" t="s">
        <v>2380</v>
      </c>
      <c r="AF3" s="211">
        <v>3</v>
      </c>
    </row>
    <row r="4" spans="1:36" ht="15" x14ac:dyDescent="0.2">
      <c r="A4" s="438" t="s">
        <v>2381</v>
      </c>
      <c r="G4" s="813"/>
      <c r="N4" s="817"/>
      <c r="P4" s="817"/>
      <c r="Q4" s="813"/>
      <c r="R4" s="813"/>
      <c r="AE4" t="s">
        <v>2382</v>
      </c>
      <c r="AF4" s="211">
        <v>4</v>
      </c>
    </row>
    <row r="5" spans="1:36" ht="15" x14ac:dyDescent="0.2">
      <c r="A5" s="438" t="s">
        <v>2383</v>
      </c>
      <c r="G5" s="813"/>
      <c r="N5" s="817"/>
      <c r="P5" s="817"/>
      <c r="Q5" s="813"/>
      <c r="R5" s="813"/>
      <c r="AE5" s="356" t="s">
        <v>2050</v>
      </c>
      <c r="AF5" s="211">
        <v>4</v>
      </c>
    </row>
    <row r="6" spans="1:36" ht="15" x14ac:dyDescent="0.2">
      <c r="A6" s="439" t="s">
        <v>2384</v>
      </c>
      <c r="G6" s="813"/>
      <c r="N6" s="817"/>
      <c r="P6" s="817"/>
      <c r="Q6" s="813"/>
      <c r="R6" s="813"/>
      <c r="AE6" s="356" t="s">
        <v>2385</v>
      </c>
      <c r="AF6" s="211">
        <v>4</v>
      </c>
    </row>
    <row r="7" spans="1:36" ht="15" x14ac:dyDescent="0.2">
      <c r="A7" s="438" t="s">
        <v>2386</v>
      </c>
      <c r="G7" s="813"/>
      <c r="N7" s="817"/>
      <c r="P7" s="817"/>
      <c r="Q7" s="813"/>
      <c r="R7" s="813"/>
      <c r="AE7" s="356" t="s">
        <v>2387</v>
      </c>
      <c r="AF7" s="211">
        <v>3</v>
      </c>
    </row>
    <row r="8" spans="1:36" ht="15" x14ac:dyDescent="0.2">
      <c r="A8" s="438" t="s">
        <v>2388</v>
      </c>
      <c r="G8" s="813"/>
      <c r="N8" s="817"/>
      <c r="P8" s="817"/>
      <c r="Q8" s="813"/>
      <c r="R8" s="813"/>
      <c r="AE8" s="356" t="s">
        <v>2389</v>
      </c>
      <c r="AF8" s="211">
        <v>3</v>
      </c>
    </row>
    <row r="9" spans="1:36" ht="15" x14ac:dyDescent="0.2">
      <c r="A9" s="438" t="s">
        <v>2390</v>
      </c>
      <c r="G9" s="813"/>
      <c r="N9" s="817"/>
      <c r="P9" s="817"/>
      <c r="Q9" s="813"/>
      <c r="R9" s="813"/>
      <c r="AE9" s="356" t="s">
        <v>2391</v>
      </c>
      <c r="AF9" s="211">
        <v>4</v>
      </c>
    </row>
    <row r="10" spans="1:36" ht="15" x14ac:dyDescent="0.2">
      <c r="A10" s="438" t="s">
        <v>2392</v>
      </c>
      <c r="G10" s="813"/>
      <c r="N10" s="817"/>
      <c r="P10" s="817"/>
      <c r="Q10" s="813"/>
      <c r="R10" s="813"/>
      <c r="V10" t="s">
        <v>2393</v>
      </c>
    </row>
    <row r="11" spans="1:36" ht="15" x14ac:dyDescent="0.25">
      <c r="A11" s="437"/>
      <c r="G11" s="813"/>
      <c r="N11" s="817"/>
      <c r="P11" s="817"/>
      <c r="Q11" s="464" t="s">
        <v>2394</v>
      </c>
      <c r="R11" s="464" t="s">
        <v>2394</v>
      </c>
      <c r="S11" s="456"/>
      <c r="T11" s="456" t="s">
        <v>2394</v>
      </c>
      <c r="U11" s="456"/>
      <c r="V11" s="456" t="s">
        <v>2394</v>
      </c>
      <c r="W11" s="456"/>
      <c r="X11" s="456" t="s">
        <v>2394</v>
      </c>
      <c r="Y11" s="456" t="s">
        <v>2394</v>
      </c>
      <c r="Z11" s="456" t="s">
        <v>2394</v>
      </c>
      <c r="AA11" s="456"/>
      <c r="AB11" s="456"/>
      <c r="AC11" s="456" t="s">
        <v>2394</v>
      </c>
      <c r="AD11" s="456" t="s">
        <v>2394</v>
      </c>
      <c r="AE11" s="456"/>
      <c r="AF11" s="456"/>
    </row>
    <row r="12" spans="1:36" s="528" customFormat="1" ht="29.25" customHeight="1" x14ac:dyDescent="0.25">
      <c r="A12" s="449" t="s">
        <v>2395</v>
      </c>
      <c r="B12" s="444"/>
      <c r="C12" s="449" t="s">
        <v>2396</v>
      </c>
      <c r="D12" s="449" t="s">
        <v>2396</v>
      </c>
      <c r="E12" s="444"/>
      <c r="F12" s="444" t="s">
        <v>2266</v>
      </c>
      <c r="G12" s="444"/>
      <c r="H12" s="444" t="s">
        <v>2265</v>
      </c>
      <c r="I12" s="444"/>
      <c r="J12" s="444" t="s">
        <v>498</v>
      </c>
      <c r="K12" s="444" t="s">
        <v>2267</v>
      </c>
      <c r="L12" s="444" t="s">
        <v>2397</v>
      </c>
      <c r="M12" s="449" t="s">
        <v>2398</v>
      </c>
      <c r="N12" s="461"/>
      <c r="O12" s="444"/>
      <c r="P12" s="461"/>
      <c r="Q12" s="444"/>
      <c r="R12" s="444"/>
      <c r="S12" s="444"/>
      <c r="T12" s="444"/>
      <c r="U12" s="444"/>
      <c r="V12" s="444" t="s">
        <v>2399</v>
      </c>
      <c r="W12" s="444"/>
      <c r="X12" s="444"/>
      <c r="Y12" s="444"/>
      <c r="Z12" s="444"/>
      <c r="AA12" s="444"/>
      <c r="AB12" s="444"/>
      <c r="AC12" s="444"/>
      <c r="AD12" s="444"/>
      <c r="AE12" s="444"/>
      <c r="AF12" s="444"/>
      <c r="AG12" s="813"/>
      <c r="AH12" s="813"/>
      <c r="AI12" s="1037" t="s">
        <v>2400</v>
      </c>
      <c r="AJ12" s="1038"/>
    </row>
    <row r="13" spans="1:36" s="440" customFormat="1" ht="104.25" thickBot="1" x14ac:dyDescent="0.3">
      <c r="A13" s="445"/>
      <c r="B13" s="445"/>
      <c r="C13" s="446">
        <v>1</v>
      </c>
      <c r="D13" s="445">
        <v>2</v>
      </c>
      <c r="E13" s="447" t="s">
        <v>2401</v>
      </c>
      <c r="F13" s="445" t="s">
        <v>2402</v>
      </c>
      <c r="G13" s="448" t="s">
        <v>2401</v>
      </c>
      <c r="H13" s="445">
        <v>4</v>
      </c>
      <c r="I13" s="448" t="s">
        <v>2401</v>
      </c>
      <c r="J13" s="445">
        <v>5</v>
      </c>
      <c r="K13" s="447" t="s">
        <v>2403</v>
      </c>
      <c r="L13" s="445">
        <v>6</v>
      </c>
      <c r="M13" s="445" t="s">
        <v>2404</v>
      </c>
      <c r="N13" s="462"/>
      <c r="O13" s="445"/>
      <c r="P13" s="462"/>
      <c r="Q13" s="448" t="s">
        <v>216</v>
      </c>
      <c r="R13" s="448" t="s">
        <v>405</v>
      </c>
      <c r="S13" s="445"/>
      <c r="T13" s="445" t="s">
        <v>409</v>
      </c>
      <c r="U13" s="445"/>
      <c r="V13" s="445" t="s">
        <v>2405</v>
      </c>
      <c r="W13" s="497" t="s">
        <v>2406</v>
      </c>
      <c r="X13" s="445" t="s">
        <v>2407</v>
      </c>
      <c r="Y13" s="445" t="s">
        <v>412</v>
      </c>
      <c r="Z13" s="445" t="s">
        <v>413</v>
      </c>
      <c r="AA13" s="445" t="s">
        <v>754</v>
      </c>
      <c r="AB13" s="448" t="s">
        <v>402</v>
      </c>
      <c r="AC13" s="445" t="s">
        <v>503</v>
      </c>
      <c r="AD13" s="445" t="s">
        <v>2408</v>
      </c>
      <c r="AE13" s="445" t="s">
        <v>2409</v>
      </c>
      <c r="AF13" s="448" t="s">
        <v>2410</v>
      </c>
      <c r="AI13" s="790" t="s">
        <v>2411</v>
      </c>
      <c r="AJ13" s="790" t="s">
        <v>2412</v>
      </c>
    </row>
    <row r="14" spans="1:36" ht="171.75" thickBot="1" x14ac:dyDescent="0.25">
      <c r="C14" s="326" t="s">
        <v>792</v>
      </c>
      <c r="D14" s="326" t="s">
        <v>2413</v>
      </c>
      <c r="E14" s="813" t="s">
        <v>2414</v>
      </c>
      <c r="F14" s="443" t="s">
        <v>2415</v>
      </c>
      <c r="G14" s="441" t="s">
        <v>2416</v>
      </c>
      <c r="H14" s="443" t="s">
        <v>2417</v>
      </c>
      <c r="I14" s="441" t="s">
        <v>2418</v>
      </c>
      <c r="J14" s="451" t="s">
        <v>2419</v>
      </c>
      <c r="K14" s="441" t="s">
        <v>2420</v>
      </c>
      <c r="L14" s="451" t="s">
        <v>2421</v>
      </c>
      <c r="M14" t="s">
        <v>2422</v>
      </c>
      <c r="N14" s="463" t="s">
        <v>2423</v>
      </c>
      <c r="O14" t="s">
        <v>2424</v>
      </c>
      <c r="P14" s="463" t="s">
        <v>2425</v>
      </c>
      <c r="Q14" s="458" t="s">
        <v>2426</v>
      </c>
      <c r="R14" s="458" t="s">
        <v>1327</v>
      </c>
      <c r="S14" s="485" t="s">
        <v>2427</v>
      </c>
      <c r="T14" s="487" t="s">
        <v>2428</v>
      </c>
      <c r="U14" s="454"/>
      <c r="V14" s="453" t="s">
        <v>1119</v>
      </c>
      <c r="W14" s="441" t="s">
        <v>2429</v>
      </c>
      <c r="X14" s="813" t="s">
        <v>2430</v>
      </c>
      <c r="Y14" s="813" t="s">
        <v>2431</v>
      </c>
      <c r="Z14" s="813" t="s">
        <v>2432</v>
      </c>
      <c r="AA14" s="813" t="s">
        <v>2433</v>
      </c>
      <c r="AB14" s="813" t="s">
        <v>534</v>
      </c>
      <c r="AC14" s="813" t="s">
        <v>2434</v>
      </c>
      <c r="AD14" s="813" t="s">
        <v>2435</v>
      </c>
      <c r="AE14" s="813" t="s">
        <v>2436</v>
      </c>
      <c r="AF14" s="813" t="s">
        <v>2437</v>
      </c>
      <c r="AI14" s="787" t="s">
        <v>2424</v>
      </c>
      <c r="AJ14" s="787"/>
    </row>
    <row r="15" spans="1:36" ht="100.5" thickBot="1" x14ac:dyDescent="0.25">
      <c r="C15" s="326" t="s">
        <v>1254</v>
      </c>
      <c r="D15" s="326" t="s">
        <v>2438</v>
      </c>
      <c r="E15" t="s">
        <v>2439</v>
      </c>
      <c r="F15" s="443" t="s">
        <v>2440</v>
      </c>
      <c r="G15" s="441" t="s">
        <v>2441</v>
      </c>
      <c r="H15" s="443" t="s">
        <v>2442</v>
      </c>
      <c r="I15" s="441" t="s">
        <v>2443</v>
      </c>
      <c r="J15" s="451" t="s">
        <v>2444</v>
      </c>
      <c r="K15" s="813" t="s">
        <v>2445</v>
      </c>
      <c r="L15" s="441" t="s">
        <v>2446</v>
      </c>
      <c r="M15" s="450" t="s">
        <v>2447</v>
      </c>
      <c r="N15" s="463" t="s">
        <v>2423</v>
      </c>
      <c r="O15" s="451" t="s">
        <v>2448</v>
      </c>
      <c r="P15" s="463" t="s">
        <v>2425</v>
      </c>
      <c r="Q15" s="458" t="s">
        <v>535</v>
      </c>
      <c r="R15" s="458" t="s">
        <v>1353</v>
      </c>
      <c r="S15" s="484" t="s">
        <v>2449</v>
      </c>
      <c r="T15" s="491" t="s">
        <v>2450</v>
      </c>
      <c r="U15" s="454"/>
      <c r="V15" s="454" t="s">
        <v>1152</v>
      </c>
      <c r="W15" s="441" t="s">
        <v>2451</v>
      </c>
      <c r="AI15" s="787" t="s">
        <v>2448</v>
      </c>
      <c r="AJ15" s="787"/>
    </row>
    <row r="16" spans="1:36" ht="43.5" thickBot="1" x14ac:dyDescent="0.25">
      <c r="C16" s="326" t="s">
        <v>1151</v>
      </c>
      <c r="D16" s="326" t="s">
        <v>2452</v>
      </c>
      <c r="E16" t="s">
        <v>2439</v>
      </c>
      <c r="G16" s="813"/>
      <c r="M16" s="450" t="s">
        <v>2447</v>
      </c>
      <c r="N16" s="463" t="s">
        <v>2423</v>
      </c>
      <c r="O16" s="451" t="s">
        <v>2453</v>
      </c>
      <c r="P16" s="463" t="s">
        <v>2425</v>
      </c>
      <c r="Q16" s="458" t="s">
        <v>535</v>
      </c>
      <c r="R16" s="458" t="s">
        <v>1205</v>
      </c>
      <c r="S16" s="482" t="s">
        <v>2454</v>
      </c>
      <c r="T16" s="483" t="s">
        <v>1206</v>
      </c>
      <c r="U16" s="454"/>
      <c r="V16" s="454" t="s">
        <v>1315</v>
      </c>
      <c r="W16" s="441" t="s">
        <v>2455</v>
      </c>
      <c r="AI16" s="787" t="s">
        <v>2453</v>
      </c>
      <c r="AJ16" s="787"/>
    </row>
    <row r="17" spans="3:36" ht="72" thickBot="1" x14ac:dyDescent="0.25">
      <c r="C17" s="326" t="s">
        <v>1184</v>
      </c>
      <c r="D17" s="326" t="s">
        <v>2456</v>
      </c>
      <c r="E17" t="s">
        <v>2439</v>
      </c>
      <c r="G17" s="813"/>
      <c r="M17" s="450" t="s">
        <v>2447</v>
      </c>
      <c r="N17" s="463" t="s">
        <v>2423</v>
      </c>
      <c r="O17" s="451" t="s">
        <v>2457</v>
      </c>
      <c r="P17" s="463" t="s">
        <v>2425</v>
      </c>
      <c r="Q17" s="458" t="s">
        <v>535</v>
      </c>
      <c r="R17" s="458" t="s">
        <v>538</v>
      </c>
      <c r="S17" s="492" t="s">
        <v>2458</v>
      </c>
      <c r="T17" s="493" t="s">
        <v>2459</v>
      </c>
      <c r="U17" s="454"/>
      <c r="V17" s="454" t="s">
        <v>2460</v>
      </c>
      <c r="W17" s="441" t="s">
        <v>2461</v>
      </c>
      <c r="AI17" s="787" t="s">
        <v>2457</v>
      </c>
      <c r="AJ17" s="787"/>
    </row>
    <row r="18" spans="3:36" ht="42.75" x14ac:dyDescent="0.2">
      <c r="D18" s="326" t="s">
        <v>2462</v>
      </c>
      <c r="E18" s="441" t="s">
        <v>2463</v>
      </c>
      <c r="G18" s="813"/>
      <c r="M18" s="450" t="s">
        <v>2447</v>
      </c>
      <c r="N18" s="463" t="s">
        <v>2423</v>
      </c>
      <c r="O18" s="442" t="s">
        <v>2464</v>
      </c>
      <c r="P18" s="463" t="s">
        <v>2425</v>
      </c>
      <c r="Q18" s="458" t="s">
        <v>535</v>
      </c>
      <c r="R18" s="458" t="s">
        <v>1269</v>
      </c>
      <c r="S18" s="494" t="s">
        <v>2465</v>
      </c>
      <c r="T18" s="489" t="s">
        <v>2466</v>
      </c>
      <c r="U18" s="454"/>
      <c r="V18" s="454" t="s">
        <v>1226</v>
      </c>
      <c r="W18" s="441" t="s">
        <v>2467</v>
      </c>
      <c r="AI18" s="787" t="s">
        <v>2464</v>
      </c>
      <c r="AJ18" s="791" t="s">
        <v>2468</v>
      </c>
    </row>
    <row r="19" spans="3:36" ht="57.75" thickBot="1" x14ac:dyDescent="0.25">
      <c r="G19" s="813"/>
      <c r="M19" s="450" t="s">
        <v>2447</v>
      </c>
      <c r="N19" s="463" t="s">
        <v>2423</v>
      </c>
      <c r="O19" s="442" t="s">
        <v>2469</v>
      </c>
      <c r="P19" s="463" t="s">
        <v>2425</v>
      </c>
      <c r="Q19" s="458" t="s">
        <v>535</v>
      </c>
      <c r="R19" s="458" t="s">
        <v>1269</v>
      </c>
      <c r="S19" s="488"/>
      <c r="T19" s="490" t="s">
        <v>2470</v>
      </c>
      <c r="U19" s="454"/>
      <c r="V19" s="452" t="s">
        <v>2471</v>
      </c>
      <c r="W19" s="441" t="s">
        <v>2472</v>
      </c>
      <c r="AI19" s="787" t="s">
        <v>2469</v>
      </c>
      <c r="AJ19" s="791" t="s">
        <v>2468</v>
      </c>
    </row>
    <row r="20" spans="3:36" ht="29.25" thickBot="1" x14ac:dyDescent="0.25">
      <c r="G20" s="813"/>
      <c r="M20" s="450" t="s">
        <v>2447</v>
      </c>
      <c r="N20" s="463" t="s">
        <v>2423</v>
      </c>
      <c r="O20" s="451" t="s">
        <v>2473</v>
      </c>
      <c r="P20" s="463" t="s">
        <v>2425</v>
      </c>
      <c r="Q20" s="458" t="s">
        <v>535</v>
      </c>
      <c r="R20" s="458" t="s">
        <v>1512</v>
      </c>
      <c r="S20" s="474" t="s">
        <v>2474</v>
      </c>
      <c r="T20" s="475" t="s">
        <v>1532</v>
      </c>
      <c r="U20" s="454"/>
      <c r="V20" s="454" t="s">
        <v>2475</v>
      </c>
      <c r="W20" s="441" t="s">
        <v>2476</v>
      </c>
      <c r="AI20" s="787" t="s">
        <v>2473</v>
      </c>
      <c r="AJ20" s="787"/>
    </row>
    <row r="21" spans="3:36" ht="29.25" thickBot="1" x14ac:dyDescent="0.25">
      <c r="G21" s="813"/>
      <c r="M21" s="450" t="s">
        <v>2447</v>
      </c>
      <c r="N21" s="463" t="s">
        <v>2423</v>
      </c>
      <c r="O21" s="457" t="s">
        <v>2477</v>
      </c>
      <c r="P21" s="463" t="s">
        <v>2425</v>
      </c>
      <c r="Q21" s="458" t="s">
        <v>535</v>
      </c>
      <c r="R21" s="458" t="s">
        <v>2478</v>
      </c>
      <c r="S21" s="495" t="s">
        <v>2479</v>
      </c>
      <c r="T21" s="496"/>
      <c r="U21" s="454"/>
      <c r="Y21" s="228"/>
      <c r="AI21" s="787" t="s">
        <v>2477</v>
      </c>
      <c r="AJ21" s="787"/>
    </row>
    <row r="22" spans="3:36" ht="29.25" thickBot="1" x14ac:dyDescent="0.25">
      <c r="G22" s="813"/>
      <c r="M22" s="450" t="s">
        <v>2447</v>
      </c>
      <c r="N22" s="463" t="s">
        <v>2423</v>
      </c>
      <c r="O22" s="457" t="s">
        <v>2480</v>
      </c>
      <c r="P22" s="463" t="s">
        <v>2425</v>
      </c>
      <c r="Q22" s="458" t="s">
        <v>535</v>
      </c>
      <c r="R22" s="458" t="s">
        <v>1580</v>
      </c>
      <c r="S22" s="486" t="s">
        <v>2481</v>
      </c>
      <c r="T22" s="530" t="s">
        <v>2482</v>
      </c>
      <c r="U22" s="454"/>
      <c r="AI22" s="787" t="s">
        <v>2480</v>
      </c>
      <c r="AJ22" s="787"/>
    </row>
    <row r="23" spans="3:36" ht="15" thickBot="1" x14ac:dyDescent="0.25">
      <c r="G23" s="813"/>
      <c r="N23" s="463"/>
      <c r="O23" s="442"/>
      <c r="P23" s="463"/>
      <c r="Q23" s="458"/>
      <c r="R23" s="458"/>
      <c r="S23" s="225"/>
      <c r="T23" s="454"/>
      <c r="U23" s="454"/>
      <c r="AI23" s="787"/>
      <c r="AJ23" s="787"/>
    </row>
    <row r="24" spans="3:36" ht="29.25" x14ac:dyDescent="0.25">
      <c r="G24" s="813"/>
      <c r="M24" t="s">
        <v>2483</v>
      </c>
      <c r="N24" s="463" t="s">
        <v>2423</v>
      </c>
      <c r="O24" s="442" t="s">
        <v>1262</v>
      </c>
      <c r="P24" s="463" t="s">
        <v>2425</v>
      </c>
      <c r="Q24" s="459" t="s">
        <v>1261</v>
      </c>
      <c r="R24" s="458" t="s">
        <v>1612</v>
      </c>
      <c r="S24" s="469" t="s">
        <v>2484</v>
      </c>
      <c r="T24" s="470"/>
      <c r="U24" s="454"/>
      <c r="AI24" s="787" t="s">
        <v>1262</v>
      </c>
      <c r="AJ24" s="791" t="s">
        <v>2468</v>
      </c>
    </row>
    <row r="25" spans="3:36" x14ac:dyDescent="0.2">
      <c r="G25" s="813"/>
      <c r="M25" t="s">
        <v>2483</v>
      </c>
      <c r="N25" s="463" t="s">
        <v>2423</v>
      </c>
      <c r="O25" s="442" t="s">
        <v>1293</v>
      </c>
      <c r="P25" s="463" t="s">
        <v>2425</v>
      </c>
      <c r="Q25" s="458" t="s">
        <v>1292</v>
      </c>
      <c r="R25" s="458" t="s">
        <v>1612</v>
      </c>
      <c r="S25" s="471" t="s">
        <v>2485</v>
      </c>
      <c r="T25" s="472" t="s">
        <v>1627</v>
      </c>
      <c r="U25" s="454"/>
      <c r="AI25" s="787" t="s">
        <v>1293</v>
      </c>
      <c r="AJ25" s="791" t="s">
        <v>2468</v>
      </c>
    </row>
    <row r="26" spans="3:36" ht="28.5" x14ac:dyDescent="0.2">
      <c r="G26" s="813"/>
      <c r="M26" t="s">
        <v>2483</v>
      </c>
      <c r="N26" s="463" t="s">
        <v>2423</v>
      </c>
      <c r="O26" s="442" t="s">
        <v>2486</v>
      </c>
      <c r="P26" s="463" t="s">
        <v>2425</v>
      </c>
      <c r="Q26" s="458" t="s">
        <v>1321</v>
      </c>
      <c r="R26" s="458" t="s">
        <v>1612</v>
      </c>
      <c r="S26" s="471" t="s">
        <v>2487</v>
      </c>
      <c r="T26" s="472" t="s">
        <v>1656</v>
      </c>
      <c r="U26" s="454"/>
      <c r="AI26" s="787" t="s">
        <v>2486</v>
      </c>
      <c r="AJ26" s="791" t="s">
        <v>2468</v>
      </c>
    </row>
    <row r="27" spans="3:36" ht="28.5" x14ac:dyDescent="0.2">
      <c r="G27" s="813"/>
      <c r="M27" t="s">
        <v>2483</v>
      </c>
      <c r="N27" s="463" t="s">
        <v>2423</v>
      </c>
      <c r="O27" s="442" t="s">
        <v>2488</v>
      </c>
      <c r="P27" s="463" t="s">
        <v>2425</v>
      </c>
      <c r="Q27" s="458" t="s">
        <v>1346</v>
      </c>
      <c r="R27" s="458" t="s">
        <v>1612</v>
      </c>
      <c r="S27" s="471" t="s">
        <v>2489</v>
      </c>
      <c r="T27" s="472" t="s">
        <v>1640</v>
      </c>
      <c r="U27" s="454"/>
      <c r="AI27" s="787" t="s">
        <v>2488</v>
      </c>
      <c r="AJ27" s="791" t="s">
        <v>2468</v>
      </c>
    </row>
    <row r="28" spans="3:36" ht="28.5" x14ac:dyDescent="0.2">
      <c r="G28" s="813"/>
      <c r="M28" t="s">
        <v>2483</v>
      </c>
      <c r="N28" s="463" t="s">
        <v>2423</v>
      </c>
      <c r="O28" s="442" t="s">
        <v>2490</v>
      </c>
      <c r="P28" s="463" t="s">
        <v>2425</v>
      </c>
      <c r="Q28" s="458" t="s">
        <v>1374</v>
      </c>
      <c r="R28" s="458" t="s">
        <v>1612</v>
      </c>
      <c r="S28" s="473"/>
      <c r="T28" s="472"/>
      <c r="U28" s="454"/>
      <c r="AI28" s="787" t="s">
        <v>2490</v>
      </c>
      <c r="AJ28" s="791" t="s">
        <v>2468</v>
      </c>
    </row>
    <row r="29" spans="3:36" ht="28.5" x14ac:dyDescent="0.2">
      <c r="G29" s="813"/>
      <c r="M29" t="s">
        <v>2483</v>
      </c>
      <c r="N29" s="463" t="s">
        <v>2423</v>
      </c>
      <c r="O29" s="442" t="s">
        <v>1399</v>
      </c>
      <c r="P29" s="463" t="s">
        <v>2425</v>
      </c>
      <c r="Q29" s="458" t="s">
        <v>1398</v>
      </c>
      <c r="R29" s="458" t="s">
        <v>1612</v>
      </c>
      <c r="S29" s="473"/>
      <c r="T29" s="472"/>
      <c r="U29" s="454"/>
      <c r="AI29" s="787" t="s">
        <v>1399</v>
      </c>
      <c r="AJ29" s="791" t="s">
        <v>2468</v>
      </c>
    </row>
    <row r="30" spans="3:36" ht="28.5" x14ac:dyDescent="0.2">
      <c r="G30" s="813"/>
      <c r="M30" t="s">
        <v>2483</v>
      </c>
      <c r="N30" s="463" t="s">
        <v>2423</v>
      </c>
      <c r="O30" s="442" t="s">
        <v>2491</v>
      </c>
      <c r="P30" s="463" t="s">
        <v>2425</v>
      </c>
      <c r="Q30" s="458" t="s">
        <v>1420</v>
      </c>
      <c r="R30" s="458" t="s">
        <v>1612</v>
      </c>
      <c r="S30" s="473"/>
      <c r="T30" s="472"/>
      <c r="U30" s="454"/>
      <c r="AI30" s="787" t="s">
        <v>2491</v>
      </c>
      <c r="AJ30" s="791" t="s">
        <v>2468</v>
      </c>
    </row>
    <row r="31" spans="3:36" x14ac:dyDescent="0.2">
      <c r="G31" s="813"/>
      <c r="M31" t="s">
        <v>2483</v>
      </c>
      <c r="N31" s="463" t="s">
        <v>2423</v>
      </c>
      <c r="O31" s="455" t="s">
        <v>1442</v>
      </c>
      <c r="P31" s="463" t="s">
        <v>2425</v>
      </c>
      <c r="Q31" s="458" t="s">
        <v>1443</v>
      </c>
      <c r="R31" s="458" t="s">
        <v>1612</v>
      </c>
      <c r="S31" s="473"/>
      <c r="T31" s="472"/>
      <c r="U31" s="454"/>
      <c r="AI31" s="787" t="s">
        <v>1442</v>
      </c>
      <c r="AJ31" s="791" t="s">
        <v>2468</v>
      </c>
    </row>
    <row r="32" spans="3:36" x14ac:dyDescent="0.2">
      <c r="G32" s="813"/>
      <c r="M32" t="s">
        <v>2483</v>
      </c>
      <c r="N32" s="463" t="s">
        <v>2423</v>
      </c>
      <c r="O32" s="455" t="s">
        <v>1465</v>
      </c>
      <c r="P32" s="463" t="s">
        <v>2425</v>
      </c>
      <c r="Q32" s="458" t="s">
        <v>1466</v>
      </c>
      <c r="R32" s="458" t="s">
        <v>1612</v>
      </c>
      <c r="S32" s="473"/>
      <c r="T32" s="472"/>
      <c r="U32" s="454"/>
      <c r="AI32" s="787" t="s">
        <v>1465</v>
      </c>
      <c r="AJ32" s="791" t="s">
        <v>2468</v>
      </c>
    </row>
    <row r="33" spans="13:36" x14ac:dyDescent="0.2">
      <c r="M33" t="s">
        <v>2483</v>
      </c>
      <c r="N33" s="463" t="s">
        <v>2423</v>
      </c>
      <c r="O33" s="442" t="s">
        <v>1486</v>
      </c>
      <c r="P33" s="463" t="s">
        <v>2425</v>
      </c>
      <c r="Q33" s="458" t="s">
        <v>1487</v>
      </c>
      <c r="R33" s="458" t="s">
        <v>1612</v>
      </c>
      <c r="S33" s="473"/>
      <c r="T33" s="472"/>
      <c r="U33" s="454"/>
      <c r="Y33" t="s">
        <v>2492</v>
      </c>
      <c r="AI33" s="787" t="s">
        <v>1486</v>
      </c>
      <c r="AJ33" s="791" t="s">
        <v>2468</v>
      </c>
    </row>
    <row r="34" spans="13:36" x14ac:dyDescent="0.2">
      <c r="M34" t="s">
        <v>2483</v>
      </c>
      <c r="N34" s="463" t="s">
        <v>2423</v>
      </c>
      <c r="O34" s="442" t="s">
        <v>1508</v>
      </c>
      <c r="P34" s="463" t="s">
        <v>2425</v>
      </c>
      <c r="Q34" s="460" t="s">
        <v>1509</v>
      </c>
      <c r="R34" s="458" t="s">
        <v>1612</v>
      </c>
      <c r="S34" s="473"/>
      <c r="T34" s="472"/>
      <c r="U34" s="454"/>
      <c r="Y34" t="s">
        <v>2493</v>
      </c>
      <c r="AI34" s="787" t="s">
        <v>1508</v>
      </c>
      <c r="AJ34" s="791" t="s">
        <v>2468</v>
      </c>
    </row>
    <row r="35" spans="13:36" x14ac:dyDescent="0.2">
      <c r="M35" t="s">
        <v>2483</v>
      </c>
      <c r="N35" s="463" t="s">
        <v>2423</v>
      </c>
      <c r="O35" s="442" t="s">
        <v>2494</v>
      </c>
      <c r="P35" s="463" t="s">
        <v>2425</v>
      </c>
      <c r="Q35" s="460" t="s">
        <v>1529</v>
      </c>
      <c r="R35" s="458" t="s">
        <v>1612</v>
      </c>
      <c r="S35" s="473"/>
      <c r="T35" s="472"/>
      <c r="U35" s="454"/>
      <c r="Y35" t="s">
        <v>2495</v>
      </c>
      <c r="AI35" s="787" t="s">
        <v>2494</v>
      </c>
      <c r="AJ35" s="791" t="s">
        <v>2468</v>
      </c>
    </row>
    <row r="36" spans="13:36" ht="28.5" x14ac:dyDescent="0.2">
      <c r="M36" t="s">
        <v>2483</v>
      </c>
      <c r="N36" s="463" t="s">
        <v>2423</v>
      </c>
      <c r="O36" s="442" t="s">
        <v>2496</v>
      </c>
      <c r="P36" s="463" t="s">
        <v>2425</v>
      </c>
      <c r="Q36" s="459" t="s">
        <v>1545</v>
      </c>
      <c r="R36" s="458" t="s">
        <v>1612</v>
      </c>
      <c r="S36" s="473"/>
      <c r="T36" s="472"/>
      <c r="U36" s="454"/>
      <c r="Y36" t="s">
        <v>2497</v>
      </c>
      <c r="AI36" s="787" t="s">
        <v>2496</v>
      </c>
      <c r="AJ36" s="791" t="s">
        <v>2468</v>
      </c>
    </row>
    <row r="37" spans="13:36" ht="28.5" x14ac:dyDescent="0.2">
      <c r="M37" t="s">
        <v>2483</v>
      </c>
      <c r="N37" s="463" t="s">
        <v>2423</v>
      </c>
      <c r="O37" s="442" t="s">
        <v>2498</v>
      </c>
      <c r="P37" s="463" t="s">
        <v>2425</v>
      </c>
      <c r="Q37" s="459" t="s">
        <v>2499</v>
      </c>
      <c r="R37" s="458" t="s">
        <v>1612</v>
      </c>
      <c r="S37" s="473"/>
      <c r="T37" s="472"/>
      <c r="U37" s="454"/>
      <c r="Y37" t="s">
        <v>2500</v>
      </c>
      <c r="AI37" s="787" t="s">
        <v>2498</v>
      </c>
      <c r="AJ37" s="791" t="s">
        <v>2468</v>
      </c>
    </row>
    <row r="38" spans="13:36" ht="28.5" x14ac:dyDescent="0.2">
      <c r="M38" t="s">
        <v>2483</v>
      </c>
      <c r="N38" s="463" t="s">
        <v>2423</v>
      </c>
      <c r="O38" s="442" t="s">
        <v>2501</v>
      </c>
      <c r="P38" s="463" t="s">
        <v>2425</v>
      </c>
      <c r="Q38" s="459" t="s">
        <v>2502</v>
      </c>
      <c r="R38" s="458" t="s">
        <v>1612</v>
      </c>
      <c r="S38" s="473"/>
      <c r="T38" s="472"/>
      <c r="U38" s="454"/>
      <c r="AI38" s="787" t="s">
        <v>2501</v>
      </c>
      <c r="AJ38" s="791" t="s">
        <v>2468</v>
      </c>
    </row>
    <row r="39" spans="13:36" x14ac:dyDescent="0.2">
      <c r="M39" t="s">
        <v>2483</v>
      </c>
      <c r="N39" s="463" t="s">
        <v>2423</v>
      </c>
      <c r="O39" s="442" t="s">
        <v>2503</v>
      </c>
      <c r="P39" s="463" t="s">
        <v>2425</v>
      </c>
      <c r="Q39" s="459" t="s">
        <v>1595</v>
      </c>
      <c r="R39" s="458" t="s">
        <v>1612</v>
      </c>
      <c r="S39" s="473"/>
      <c r="T39" s="472"/>
      <c r="U39" s="454"/>
      <c r="AI39" s="787" t="s">
        <v>2503</v>
      </c>
      <c r="AJ39" s="791" t="s">
        <v>2468</v>
      </c>
    </row>
    <row r="40" spans="13:36" x14ac:dyDescent="0.2">
      <c r="M40" t="s">
        <v>2483</v>
      </c>
      <c r="N40" s="463" t="s">
        <v>2423</v>
      </c>
      <c r="O40" s="442" t="s">
        <v>2504</v>
      </c>
      <c r="P40" s="463" t="s">
        <v>2425</v>
      </c>
      <c r="Q40" s="459" t="s">
        <v>1609</v>
      </c>
      <c r="R40" s="458" t="s">
        <v>1612</v>
      </c>
      <c r="S40" s="473"/>
      <c r="T40" s="472"/>
      <c r="U40" s="454"/>
      <c r="AI40" s="787" t="s">
        <v>2504</v>
      </c>
      <c r="AJ40" s="791" t="s">
        <v>2468</v>
      </c>
    </row>
    <row r="41" spans="13:36" ht="28.5" x14ac:dyDescent="0.2">
      <c r="M41" t="s">
        <v>2483</v>
      </c>
      <c r="N41" s="463" t="s">
        <v>2423</v>
      </c>
      <c r="O41" s="442" t="s">
        <v>2505</v>
      </c>
      <c r="P41" s="463" t="s">
        <v>2425</v>
      </c>
      <c r="Q41" s="459" t="s">
        <v>1625</v>
      </c>
      <c r="R41" s="458" t="s">
        <v>1612</v>
      </c>
      <c r="S41" s="473"/>
      <c r="T41" s="472"/>
      <c r="U41" s="454"/>
      <c r="AI41" s="787" t="s">
        <v>2505</v>
      </c>
      <c r="AJ41" s="791" t="s">
        <v>2468</v>
      </c>
    </row>
    <row r="42" spans="13:36" ht="28.5" x14ac:dyDescent="0.2">
      <c r="M42" t="s">
        <v>2483</v>
      </c>
      <c r="N42" s="463" t="s">
        <v>2423</v>
      </c>
      <c r="O42" s="442" t="s">
        <v>2506</v>
      </c>
      <c r="P42" s="463" t="s">
        <v>2425</v>
      </c>
      <c r="Q42" s="458" t="s">
        <v>2507</v>
      </c>
      <c r="R42" s="458" t="s">
        <v>1612</v>
      </c>
      <c r="S42" s="473"/>
      <c r="T42" s="472"/>
      <c r="U42" s="454"/>
      <c r="AI42" s="787" t="s">
        <v>2506</v>
      </c>
      <c r="AJ42" s="791" t="s">
        <v>2468</v>
      </c>
    </row>
    <row r="43" spans="13:36" ht="28.5" x14ac:dyDescent="0.2">
      <c r="M43" t="s">
        <v>2483</v>
      </c>
      <c r="N43" s="463" t="s">
        <v>2423</v>
      </c>
      <c r="O43" s="442" t="s">
        <v>2508</v>
      </c>
      <c r="P43" s="463" t="s">
        <v>2425</v>
      </c>
      <c r="Q43" s="458" t="s">
        <v>2509</v>
      </c>
      <c r="R43" s="458" t="s">
        <v>1612</v>
      </c>
      <c r="S43" s="473"/>
      <c r="T43" s="472"/>
      <c r="U43" s="454"/>
      <c r="AI43" s="787" t="s">
        <v>2508</v>
      </c>
      <c r="AJ43" s="791" t="s">
        <v>2468</v>
      </c>
    </row>
    <row r="44" spans="13:36" x14ac:dyDescent="0.2">
      <c r="M44" t="s">
        <v>2483</v>
      </c>
      <c r="N44" s="463" t="s">
        <v>2423</v>
      </c>
      <c r="O44" s="442" t="s">
        <v>2510</v>
      </c>
      <c r="P44" s="463" t="s">
        <v>2425</v>
      </c>
      <c r="Q44" s="458" t="s">
        <v>2511</v>
      </c>
      <c r="R44" s="458" t="s">
        <v>1612</v>
      </c>
      <c r="S44" s="473"/>
      <c r="T44" s="472"/>
      <c r="U44" s="454"/>
      <c r="AI44" s="787" t="s">
        <v>2510</v>
      </c>
      <c r="AJ44" s="787"/>
    </row>
    <row r="45" spans="13:36" ht="29.25" thickBot="1" x14ac:dyDescent="0.25">
      <c r="M45" t="s">
        <v>2483</v>
      </c>
      <c r="N45" s="463" t="s">
        <v>2423</v>
      </c>
      <c r="O45" s="442" t="s">
        <v>2512</v>
      </c>
      <c r="P45" s="463" t="s">
        <v>2425</v>
      </c>
      <c r="Q45" s="458" t="s">
        <v>2513</v>
      </c>
      <c r="R45" s="458" t="s">
        <v>1612</v>
      </c>
      <c r="S45" s="474"/>
      <c r="T45" s="475"/>
      <c r="U45" s="454"/>
      <c r="AI45" s="787" t="s">
        <v>2512</v>
      </c>
      <c r="AJ45" s="787"/>
    </row>
    <row r="46" spans="13:36" ht="28.5" x14ac:dyDescent="0.2">
      <c r="M46" t="s">
        <v>2514</v>
      </c>
      <c r="N46" s="463" t="s">
        <v>2423</v>
      </c>
      <c r="O46" s="442" t="s">
        <v>2515</v>
      </c>
      <c r="P46" s="463" t="s">
        <v>2425</v>
      </c>
      <c r="Q46" s="458" t="s">
        <v>2516</v>
      </c>
      <c r="R46" s="458" t="s">
        <v>2517</v>
      </c>
      <c r="S46" s="476" t="s">
        <v>2518</v>
      </c>
      <c r="T46" s="477" t="s">
        <v>1166</v>
      </c>
      <c r="U46" s="454"/>
      <c r="AI46" s="787" t="s">
        <v>2515</v>
      </c>
      <c r="AJ46" s="787"/>
    </row>
    <row r="47" spans="13:36" ht="28.5" x14ac:dyDescent="0.2">
      <c r="M47" t="s">
        <v>2514</v>
      </c>
      <c r="N47" s="463" t="s">
        <v>2423</v>
      </c>
      <c r="O47" s="442" t="s">
        <v>2519</v>
      </c>
      <c r="P47" s="463" t="s">
        <v>2425</v>
      </c>
      <c r="Q47" s="458" t="s">
        <v>2516</v>
      </c>
      <c r="R47" s="458" t="s">
        <v>2517</v>
      </c>
      <c r="S47" s="478" t="s">
        <v>2518</v>
      </c>
      <c r="T47" s="479" t="s">
        <v>1166</v>
      </c>
      <c r="U47" s="454"/>
      <c r="AI47" s="787" t="s">
        <v>2519</v>
      </c>
      <c r="AJ47" s="787"/>
    </row>
    <row r="48" spans="13:36" ht="28.5" x14ac:dyDescent="0.2">
      <c r="M48" t="s">
        <v>2514</v>
      </c>
      <c r="N48" s="463" t="s">
        <v>2423</v>
      </c>
      <c r="O48" s="442" t="s">
        <v>2520</v>
      </c>
      <c r="P48" s="463" t="s">
        <v>2425</v>
      </c>
      <c r="Q48" s="458" t="s">
        <v>2521</v>
      </c>
      <c r="R48" s="458" t="s">
        <v>2522</v>
      </c>
      <c r="S48" s="478" t="s">
        <v>2518</v>
      </c>
      <c r="T48" s="479" t="s">
        <v>1166</v>
      </c>
      <c r="U48" s="454"/>
      <c r="AI48" s="787" t="s">
        <v>2520</v>
      </c>
      <c r="AJ48" s="787"/>
    </row>
    <row r="49" spans="13:36" ht="28.5" x14ac:dyDescent="0.2">
      <c r="M49" t="s">
        <v>2514</v>
      </c>
      <c r="N49" s="463" t="s">
        <v>2423</v>
      </c>
      <c r="O49" s="442" t="s">
        <v>2523</v>
      </c>
      <c r="P49" s="463" t="s">
        <v>2425</v>
      </c>
      <c r="Q49" s="458" t="s">
        <v>2524</v>
      </c>
      <c r="R49" s="458" t="s">
        <v>2525</v>
      </c>
      <c r="S49" s="478" t="s">
        <v>2518</v>
      </c>
      <c r="T49" s="479" t="s">
        <v>1166</v>
      </c>
      <c r="U49" s="454"/>
      <c r="AI49" s="787" t="s">
        <v>2523</v>
      </c>
      <c r="AJ49" s="787"/>
    </row>
    <row r="50" spans="13:36" ht="28.5" x14ac:dyDescent="0.2">
      <c r="M50" t="s">
        <v>2514</v>
      </c>
      <c r="N50" s="463" t="s">
        <v>2423</v>
      </c>
      <c r="O50" s="442" t="s">
        <v>2526</v>
      </c>
      <c r="P50" s="463" t="s">
        <v>2425</v>
      </c>
      <c r="Q50" s="458" t="s">
        <v>2524</v>
      </c>
      <c r="R50" s="458" t="s">
        <v>2525</v>
      </c>
      <c r="S50" s="478" t="s">
        <v>2518</v>
      </c>
      <c r="T50" s="479" t="s">
        <v>1166</v>
      </c>
      <c r="U50" s="454"/>
      <c r="AI50" s="787" t="s">
        <v>2526</v>
      </c>
      <c r="AJ50" s="787"/>
    </row>
    <row r="51" spans="13:36" ht="28.5" x14ac:dyDescent="0.2">
      <c r="M51" t="s">
        <v>2514</v>
      </c>
      <c r="N51" s="463" t="s">
        <v>2423</v>
      </c>
      <c r="O51" s="442" t="s">
        <v>2527</v>
      </c>
      <c r="P51" s="463" t="s">
        <v>2425</v>
      </c>
      <c r="Q51" s="458" t="s">
        <v>2524</v>
      </c>
      <c r="R51" s="458" t="s">
        <v>2525</v>
      </c>
      <c r="S51" s="478" t="s">
        <v>2518</v>
      </c>
      <c r="T51" s="479" t="s">
        <v>1166</v>
      </c>
      <c r="U51" s="454"/>
      <c r="AI51" s="787" t="s">
        <v>2527</v>
      </c>
      <c r="AJ51" s="787"/>
    </row>
    <row r="52" spans="13:36" ht="28.5" x14ac:dyDescent="0.2">
      <c r="M52" t="s">
        <v>2514</v>
      </c>
      <c r="N52" s="463" t="s">
        <v>2423</v>
      </c>
      <c r="O52" s="442" t="s">
        <v>1473</v>
      </c>
      <c r="P52" s="463" t="s">
        <v>2425</v>
      </c>
      <c r="Q52" s="458" t="s">
        <v>2528</v>
      </c>
      <c r="R52" s="458" t="s">
        <v>2529</v>
      </c>
      <c r="S52" s="478" t="s">
        <v>2518</v>
      </c>
      <c r="T52" s="479" t="s">
        <v>1166</v>
      </c>
      <c r="U52" s="454"/>
      <c r="AI52" s="787" t="s">
        <v>1473</v>
      </c>
      <c r="AJ52" s="787"/>
    </row>
    <row r="53" spans="13:36" ht="28.5" x14ac:dyDescent="0.2">
      <c r="M53" t="s">
        <v>2514</v>
      </c>
      <c r="N53" s="463" t="s">
        <v>2423</v>
      </c>
      <c r="O53" s="442" t="s">
        <v>2530</v>
      </c>
      <c r="P53" s="463" t="s">
        <v>2425</v>
      </c>
      <c r="Q53" s="458" t="s">
        <v>1742</v>
      </c>
      <c r="R53" s="458" t="s">
        <v>2497</v>
      </c>
      <c r="S53" s="478" t="s">
        <v>2518</v>
      </c>
      <c r="T53" s="479" t="s">
        <v>1166</v>
      </c>
      <c r="U53" s="454"/>
      <c r="AI53" s="787" t="s">
        <v>2530</v>
      </c>
      <c r="AJ53" s="787"/>
    </row>
    <row r="54" spans="13:36" x14ac:dyDescent="0.2">
      <c r="M54" t="s">
        <v>2514</v>
      </c>
      <c r="N54" s="463" t="s">
        <v>2423</v>
      </c>
      <c r="O54" s="442" t="s">
        <v>2531</v>
      </c>
      <c r="P54" s="463" t="s">
        <v>2425</v>
      </c>
      <c r="Q54" s="458" t="s">
        <v>2532</v>
      </c>
      <c r="R54" s="458" t="s">
        <v>2500</v>
      </c>
      <c r="S54" s="478" t="s">
        <v>2518</v>
      </c>
      <c r="T54" s="479" t="s">
        <v>1166</v>
      </c>
      <c r="U54" s="454"/>
      <c r="AI54" s="787" t="s">
        <v>2531</v>
      </c>
      <c r="AJ54" s="787"/>
    </row>
    <row r="55" spans="13:36" x14ac:dyDescent="0.2">
      <c r="M55" t="s">
        <v>2514</v>
      </c>
      <c r="N55" s="463" t="s">
        <v>2423</v>
      </c>
      <c r="O55" s="455" t="s">
        <v>1442</v>
      </c>
      <c r="P55" s="463" t="s">
        <v>2425</v>
      </c>
      <c r="Q55" s="458" t="s">
        <v>2532</v>
      </c>
      <c r="R55" s="458" t="s">
        <v>2500</v>
      </c>
      <c r="S55" s="478" t="s">
        <v>2518</v>
      </c>
      <c r="T55" s="479" t="s">
        <v>1166</v>
      </c>
      <c r="U55" s="454"/>
      <c r="AI55" s="787"/>
      <c r="AJ55" s="787"/>
    </row>
    <row r="56" spans="13:36" ht="28.5" x14ac:dyDescent="0.2">
      <c r="M56" t="s">
        <v>2514</v>
      </c>
      <c r="N56" s="463" t="s">
        <v>2423</v>
      </c>
      <c r="O56" s="451" t="s">
        <v>2533</v>
      </c>
      <c r="P56" s="463" t="s">
        <v>2425</v>
      </c>
      <c r="Q56" s="458" t="s">
        <v>2524</v>
      </c>
      <c r="R56" s="458" t="s">
        <v>2495</v>
      </c>
      <c r="S56" s="478" t="s">
        <v>2518</v>
      </c>
      <c r="T56" s="479" t="s">
        <v>1166</v>
      </c>
      <c r="U56" s="454"/>
      <c r="AI56" s="792" t="s">
        <v>2533</v>
      </c>
      <c r="AJ56" s="787"/>
    </row>
    <row r="57" spans="13:36" ht="29.25" thickBot="1" x14ac:dyDescent="0.25">
      <c r="M57" t="s">
        <v>2514</v>
      </c>
      <c r="N57" s="463" t="s">
        <v>2423</v>
      </c>
      <c r="O57" s="442" t="s">
        <v>2534</v>
      </c>
      <c r="P57" s="463" t="s">
        <v>2425</v>
      </c>
      <c r="Q57" s="458" t="s">
        <v>2524</v>
      </c>
      <c r="R57" s="458" t="s">
        <v>2492</v>
      </c>
      <c r="S57" s="480" t="s">
        <v>2518</v>
      </c>
      <c r="T57" s="481" t="s">
        <v>1166</v>
      </c>
      <c r="AI57" s="787" t="s">
        <v>2534</v>
      </c>
      <c r="AJ57" s="787"/>
    </row>
    <row r="58" spans="13:36" x14ac:dyDescent="0.2">
      <c r="N58" s="817"/>
      <c r="P58" s="817"/>
      <c r="Q58" s="813"/>
      <c r="R58" s="813"/>
      <c r="S58" s="225"/>
    </row>
  </sheetData>
  <mergeCells count="1">
    <mergeCell ref="AI12:AJ12"/>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0" filterMode="1">
    <tabColor theme="0" tint="-0.34998626667073579"/>
  </sheetPr>
  <dimension ref="A1:W98"/>
  <sheetViews>
    <sheetView workbookViewId="0">
      <pane ySplit="2" topLeftCell="A9" activePane="bottomLeft" state="frozen"/>
      <selection activeCell="B1" sqref="B1"/>
      <selection pane="bottomLeft"/>
    </sheetView>
  </sheetViews>
  <sheetFormatPr defaultRowHeight="14.25" x14ac:dyDescent="0.2"/>
  <cols>
    <col min="1" max="1" width="7.5" bestFit="1" customWidth="1"/>
    <col min="2" max="2" width="26.375" bestFit="1" customWidth="1"/>
    <col min="3" max="3" width="41.375" style="208" customWidth="1"/>
    <col min="4" max="5" width="8" customWidth="1"/>
    <col min="6" max="6" width="14.375" bestFit="1" customWidth="1"/>
    <col min="7" max="7" width="9.625" customWidth="1"/>
    <col min="8" max="8" width="17.25" bestFit="1" customWidth="1"/>
    <col min="9" max="9" width="24.25" customWidth="1"/>
    <col min="10" max="10" width="8" customWidth="1"/>
    <col min="11" max="11" width="10.625" style="211" customWidth="1"/>
    <col min="12" max="12" width="12" customWidth="1"/>
    <col min="13" max="13" width="11.75" customWidth="1"/>
    <col min="14" max="14" width="10.375" customWidth="1"/>
    <col min="15" max="15" width="9" customWidth="1"/>
    <col min="18" max="18" width="23" bestFit="1" customWidth="1"/>
  </cols>
  <sheetData>
    <row r="1" spans="1:23" s="247" customFormat="1" ht="15" x14ac:dyDescent="0.25">
      <c r="C1" s="812"/>
      <c r="D1" s="1039" t="s">
        <v>2535</v>
      </c>
      <c r="E1" s="1039"/>
      <c r="F1" s="1039"/>
      <c r="G1" s="1040" t="s">
        <v>2536</v>
      </c>
      <c r="H1" s="1040"/>
      <c r="I1" s="1041" t="s">
        <v>2537</v>
      </c>
      <c r="J1" s="1041"/>
      <c r="K1" s="1041"/>
      <c r="L1" s="1041"/>
      <c r="M1" s="1041"/>
      <c r="N1" s="1041"/>
      <c r="O1" s="818"/>
    </row>
    <row r="2" spans="1:23" s="334" customFormat="1" ht="60" x14ac:dyDescent="0.2">
      <c r="A2" s="334" t="s">
        <v>402</v>
      </c>
      <c r="B2" s="334" t="s">
        <v>2538</v>
      </c>
      <c r="D2" s="335" t="s">
        <v>216</v>
      </c>
      <c r="E2" s="335" t="s">
        <v>2407</v>
      </c>
      <c r="F2" s="335" t="s">
        <v>2539</v>
      </c>
      <c r="G2" s="336" t="s">
        <v>2540</v>
      </c>
      <c r="H2" s="336" t="s">
        <v>409</v>
      </c>
      <c r="I2" s="337" t="s">
        <v>2541</v>
      </c>
      <c r="J2" s="337" t="s">
        <v>2294</v>
      </c>
      <c r="K2" s="338" t="s">
        <v>412</v>
      </c>
      <c r="L2" s="337" t="s">
        <v>486</v>
      </c>
      <c r="M2" s="337" t="s">
        <v>754</v>
      </c>
      <c r="N2" s="337" t="s">
        <v>413</v>
      </c>
      <c r="O2" s="337" t="s">
        <v>2542</v>
      </c>
      <c r="P2" s="337" t="s">
        <v>2543</v>
      </c>
      <c r="Q2" s="337" t="s">
        <v>2544</v>
      </c>
    </row>
    <row r="3" spans="1:23" hidden="1" x14ac:dyDescent="0.2">
      <c r="A3" t="s">
        <v>2545</v>
      </c>
      <c r="B3" t="s">
        <v>2546</v>
      </c>
      <c r="C3"/>
      <c r="D3">
        <v>10000</v>
      </c>
      <c r="E3" t="s">
        <v>2547</v>
      </c>
      <c r="F3" t="s">
        <v>1383</v>
      </c>
      <c r="G3" t="s">
        <v>2548</v>
      </c>
      <c r="H3" t="s">
        <v>1383</v>
      </c>
      <c r="I3" t="s">
        <v>2547</v>
      </c>
      <c r="J3" t="s">
        <v>2549</v>
      </c>
      <c r="K3" s="211" t="s">
        <v>2550</v>
      </c>
      <c r="L3" t="s">
        <v>2549</v>
      </c>
      <c r="M3" t="s">
        <v>2549</v>
      </c>
      <c r="N3">
        <v>1000</v>
      </c>
      <c r="O3">
        <v>1001</v>
      </c>
      <c r="P3" t="s">
        <v>651</v>
      </c>
      <c r="Q3" t="s">
        <v>2551</v>
      </c>
      <c r="V3" s="339"/>
    </row>
    <row r="4" spans="1:23" hidden="1" x14ac:dyDescent="0.2">
      <c r="A4" t="s">
        <v>2545</v>
      </c>
      <c r="B4" t="s">
        <v>2552</v>
      </c>
      <c r="C4"/>
      <c r="D4">
        <v>10000</v>
      </c>
      <c r="E4" t="s">
        <v>2547</v>
      </c>
      <c r="F4" t="s">
        <v>1383</v>
      </c>
      <c r="G4" t="s">
        <v>2548</v>
      </c>
      <c r="H4" t="s">
        <v>1383</v>
      </c>
      <c r="I4" t="s">
        <v>2547</v>
      </c>
      <c r="J4" t="s">
        <v>2549</v>
      </c>
      <c r="K4" s="211" t="s">
        <v>2550</v>
      </c>
      <c r="L4" t="s">
        <v>2549</v>
      </c>
      <c r="M4" t="s">
        <v>2549</v>
      </c>
      <c r="N4">
        <v>1020</v>
      </c>
      <c r="O4" t="s">
        <v>2553</v>
      </c>
      <c r="P4" t="s">
        <v>651</v>
      </c>
      <c r="Q4" t="s">
        <v>2551</v>
      </c>
      <c r="V4" s="339"/>
    </row>
    <row r="5" spans="1:23" s="225" customFormat="1" hidden="1" x14ac:dyDescent="0.2">
      <c r="A5" s="225" t="s">
        <v>2545</v>
      </c>
      <c r="B5" s="225" t="s">
        <v>2554</v>
      </c>
      <c r="D5" s="225">
        <v>10000</v>
      </c>
      <c r="E5" s="225" t="s">
        <v>2547</v>
      </c>
      <c r="F5" s="225" t="s">
        <v>1383</v>
      </c>
      <c r="G5" s="225" t="s">
        <v>2548</v>
      </c>
      <c r="H5" s="225" t="s">
        <v>1383</v>
      </c>
      <c r="I5" s="225" t="s">
        <v>2547</v>
      </c>
      <c r="J5" s="225" t="s">
        <v>2549</v>
      </c>
      <c r="K5" s="226" t="s">
        <v>2550</v>
      </c>
      <c r="L5" s="225" t="s">
        <v>2549</v>
      </c>
      <c r="M5" s="225" t="s">
        <v>2549</v>
      </c>
      <c r="N5" s="225">
        <v>1020</v>
      </c>
      <c r="O5" s="225" t="s">
        <v>2553</v>
      </c>
      <c r="P5" s="225" t="s">
        <v>651</v>
      </c>
      <c r="Q5" s="225" t="s">
        <v>2551</v>
      </c>
      <c r="R5" s="225" t="s">
        <v>2555</v>
      </c>
      <c r="V5" s="340"/>
    </row>
    <row r="6" spans="1:23" hidden="1" x14ac:dyDescent="0.2">
      <c r="A6" t="s">
        <v>2545</v>
      </c>
      <c r="B6" t="s">
        <v>1160</v>
      </c>
      <c r="C6"/>
      <c r="D6">
        <v>10100</v>
      </c>
      <c r="E6">
        <v>24000</v>
      </c>
      <c r="F6" t="s">
        <v>1383</v>
      </c>
      <c r="G6" t="s">
        <v>2548</v>
      </c>
      <c r="H6" t="s">
        <v>1383</v>
      </c>
      <c r="I6" t="s">
        <v>2556</v>
      </c>
      <c r="J6" t="s">
        <v>2549</v>
      </c>
      <c r="K6" s="211" t="s">
        <v>2550</v>
      </c>
      <c r="L6" t="s">
        <v>2549</v>
      </c>
      <c r="M6" t="s">
        <v>2549</v>
      </c>
      <c r="N6">
        <v>1000</v>
      </c>
      <c r="O6">
        <v>1001</v>
      </c>
      <c r="P6" t="s">
        <v>651</v>
      </c>
      <c r="Q6" t="s">
        <v>2551</v>
      </c>
      <c r="V6" s="333"/>
    </row>
    <row r="7" spans="1:23" hidden="1" x14ac:dyDescent="0.2">
      <c r="A7" t="s">
        <v>2545</v>
      </c>
      <c r="B7" t="s">
        <v>2557</v>
      </c>
      <c r="C7"/>
      <c r="D7">
        <v>10200</v>
      </c>
      <c r="E7">
        <v>15000</v>
      </c>
      <c r="F7" t="s">
        <v>1449</v>
      </c>
      <c r="G7" t="s">
        <v>2548</v>
      </c>
      <c r="H7" t="s">
        <v>1449</v>
      </c>
      <c r="I7" t="s">
        <v>2556</v>
      </c>
      <c r="J7" t="s">
        <v>2549</v>
      </c>
      <c r="K7" s="211" t="s">
        <v>2550</v>
      </c>
      <c r="L7" t="s">
        <v>2549</v>
      </c>
      <c r="M7" t="s">
        <v>2549</v>
      </c>
      <c r="N7">
        <v>1000</v>
      </c>
      <c r="O7">
        <v>1001</v>
      </c>
      <c r="P7" t="s">
        <v>651</v>
      </c>
      <c r="Q7" t="s">
        <v>2551</v>
      </c>
      <c r="V7" s="333"/>
    </row>
    <row r="8" spans="1:23" hidden="1" x14ac:dyDescent="0.2">
      <c r="A8" t="s">
        <v>2545</v>
      </c>
      <c r="B8" t="s">
        <v>2558</v>
      </c>
      <c r="C8"/>
      <c r="D8">
        <v>10200</v>
      </c>
      <c r="E8">
        <v>15000</v>
      </c>
      <c r="F8" t="s">
        <v>1469</v>
      </c>
      <c r="G8" t="s">
        <v>2548</v>
      </c>
      <c r="H8" t="s">
        <v>1469</v>
      </c>
      <c r="I8" t="s">
        <v>2556</v>
      </c>
      <c r="J8" t="s">
        <v>2549</v>
      </c>
      <c r="K8" s="211" t="s">
        <v>2550</v>
      </c>
      <c r="L8" t="s">
        <v>2549</v>
      </c>
      <c r="M8" t="s">
        <v>2549</v>
      </c>
      <c r="N8">
        <v>1000</v>
      </c>
      <c r="O8">
        <v>1001</v>
      </c>
      <c r="P8" t="s">
        <v>651</v>
      </c>
      <c r="Q8" t="s">
        <v>2551</v>
      </c>
      <c r="V8" s="325"/>
      <c r="W8" s="325"/>
    </row>
    <row r="9" spans="1:23" x14ac:dyDescent="0.2">
      <c r="A9" t="s">
        <v>534</v>
      </c>
      <c r="B9" s="325" t="s">
        <v>1208</v>
      </c>
      <c r="C9" s="341"/>
      <c r="D9">
        <v>20000</v>
      </c>
      <c r="E9">
        <v>16000</v>
      </c>
      <c r="F9" t="s">
        <v>1207</v>
      </c>
      <c r="G9" t="s">
        <v>1237</v>
      </c>
      <c r="H9" t="s">
        <v>1207</v>
      </c>
      <c r="I9" t="s">
        <v>2559</v>
      </c>
      <c r="J9" t="s">
        <v>2549</v>
      </c>
      <c r="K9" t="s">
        <v>2559</v>
      </c>
      <c r="L9" t="s">
        <v>2549</v>
      </c>
      <c r="M9" t="s">
        <v>2560</v>
      </c>
      <c r="N9" s="340" t="s">
        <v>1182</v>
      </c>
      <c r="O9" t="s">
        <v>2559</v>
      </c>
      <c r="P9" t="s">
        <v>651</v>
      </c>
      <c r="Q9" t="s">
        <v>2551</v>
      </c>
      <c r="V9" s="333"/>
    </row>
    <row r="10" spans="1:23" x14ac:dyDescent="0.2">
      <c r="A10" t="s">
        <v>534</v>
      </c>
      <c r="B10" s="325" t="s">
        <v>1239</v>
      </c>
      <c r="C10" s="341"/>
      <c r="D10">
        <v>20000</v>
      </c>
      <c r="E10">
        <v>16000</v>
      </c>
      <c r="F10" t="s">
        <v>1238</v>
      </c>
      <c r="G10" t="s">
        <v>1296</v>
      </c>
      <c r="H10" t="s">
        <v>1238</v>
      </c>
      <c r="I10" t="s">
        <v>2559</v>
      </c>
      <c r="J10" t="s">
        <v>2549</v>
      </c>
      <c r="K10" t="s">
        <v>2559</v>
      </c>
      <c r="L10" t="s">
        <v>2549</v>
      </c>
      <c r="M10" s="320" t="s">
        <v>2549</v>
      </c>
      <c r="N10" s="340" t="s">
        <v>1182</v>
      </c>
      <c r="O10" t="s">
        <v>2559</v>
      </c>
      <c r="P10" t="s">
        <v>651</v>
      </c>
      <c r="Q10" t="s">
        <v>2551</v>
      </c>
      <c r="V10" s="333"/>
    </row>
    <row r="11" spans="1:23" x14ac:dyDescent="0.2">
      <c r="A11" t="s">
        <v>534</v>
      </c>
      <c r="B11" s="325" t="s">
        <v>1272</v>
      </c>
      <c r="C11" s="341" t="s">
        <v>2561</v>
      </c>
      <c r="D11">
        <v>20000</v>
      </c>
      <c r="E11">
        <v>16000</v>
      </c>
      <c r="F11" t="s">
        <v>1271</v>
      </c>
      <c r="G11" t="s">
        <v>1352</v>
      </c>
      <c r="H11" t="s">
        <v>1271</v>
      </c>
      <c r="I11" t="s">
        <v>2559</v>
      </c>
      <c r="J11" t="s">
        <v>2549</v>
      </c>
      <c r="K11" t="s">
        <v>2559</v>
      </c>
      <c r="L11" t="s">
        <v>2549</v>
      </c>
      <c r="M11" s="320" t="s">
        <v>2549</v>
      </c>
      <c r="N11" s="340" t="s">
        <v>1182</v>
      </c>
      <c r="O11" t="s">
        <v>2559</v>
      </c>
      <c r="P11" t="s">
        <v>651</v>
      </c>
      <c r="Q11" t="s">
        <v>2551</v>
      </c>
      <c r="V11" s="333"/>
    </row>
    <row r="12" spans="1:23" ht="28.5" x14ac:dyDescent="0.2">
      <c r="A12" t="s">
        <v>534</v>
      </c>
      <c r="B12" s="325" t="s">
        <v>1550</v>
      </c>
      <c r="C12" s="341" t="s">
        <v>2562</v>
      </c>
      <c r="D12">
        <v>20000</v>
      </c>
      <c r="E12">
        <v>16000</v>
      </c>
      <c r="F12" t="s">
        <v>1549</v>
      </c>
      <c r="G12" t="s">
        <v>1268</v>
      </c>
      <c r="H12" t="s">
        <v>1549</v>
      </c>
      <c r="I12" t="s">
        <v>2559</v>
      </c>
      <c r="J12" t="s">
        <v>2549</v>
      </c>
      <c r="K12" t="s">
        <v>2559</v>
      </c>
      <c r="L12" t="s">
        <v>2549</v>
      </c>
      <c r="M12" s="320" t="s">
        <v>2549</v>
      </c>
      <c r="N12" s="340" t="s">
        <v>1182</v>
      </c>
      <c r="O12" t="s">
        <v>2559</v>
      </c>
      <c r="P12" t="s">
        <v>651</v>
      </c>
      <c r="Q12" t="s">
        <v>2551</v>
      </c>
      <c r="V12" s="333"/>
    </row>
    <row r="13" spans="1:23" x14ac:dyDescent="0.2">
      <c r="A13" t="s">
        <v>534</v>
      </c>
      <c r="B13" s="325" t="s">
        <v>1567</v>
      </c>
      <c r="C13" s="341"/>
      <c r="D13">
        <v>20000</v>
      </c>
      <c r="E13">
        <v>16000</v>
      </c>
      <c r="F13" t="s">
        <v>1566</v>
      </c>
      <c r="G13" t="s">
        <v>1326</v>
      </c>
      <c r="H13" t="s">
        <v>1566</v>
      </c>
      <c r="I13" t="s">
        <v>2559</v>
      </c>
      <c r="J13" t="s">
        <v>2549</v>
      </c>
      <c r="K13" t="s">
        <v>2559</v>
      </c>
      <c r="L13" t="s">
        <v>2549</v>
      </c>
      <c r="M13" s="320" t="s">
        <v>2549</v>
      </c>
      <c r="N13" s="340" t="s">
        <v>1182</v>
      </c>
      <c r="O13" t="s">
        <v>2559</v>
      </c>
      <c r="P13" t="s">
        <v>651</v>
      </c>
      <c r="Q13" t="s">
        <v>2551</v>
      </c>
      <c r="V13" s="333"/>
    </row>
    <row r="14" spans="1:23" x14ac:dyDescent="0.2">
      <c r="A14" t="s">
        <v>534</v>
      </c>
      <c r="B14" s="325" t="s">
        <v>1583</v>
      </c>
      <c r="C14" s="341"/>
      <c r="D14">
        <v>20000</v>
      </c>
      <c r="E14">
        <v>16000</v>
      </c>
      <c r="F14" t="s">
        <v>1582</v>
      </c>
      <c r="G14" t="s">
        <v>1379</v>
      </c>
      <c r="H14" t="s">
        <v>1582</v>
      </c>
      <c r="I14" t="s">
        <v>2559</v>
      </c>
      <c r="J14" t="s">
        <v>2549</v>
      </c>
      <c r="K14" t="s">
        <v>2559</v>
      </c>
      <c r="L14" t="s">
        <v>2549</v>
      </c>
      <c r="M14" s="320" t="s">
        <v>2549</v>
      </c>
      <c r="N14" s="340" t="s">
        <v>1182</v>
      </c>
      <c r="O14" t="s">
        <v>2559</v>
      </c>
      <c r="P14" t="s">
        <v>651</v>
      </c>
      <c r="Q14" t="s">
        <v>2551</v>
      </c>
      <c r="V14" s="333"/>
    </row>
    <row r="15" spans="1:23" x14ac:dyDescent="0.2">
      <c r="A15" s="342" t="s">
        <v>534</v>
      </c>
      <c r="B15" s="342" t="s">
        <v>1204</v>
      </c>
      <c r="C15" s="343"/>
      <c r="D15" s="342">
        <v>20200</v>
      </c>
      <c r="E15" s="342">
        <v>16000</v>
      </c>
      <c r="F15" s="342" t="s">
        <v>1298</v>
      </c>
      <c r="G15" s="342" t="s">
        <v>1203</v>
      </c>
      <c r="H15" s="342" t="s">
        <v>1298</v>
      </c>
      <c r="I15" s="342" t="s">
        <v>2559</v>
      </c>
      <c r="J15" s="342" t="s">
        <v>2549</v>
      </c>
      <c r="K15" s="344" t="s">
        <v>2563</v>
      </c>
      <c r="L15" s="342" t="s">
        <v>2549</v>
      </c>
      <c r="M15" s="342" t="s">
        <v>2564</v>
      </c>
      <c r="N15" s="342">
        <v>2030</v>
      </c>
      <c r="O15" s="342" t="s">
        <v>2559</v>
      </c>
      <c r="P15" s="342" t="s">
        <v>651</v>
      </c>
      <c r="Q15" s="342" t="s">
        <v>2551</v>
      </c>
      <c r="V15" s="333"/>
    </row>
    <row r="16" spans="1:23" x14ac:dyDescent="0.2">
      <c r="A16" s="342" t="s">
        <v>534</v>
      </c>
      <c r="B16" s="342" t="s">
        <v>1330</v>
      </c>
      <c r="C16" s="343"/>
      <c r="D16" s="342">
        <v>20200</v>
      </c>
      <c r="E16" s="342">
        <v>16000</v>
      </c>
      <c r="F16" s="342" t="s">
        <v>1329</v>
      </c>
      <c r="G16" s="342" t="s">
        <v>1165</v>
      </c>
      <c r="H16" s="342" t="s">
        <v>1329</v>
      </c>
      <c r="I16" s="342" t="s">
        <v>2559</v>
      </c>
      <c r="J16" s="342" t="s">
        <v>2549</v>
      </c>
      <c r="K16" s="344" t="s">
        <v>2563</v>
      </c>
      <c r="L16" s="342" t="s">
        <v>2549</v>
      </c>
      <c r="M16" s="342" t="s">
        <v>2549</v>
      </c>
      <c r="N16" s="342">
        <v>2010</v>
      </c>
      <c r="O16" s="342" t="s">
        <v>2559</v>
      </c>
      <c r="P16" s="342" t="s">
        <v>651</v>
      </c>
      <c r="Q16" s="342" t="s">
        <v>2551</v>
      </c>
      <c r="V16" s="333"/>
    </row>
    <row r="17" spans="1:23" x14ac:dyDescent="0.2">
      <c r="A17" t="s">
        <v>534</v>
      </c>
      <c r="B17" s="345" t="s">
        <v>1161</v>
      </c>
      <c r="C17" s="813"/>
      <c r="D17">
        <v>20100</v>
      </c>
      <c r="E17">
        <v>16000</v>
      </c>
      <c r="F17" t="s">
        <v>1793</v>
      </c>
      <c r="G17" t="s">
        <v>1268</v>
      </c>
      <c r="H17" t="s">
        <v>1793</v>
      </c>
      <c r="I17" t="s">
        <v>2559</v>
      </c>
      <c r="J17" t="s">
        <v>2549</v>
      </c>
      <c r="K17" s="211" t="s">
        <v>2563</v>
      </c>
      <c r="L17" t="s">
        <v>2549</v>
      </c>
      <c r="M17" t="s">
        <v>2549</v>
      </c>
      <c r="N17" t="s">
        <v>2565</v>
      </c>
      <c r="O17" t="s">
        <v>2559</v>
      </c>
      <c r="P17" t="s">
        <v>651</v>
      </c>
      <c r="Q17" t="s">
        <v>2551</v>
      </c>
      <c r="V17" s="333"/>
    </row>
    <row r="18" spans="1:23" s="225" customFormat="1" ht="28.5" x14ac:dyDescent="0.2">
      <c r="A18" s="225" t="s">
        <v>534</v>
      </c>
      <c r="B18" s="325" t="s">
        <v>2566</v>
      </c>
      <c r="C18" s="341" t="s">
        <v>2567</v>
      </c>
      <c r="D18" s="225">
        <v>20010</v>
      </c>
      <c r="E18" s="225">
        <v>16000</v>
      </c>
      <c r="F18" s="225" t="s">
        <v>1549</v>
      </c>
      <c r="G18" s="225" t="s">
        <v>1268</v>
      </c>
      <c r="H18" s="225" t="s">
        <v>1549</v>
      </c>
      <c r="I18" s="225" t="s">
        <v>2559</v>
      </c>
      <c r="J18" s="225" t="s">
        <v>2549</v>
      </c>
      <c r="K18" s="226" t="s">
        <v>2563</v>
      </c>
      <c r="L18" s="225" t="s">
        <v>2549</v>
      </c>
      <c r="M18" s="225" t="s">
        <v>2549</v>
      </c>
      <c r="N18" s="340" t="s">
        <v>1182</v>
      </c>
      <c r="O18" s="225" t="s">
        <v>2559</v>
      </c>
      <c r="P18" s="225" t="s">
        <v>651</v>
      </c>
      <c r="Q18" s="225" t="s">
        <v>2551</v>
      </c>
      <c r="V18" s="346"/>
    </row>
    <row r="19" spans="1:23" s="225" customFormat="1" ht="28.5" x14ac:dyDescent="0.2">
      <c r="A19" s="225" t="s">
        <v>534</v>
      </c>
      <c r="B19" s="347" t="s">
        <v>2568</v>
      </c>
      <c r="C19" s="348" t="s">
        <v>2569</v>
      </c>
      <c r="D19" s="225">
        <v>20020</v>
      </c>
      <c r="E19" s="225">
        <v>16000</v>
      </c>
      <c r="F19" s="225" t="s">
        <v>1549</v>
      </c>
      <c r="G19" s="225" t="s">
        <v>1268</v>
      </c>
      <c r="H19" s="225" t="s">
        <v>1549</v>
      </c>
      <c r="I19" s="225" t="s">
        <v>2559</v>
      </c>
      <c r="J19" s="225" t="s">
        <v>2549</v>
      </c>
      <c r="K19" s="226" t="s">
        <v>2563</v>
      </c>
      <c r="L19" s="225" t="s">
        <v>2549</v>
      </c>
      <c r="M19" s="225" t="s">
        <v>2549</v>
      </c>
      <c r="N19" s="340" t="s">
        <v>1182</v>
      </c>
      <c r="O19" s="225" t="s">
        <v>2559</v>
      </c>
      <c r="P19" s="225" t="s">
        <v>651</v>
      </c>
      <c r="Q19" s="225" t="s">
        <v>2551</v>
      </c>
      <c r="V19" s="346"/>
    </row>
    <row r="20" spans="1:23" ht="14.25" hidden="1" customHeight="1" x14ac:dyDescent="0.2">
      <c r="A20" t="s">
        <v>2570</v>
      </c>
      <c r="B20" t="s">
        <v>1233</v>
      </c>
      <c r="C20"/>
      <c r="D20">
        <v>20300</v>
      </c>
      <c r="E20">
        <v>16000</v>
      </c>
      <c r="F20" t="s">
        <v>1911</v>
      </c>
      <c r="G20" t="s">
        <v>1379</v>
      </c>
      <c r="H20" t="s">
        <v>1911</v>
      </c>
      <c r="I20" t="s">
        <v>2559</v>
      </c>
      <c r="J20" t="s">
        <v>2549</v>
      </c>
      <c r="K20" s="211" t="s">
        <v>2563</v>
      </c>
      <c r="L20" t="s">
        <v>2549</v>
      </c>
      <c r="M20" t="s">
        <v>2560</v>
      </c>
      <c r="N20" s="349" t="s">
        <v>2571</v>
      </c>
      <c r="O20" t="s">
        <v>2559</v>
      </c>
      <c r="P20" t="s">
        <v>651</v>
      </c>
      <c r="Q20" t="s">
        <v>2551</v>
      </c>
      <c r="V20" s="333"/>
    </row>
    <row r="21" spans="1:23" x14ac:dyDescent="0.2">
      <c r="A21" t="s">
        <v>534</v>
      </c>
      <c r="B21" s="325" t="s">
        <v>2572</v>
      </c>
      <c r="C21" s="813"/>
      <c r="D21" s="350" t="s">
        <v>2573</v>
      </c>
      <c r="E21">
        <v>16000</v>
      </c>
      <c r="F21" t="s">
        <v>1628</v>
      </c>
      <c r="G21" t="s">
        <v>1402</v>
      </c>
      <c r="H21" t="s">
        <v>1628</v>
      </c>
      <c r="I21" t="s">
        <v>2559</v>
      </c>
      <c r="J21" t="s">
        <v>2549</v>
      </c>
      <c r="K21" t="s">
        <v>2559</v>
      </c>
      <c r="L21" t="s">
        <v>2549</v>
      </c>
      <c r="M21" s="320" t="s">
        <v>2549</v>
      </c>
      <c r="N21" s="340">
        <v>2110</v>
      </c>
      <c r="O21" t="s">
        <v>2559</v>
      </c>
      <c r="P21" t="s">
        <v>651</v>
      </c>
      <c r="Q21" t="s">
        <v>2551</v>
      </c>
      <c r="V21" s="333"/>
    </row>
    <row r="22" spans="1:23" x14ac:dyDescent="0.2">
      <c r="A22" t="s">
        <v>534</v>
      </c>
      <c r="B22" s="325" t="s">
        <v>2574</v>
      </c>
      <c r="C22" s="813"/>
      <c r="D22" s="350" t="s">
        <v>2573</v>
      </c>
      <c r="E22">
        <v>16000</v>
      </c>
      <c r="F22" t="s">
        <v>1641</v>
      </c>
      <c r="G22" t="s">
        <v>1402</v>
      </c>
      <c r="H22" t="s">
        <v>1641</v>
      </c>
      <c r="I22" t="s">
        <v>2559</v>
      </c>
      <c r="J22" t="s">
        <v>2549</v>
      </c>
      <c r="K22" t="s">
        <v>2559</v>
      </c>
      <c r="L22" t="s">
        <v>2549</v>
      </c>
      <c r="M22" s="320" t="s">
        <v>2549</v>
      </c>
      <c r="N22" s="340">
        <v>2110</v>
      </c>
      <c r="O22" t="s">
        <v>2559</v>
      </c>
      <c r="P22" t="s">
        <v>651</v>
      </c>
      <c r="Q22" t="s">
        <v>2551</v>
      </c>
      <c r="V22" s="333"/>
    </row>
    <row r="23" spans="1:23" x14ac:dyDescent="0.2">
      <c r="A23" t="s">
        <v>534</v>
      </c>
      <c r="B23" s="325" t="s">
        <v>2575</v>
      </c>
      <c r="C23" s="813"/>
      <c r="D23" s="350" t="s">
        <v>2573</v>
      </c>
      <c r="E23">
        <v>16000</v>
      </c>
      <c r="F23" t="s">
        <v>1657</v>
      </c>
      <c r="G23" t="s">
        <v>1402</v>
      </c>
      <c r="H23" t="s">
        <v>1657</v>
      </c>
      <c r="I23" t="s">
        <v>2559</v>
      </c>
      <c r="J23" t="s">
        <v>2549</v>
      </c>
      <c r="K23" t="s">
        <v>2559</v>
      </c>
      <c r="L23" t="s">
        <v>2549</v>
      </c>
      <c r="M23" s="320" t="s">
        <v>2549</v>
      </c>
      <c r="N23" s="340">
        <v>2110</v>
      </c>
      <c r="O23" t="s">
        <v>2559</v>
      </c>
      <c r="P23" t="s">
        <v>651</v>
      </c>
      <c r="Q23" t="s">
        <v>2551</v>
      </c>
      <c r="V23" s="333"/>
    </row>
    <row r="24" spans="1:23" ht="42.75" x14ac:dyDescent="0.2">
      <c r="A24" t="s">
        <v>534</v>
      </c>
      <c r="B24" s="341" t="s">
        <v>1293</v>
      </c>
      <c r="C24" s="813" t="s">
        <v>2576</v>
      </c>
      <c r="D24" s="320">
        <v>20410</v>
      </c>
      <c r="E24">
        <v>16000</v>
      </c>
      <c r="F24" s="320" t="s">
        <v>2577</v>
      </c>
      <c r="G24" t="s">
        <v>1402</v>
      </c>
      <c r="H24" s="320" t="s">
        <v>2577</v>
      </c>
      <c r="I24" t="s">
        <v>2559</v>
      </c>
      <c r="J24" t="s">
        <v>2549</v>
      </c>
      <c r="K24" t="s">
        <v>2559</v>
      </c>
      <c r="L24" t="s">
        <v>2549</v>
      </c>
      <c r="M24" s="320" t="s">
        <v>2549</v>
      </c>
      <c r="N24" s="340">
        <v>2110</v>
      </c>
      <c r="O24" t="s">
        <v>2559</v>
      </c>
      <c r="P24" t="s">
        <v>651</v>
      </c>
      <c r="Q24" t="s">
        <v>2551</v>
      </c>
      <c r="V24" s="333"/>
    </row>
    <row r="25" spans="1:23" x14ac:dyDescent="0.2">
      <c r="A25" t="s">
        <v>534</v>
      </c>
      <c r="B25" s="341" t="s">
        <v>1322</v>
      </c>
      <c r="C25"/>
      <c r="D25" s="320">
        <v>20420</v>
      </c>
      <c r="E25">
        <v>16000</v>
      </c>
      <c r="F25" s="320" t="s">
        <v>2577</v>
      </c>
      <c r="G25" t="s">
        <v>1402</v>
      </c>
      <c r="H25" s="320" t="s">
        <v>2577</v>
      </c>
      <c r="I25" t="s">
        <v>2559</v>
      </c>
      <c r="J25" t="s">
        <v>2549</v>
      </c>
      <c r="K25" t="s">
        <v>2559</v>
      </c>
      <c r="L25" t="s">
        <v>2549</v>
      </c>
      <c r="M25" s="320" t="s">
        <v>2549</v>
      </c>
      <c r="N25" s="340">
        <v>2110</v>
      </c>
      <c r="O25" t="s">
        <v>2559</v>
      </c>
      <c r="P25" t="s">
        <v>651</v>
      </c>
      <c r="Q25" t="s">
        <v>2551</v>
      </c>
      <c r="V25" s="333"/>
    </row>
    <row r="26" spans="1:23" x14ac:dyDescent="0.2">
      <c r="A26" t="s">
        <v>534</v>
      </c>
      <c r="B26" s="341" t="s">
        <v>1347</v>
      </c>
      <c r="C26"/>
      <c r="D26" s="320">
        <v>20430</v>
      </c>
      <c r="E26">
        <v>16000</v>
      </c>
      <c r="F26" s="320" t="s">
        <v>2577</v>
      </c>
      <c r="G26" t="s">
        <v>1402</v>
      </c>
      <c r="H26" s="320" t="s">
        <v>2577</v>
      </c>
      <c r="I26" t="s">
        <v>2559</v>
      </c>
      <c r="J26" t="s">
        <v>2549</v>
      </c>
      <c r="K26" t="s">
        <v>2559</v>
      </c>
      <c r="L26" t="s">
        <v>2549</v>
      </c>
      <c r="M26" s="320" t="s">
        <v>2549</v>
      </c>
      <c r="N26" s="340">
        <v>2110</v>
      </c>
      <c r="O26" t="s">
        <v>2559</v>
      </c>
      <c r="P26" t="s">
        <v>651</v>
      </c>
      <c r="Q26" t="s">
        <v>2551</v>
      </c>
      <c r="V26" s="333"/>
    </row>
    <row r="27" spans="1:23" x14ac:dyDescent="0.2">
      <c r="A27" t="s">
        <v>534</v>
      </c>
      <c r="B27" s="341" t="s">
        <v>1375</v>
      </c>
      <c r="C27"/>
      <c r="D27" s="320">
        <v>20440</v>
      </c>
      <c r="E27">
        <v>16000</v>
      </c>
      <c r="F27" s="320" t="s">
        <v>2577</v>
      </c>
      <c r="G27" t="s">
        <v>1402</v>
      </c>
      <c r="H27" s="320" t="s">
        <v>2577</v>
      </c>
      <c r="I27" t="s">
        <v>2559</v>
      </c>
      <c r="J27" t="s">
        <v>2549</v>
      </c>
      <c r="K27" t="s">
        <v>2559</v>
      </c>
      <c r="L27" t="s">
        <v>2549</v>
      </c>
      <c r="M27" s="320" t="s">
        <v>2549</v>
      </c>
      <c r="N27" s="340">
        <v>2110</v>
      </c>
      <c r="O27" t="s">
        <v>2559</v>
      </c>
      <c r="P27" t="s">
        <v>651</v>
      </c>
      <c r="Q27" t="s">
        <v>2551</v>
      </c>
      <c r="V27" s="333"/>
    </row>
    <row r="28" spans="1:23" x14ac:dyDescent="0.2">
      <c r="A28" t="s">
        <v>534</v>
      </c>
      <c r="B28" s="341" t="s">
        <v>1399</v>
      </c>
      <c r="C28"/>
      <c r="D28" s="320">
        <v>20450</v>
      </c>
      <c r="E28">
        <v>16000</v>
      </c>
      <c r="F28" s="320" t="s">
        <v>2577</v>
      </c>
      <c r="G28" t="s">
        <v>1402</v>
      </c>
      <c r="H28" s="320" t="s">
        <v>2577</v>
      </c>
      <c r="I28" t="s">
        <v>2559</v>
      </c>
      <c r="J28" t="s">
        <v>2549</v>
      </c>
      <c r="K28" t="s">
        <v>2559</v>
      </c>
      <c r="L28" t="s">
        <v>2549</v>
      </c>
      <c r="M28" s="320" t="s">
        <v>2549</v>
      </c>
      <c r="N28" s="340">
        <v>2110</v>
      </c>
      <c r="O28" t="s">
        <v>2559</v>
      </c>
      <c r="P28" t="s">
        <v>651</v>
      </c>
      <c r="Q28" t="s">
        <v>2551</v>
      </c>
      <c r="V28" s="333"/>
    </row>
    <row r="29" spans="1:23" x14ac:dyDescent="0.2">
      <c r="A29" t="s">
        <v>534</v>
      </c>
      <c r="B29" s="341" t="s">
        <v>1421</v>
      </c>
      <c r="C29"/>
      <c r="D29" s="320">
        <v>20460</v>
      </c>
      <c r="E29">
        <v>16000</v>
      </c>
      <c r="F29" s="320" t="s">
        <v>2577</v>
      </c>
      <c r="G29" t="s">
        <v>1402</v>
      </c>
      <c r="H29" s="320" t="s">
        <v>2577</v>
      </c>
      <c r="I29" t="s">
        <v>2559</v>
      </c>
      <c r="J29" t="s">
        <v>2549</v>
      </c>
      <c r="K29" t="s">
        <v>2559</v>
      </c>
      <c r="L29" t="s">
        <v>2549</v>
      </c>
      <c r="M29" s="320" t="s">
        <v>2549</v>
      </c>
      <c r="N29" s="340">
        <v>2110</v>
      </c>
      <c r="O29" t="s">
        <v>2559</v>
      </c>
      <c r="P29" t="s">
        <v>651</v>
      </c>
      <c r="Q29" t="s">
        <v>2551</v>
      </c>
      <c r="V29" s="333"/>
    </row>
    <row r="30" spans="1:23" s="351" customFormat="1" x14ac:dyDescent="0.2">
      <c r="A30" s="351" t="s">
        <v>534</v>
      </c>
      <c r="B30" s="352" t="s">
        <v>2578</v>
      </c>
      <c r="C30" s="353"/>
      <c r="D30" s="352">
        <v>20400</v>
      </c>
      <c r="E30" s="352">
        <v>16000</v>
      </c>
      <c r="F30" s="352" t="s">
        <v>1898</v>
      </c>
      <c r="G30" s="352" t="s">
        <v>1402</v>
      </c>
      <c r="H30" s="352" t="s">
        <v>1898</v>
      </c>
      <c r="I30" s="352" t="s">
        <v>2559</v>
      </c>
      <c r="J30" s="352" t="s">
        <v>2549</v>
      </c>
      <c r="K30" s="352" t="s">
        <v>2559</v>
      </c>
      <c r="L30" s="352" t="s">
        <v>2549</v>
      </c>
      <c r="M30" s="352" t="s">
        <v>2560</v>
      </c>
      <c r="N30" s="354">
        <v>2110</v>
      </c>
      <c r="O30" s="352" t="s">
        <v>2559</v>
      </c>
      <c r="P30" s="352" t="s">
        <v>651</v>
      </c>
      <c r="Q30" s="352" t="s">
        <v>2551</v>
      </c>
      <c r="V30" s="355"/>
      <c r="W30" s="321"/>
    </row>
    <row r="31" spans="1:23" x14ac:dyDescent="0.2">
      <c r="A31" t="s">
        <v>534</v>
      </c>
      <c r="B31" s="325" t="s">
        <v>1732</v>
      </c>
      <c r="C31" s="813"/>
      <c r="D31">
        <v>30000</v>
      </c>
      <c r="E31">
        <v>21000</v>
      </c>
      <c r="F31" t="s">
        <v>1167</v>
      </c>
      <c r="G31" t="s">
        <v>1531</v>
      </c>
      <c r="H31" t="s">
        <v>1167</v>
      </c>
      <c r="I31" t="s">
        <v>2559</v>
      </c>
      <c r="J31" t="s">
        <v>2549</v>
      </c>
      <c r="K31" t="s">
        <v>2559</v>
      </c>
      <c r="L31" t="s">
        <v>2549</v>
      </c>
      <c r="M31" t="s">
        <v>2560</v>
      </c>
      <c r="N31" s="340" t="s">
        <v>1182</v>
      </c>
      <c r="O31" t="s">
        <v>2559</v>
      </c>
      <c r="P31" t="s">
        <v>651</v>
      </c>
      <c r="Q31" t="s">
        <v>2551</v>
      </c>
      <c r="V31" s="350"/>
      <c r="W31" s="320"/>
    </row>
    <row r="32" spans="1:23" x14ac:dyDescent="0.2">
      <c r="A32" t="s">
        <v>534</v>
      </c>
      <c r="B32" s="325" t="s">
        <v>2579</v>
      </c>
      <c r="C32" s="813"/>
      <c r="D32">
        <v>30100</v>
      </c>
      <c r="E32">
        <v>21000</v>
      </c>
      <c r="F32" t="s">
        <v>1167</v>
      </c>
      <c r="G32" t="s">
        <v>1564</v>
      </c>
      <c r="H32" t="s">
        <v>1167</v>
      </c>
      <c r="I32" t="s">
        <v>2559</v>
      </c>
      <c r="J32" t="s">
        <v>2549</v>
      </c>
      <c r="K32" t="s">
        <v>2559</v>
      </c>
      <c r="L32" t="s">
        <v>2549</v>
      </c>
      <c r="M32" s="320" t="s">
        <v>2549</v>
      </c>
      <c r="N32" s="340" t="s">
        <v>1182</v>
      </c>
      <c r="O32" t="s">
        <v>2559</v>
      </c>
      <c r="P32" t="s">
        <v>651</v>
      </c>
      <c r="Q32" t="s">
        <v>2551</v>
      </c>
      <c r="V32" s="350"/>
      <c r="W32" s="320"/>
    </row>
    <row r="33" spans="1:23" x14ac:dyDescent="0.2">
      <c r="A33" t="s">
        <v>534</v>
      </c>
      <c r="B33" s="325" t="s">
        <v>2580</v>
      </c>
      <c r="C33" s="813"/>
      <c r="D33">
        <v>30100</v>
      </c>
      <c r="E33">
        <v>21000</v>
      </c>
      <c r="F33" t="s">
        <v>1167</v>
      </c>
      <c r="G33" t="s">
        <v>1579</v>
      </c>
      <c r="H33" t="s">
        <v>1167</v>
      </c>
      <c r="I33" t="s">
        <v>2559</v>
      </c>
      <c r="J33" t="s">
        <v>2549</v>
      </c>
      <c r="K33" t="s">
        <v>2559</v>
      </c>
      <c r="L33" t="s">
        <v>2549</v>
      </c>
      <c r="M33" s="320" t="s">
        <v>2549</v>
      </c>
      <c r="N33" s="340" t="s">
        <v>1182</v>
      </c>
      <c r="O33" t="s">
        <v>2559</v>
      </c>
      <c r="P33" t="s">
        <v>651</v>
      </c>
      <c r="Q33" t="s">
        <v>2551</v>
      </c>
      <c r="V33" s="350"/>
      <c r="W33" s="320"/>
    </row>
    <row r="34" spans="1:23" x14ac:dyDescent="0.2">
      <c r="A34" t="s">
        <v>534</v>
      </c>
      <c r="B34" s="325" t="s">
        <v>1751</v>
      </c>
      <c r="C34" s="813"/>
      <c r="D34">
        <v>30200</v>
      </c>
      <c r="E34">
        <v>21000</v>
      </c>
      <c r="F34" t="s">
        <v>1167</v>
      </c>
      <c r="G34" t="s">
        <v>1547</v>
      </c>
      <c r="H34" t="s">
        <v>1167</v>
      </c>
      <c r="I34" t="s">
        <v>2559</v>
      </c>
      <c r="J34" t="s">
        <v>2549</v>
      </c>
      <c r="K34" t="s">
        <v>2559</v>
      </c>
      <c r="L34" t="s">
        <v>2549</v>
      </c>
      <c r="M34" s="320" t="s">
        <v>2549</v>
      </c>
      <c r="N34" s="340" t="s">
        <v>1182</v>
      </c>
      <c r="O34" t="s">
        <v>2559</v>
      </c>
      <c r="P34" t="s">
        <v>651</v>
      </c>
      <c r="Q34" t="s">
        <v>2551</v>
      </c>
      <c r="V34" s="350"/>
      <c r="W34" s="320"/>
    </row>
    <row r="35" spans="1:23" x14ac:dyDescent="0.2">
      <c r="A35" t="s">
        <v>534</v>
      </c>
      <c r="B35" s="325" t="s">
        <v>1760</v>
      </c>
      <c r="C35" s="813"/>
      <c r="D35">
        <v>30300</v>
      </c>
      <c r="E35">
        <v>21000</v>
      </c>
      <c r="F35" t="s">
        <v>1167</v>
      </c>
      <c r="G35" t="s">
        <v>1511</v>
      </c>
      <c r="H35" t="s">
        <v>1167</v>
      </c>
      <c r="I35" t="s">
        <v>2559</v>
      </c>
      <c r="J35" t="s">
        <v>2549</v>
      </c>
      <c r="K35" t="s">
        <v>2559</v>
      </c>
      <c r="L35" t="s">
        <v>2549</v>
      </c>
      <c r="M35" s="320" t="s">
        <v>2549</v>
      </c>
      <c r="N35" s="340" t="s">
        <v>1182</v>
      </c>
      <c r="O35" t="s">
        <v>2559</v>
      </c>
      <c r="P35" t="s">
        <v>651</v>
      </c>
      <c r="Q35" t="s">
        <v>2551</v>
      </c>
      <c r="V35" s="350"/>
      <c r="W35" s="320"/>
    </row>
    <row r="36" spans="1:23" x14ac:dyDescent="0.2">
      <c r="A36" t="s">
        <v>534</v>
      </c>
      <c r="B36" s="356" t="s">
        <v>2581</v>
      </c>
      <c r="C36" s="357"/>
      <c r="D36">
        <v>40000</v>
      </c>
      <c r="E36">
        <v>90000</v>
      </c>
      <c r="F36" t="s">
        <v>2582</v>
      </c>
      <c r="G36" t="s">
        <v>1379</v>
      </c>
      <c r="H36" t="s">
        <v>2582</v>
      </c>
      <c r="I36" t="s">
        <v>2559</v>
      </c>
      <c r="J36" t="s">
        <v>2549</v>
      </c>
      <c r="K36" t="s">
        <v>2559</v>
      </c>
      <c r="L36" t="s">
        <v>2549</v>
      </c>
      <c r="M36" s="320" t="s">
        <v>2549</v>
      </c>
      <c r="N36" s="340" t="s">
        <v>1182</v>
      </c>
      <c r="O36" t="s">
        <v>2559</v>
      </c>
      <c r="P36" t="s">
        <v>651</v>
      </c>
      <c r="Q36" t="s">
        <v>2551</v>
      </c>
      <c r="V36" s="350"/>
      <c r="W36" s="320"/>
    </row>
    <row r="37" spans="1:23" hidden="1" x14ac:dyDescent="0.2">
      <c r="A37" t="s">
        <v>2570</v>
      </c>
      <c r="B37" t="s">
        <v>1770</v>
      </c>
      <c r="C37"/>
      <c r="D37">
        <v>30400</v>
      </c>
      <c r="E37" t="s">
        <v>2559</v>
      </c>
      <c r="F37" t="s">
        <v>2559</v>
      </c>
      <c r="G37" t="s">
        <v>2559</v>
      </c>
      <c r="H37" t="s">
        <v>2559</v>
      </c>
      <c r="I37" t="s">
        <v>2559</v>
      </c>
      <c r="J37" t="s">
        <v>2559</v>
      </c>
      <c r="K37" s="358" t="s">
        <v>2583</v>
      </c>
      <c r="L37" t="s">
        <v>2549</v>
      </c>
      <c r="M37" t="s">
        <v>2560</v>
      </c>
      <c r="N37">
        <v>8011</v>
      </c>
      <c r="O37" t="s">
        <v>2559</v>
      </c>
      <c r="P37" t="s">
        <v>2549</v>
      </c>
      <c r="Q37" t="s">
        <v>2559</v>
      </c>
      <c r="V37" s="350"/>
      <c r="W37" s="320"/>
    </row>
    <row r="38" spans="1:23" x14ac:dyDescent="0.2">
      <c r="A38" t="s">
        <v>534</v>
      </c>
      <c r="B38" s="325" t="s">
        <v>1781</v>
      </c>
      <c r="C38" s="813"/>
      <c r="D38">
        <v>30500</v>
      </c>
      <c r="E38">
        <v>21000</v>
      </c>
      <c r="F38" t="s">
        <v>1167</v>
      </c>
      <c r="G38" t="s">
        <v>1489</v>
      </c>
      <c r="H38" t="s">
        <v>1167</v>
      </c>
      <c r="I38" t="s">
        <v>2559</v>
      </c>
      <c r="J38" t="s">
        <v>2549</v>
      </c>
      <c r="K38" t="s">
        <v>2559</v>
      </c>
      <c r="L38" t="s">
        <v>2549</v>
      </c>
      <c r="M38" s="320" t="s">
        <v>2549</v>
      </c>
      <c r="N38" s="340" t="s">
        <v>1182</v>
      </c>
      <c r="O38" t="s">
        <v>2559</v>
      </c>
      <c r="P38" t="s">
        <v>651</v>
      </c>
      <c r="Q38" t="s">
        <v>2551</v>
      </c>
      <c r="V38" s="333"/>
    </row>
    <row r="39" spans="1:23" x14ac:dyDescent="0.2">
      <c r="A39" t="s">
        <v>534</v>
      </c>
      <c r="B39" s="325" t="s">
        <v>1792</v>
      </c>
      <c r="C39" s="813"/>
      <c r="D39">
        <v>30600</v>
      </c>
      <c r="E39">
        <v>21000</v>
      </c>
      <c r="F39" t="s">
        <v>1167</v>
      </c>
      <c r="G39" t="s">
        <v>1423</v>
      </c>
      <c r="H39" t="s">
        <v>1167</v>
      </c>
      <c r="I39" t="s">
        <v>2559</v>
      </c>
      <c r="J39" t="s">
        <v>2549</v>
      </c>
      <c r="K39" t="s">
        <v>2559</v>
      </c>
      <c r="L39" t="s">
        <v>2549</v>
      </c>
      <c r="M39" s="320" t="s">
        <v>2549</v>
      </c>
      <c r="N39" s="340">
        <v>2120</v>
      </c>
      <c r="O39" t="s">
        <v>2559</v>
      </c>
      <c r="P39" t="s">
        <v>651</v>
      </c>
      <c r="Q39" t="s">
        <v>2551</v>
      </c>
      <c r="V39" s="333"/>
    </row>
    <row r="40" spans="1:23" x14ac:dyDescent="0.2">
      <c r="A40" t="s">
        <v>534</v>
      </c>
      <c r="B40" s="325" t="s">
        <v>2584</v>
      </c>
      <c r="C40" s="813"/>
      <c r="D40">
        <v>30600</v>
      </c>
      <c r="E40">
        <v>21000</v>
      </c>
      <c r="F40" t="s">
        <v>1167</v>
      </c>
      <c r="G40" t="s">
        <v>1423</v>
      </c>
      <c r="H40" t="s">
        <v>1167</v>
      </c>
      <c r="I40" t="s">
        <v>2559</v>
      </c>
      <c r="J40" t="s">
        <v>2549</v>
      </c>
      <c r="K40" t="s">
        <v>2559</v>
      </c>
      <c r="L40" t="s">
        <v>2549</v>
      </c>
      <c r="M40" s="320" t="s">
        <v>2549</v>
      </c>
      <c r="N40" s="340">
        <v>2120</v>
      </c>
      <c r="O40" t="s">
        <v>2559</v>
      </c>
      <c r="P40" t="s">
        <v>651</v>
      </c>
      <c r="Q40" t="s">
        <v>2551</v>
      </c>
      <c r="V40" s="333"/>
    </row>
    <row r="41" spans="1:23" x14ac:dyDescent="0.2">
      <c r="A41" t="s">
        <v>534</v>
      </c>
      <c r="B41" s="325" t="s">
        <v>1611</v>
      </c>
      <c r="C41" s="813"/>
      <c r="D41">
        <v>30800</v>
      </c>
      <c r="E41">
        <v>21000</v>
      </c>
      <c r="F41" t="s">
        <v>1167</v>
      </c>
      <c r="G41" t="s">
        <v>1610</v>
      </c>
      <c r="H41" t="s">
        <v>1167</v>
      </c>
      <c r="I41" t="s">
        <v>2559</v>
      </c>
      <c r="J41" t="s">
        <v>2549</v>
      </c>
      <c r="K41" t="s">
        <v>2559</v>
      </c>
      <c r="L41" t="s">
        <v>2549</v>
      </c>
      <c r="M41" s="320" t="s">
        <v>2549</v>
      </c>
      <c r="N41" s="340" t="s">
        <v>1182</v>
      </c>
      <c r="O41" t="s">
        <v>2559</v>
      </c>
      <c r="P41" t="s">
        <v>651</v>
      </c>
      <c r="Q41" t="s">
        <v>2551</v>
      </c>
      <c r="V41" s="333"/>
    </row>
    <row r="42" spans="1:23" x14ac:dyDescent="0.2">
      <c r="A42" t="s">
        <v>534</v>
      </c>
      <c r="B42" s="325" t="s">
        <v>2585</v>
      </c>
      <c r="C42" s="813"/>
      <c r="D42">
        <v>30700</v>
      </c>
      <c r="E42">
        <v>28000</v>
      </c>
      <c r="F42" t="s">
        <v>1167</v>
      </c>
      <c r="G42" t="s">
        <v>1654</v>
      </c>
      <c r="H42" t="s">
        <v>1167</v>
      </c>
      <c r="I42" t="s">
        <v>2559</v>
      </c>
      <c r="J42" t="s">
        <v>2549</v>
      </c>
      <c r="K42" t="s">
        <v>2559</v>
      </c>
      <c r="L42" t="s">
        <v>2549</v>
      </c>
      <c r="M42" s="320" t="s">
        <v>2549</v>
      </c>
      <c r="N42" s="340" t="s">
        <v>1182</v>
      </c>
      <c r="O42" t="s">
        <v>2559</v>
      </c>
      <c r="P42" t="s">
        <v>651</v>
      </c>
      <c r="Q42" t="s">
        <v>2551</v>
      </c>
      <c r="V42" s="333"/>
    </row>
    <row r="43" spans="1:23" hidden="1" x14ac:dyDescent="0.2">
      <c r="A43" t="s">
        <v>2570</v>
      </c>
      <c r="B43" t="s">
        <v>1482</v>
      </c>
      <c r="C43"/>
      <c r="D43">
        <v>30700</v>
      </c>
      <c r="F43" t="s">
        <v>2559</v>
      </c>
      <c r="G43" t="s">
        <v>2559</v>
      </c>
      <c r="H43" t="s">
        <v>2559</v>
      </c>
      <c r="I43" t="s">
        <v>2559</v>
      </c>
      <c r="J43" t="s">
        <v>2559</v>
      </c>
      <c r="K43" s="241" t="s">
        <v>2586</v>
      </c>
      <c r="L43" t="s">
        <v>2559</v>
      </c>
      <c r="M43" t="s">
        <v>2560</v>
      </c>
      <c r="N43">
        <v>8020</v>
      </c>
      <c r="O43" t="s">
        <v>2559</v>
      </c>
      <c r="P43" t="s">
        <v>2559</v>
      </c>
      <c r="Q43" t="s">
        <v>2559</v>
      </c>
      <c r="V43" s="333"/>
    </row>
    <row r="44" spans="1:23" hidden="1" x14ac:dyDescent="0.2">
      <c r="A44" t="s">
        <v>2570</v>
      </c>
      <c r="B44" t="s">
        <v>1439</v>
      </c>
      <c r="C44"/>
      <c r="D44">
        <v>40000</v>
      </c>
      <c r="N44" s="265" t="s">
        <v>2587</v>
      </c>
      <c r="V44" s="333"/>
    </row>
    <row r="45" spans="1:23" hidden="1" x14ac:dyDescent="0.2">
      <c r="A45" t="s">
        <v>2570</v>
      </c>
      <c r="B45" t="s">
        <v>2588</v>
      </c>
      <c r="C45"/>
      <c r="D45">
        <v>50000</v>
      </c>
      <c r="E45" t="s">
        <v>650</v>
      </c>
      <c r="F45" t="s">
        <v>2559</v>
      </c>
      <c r="G45" t="s">
        <v>2559</v>
      </c>
      <c r="H45" t="s">
        <v>2559</v>
      </c>
      <c r="I45" t="s">
        <v>2559</v>
      </c>
      <c r="J45" t="s">
        <v>2559</v>
      </c>
      <c r="K45" s="241" t="s">
        <v>2586</v>
      </c>
      <c r="L45" t="s">
        <v>2559</v>
      </c>
      <c r="M45" t="s">
        <v>2560</v>
      </c>
      <c r="N45" t="s">
        <v>2587</v>
      </c>
      <c r="O45" t="s">
        <v>2559</v>
      </c>
      <c r="P45" t="s">
        <v>2559</v>
      </c>
      <c r="Q45" t="s">
        <v>2559</v>
      </c>
      <c r="V45" s="333"/>
    </row>
    <row r="46" spans="1:23" hidden="1" x14ac:dyDescent="0.2">
      <c r="A46" t="s">
        <v>2570</v>
      </c>
      <c r="B46" t="s">
        <v>2589</v>
      </c>
      <c r="C46"/>
      <c r="D46">
        <v>50100</v>
      </c>
      <c r="E46" t="s">
        <v>650</v>
      </c>
      <c r="F46" t="s">
        <v>2559</v>
      </c>
      <c r="G46" t="s">
        <v>2559</v>
      </c>
      <c r="H46" t="s">
        <v>2559</v>
      </c>
      <c r="I46" t="s">
        <v>2559</v>
      </c>
      <c r="J46" t="s">
        <v>2559</v>
      </c>
      <c r="K46" s="241" t="s">
        <v>2586</v>
      </c>
      <c r="L46" t="s">
        <v>2559</v>
      </c>
      <c r="M46" t="s">
        <v>2560</v>
      </c>
      <c r="N46" s="225" t="s">
        <v>2587</v>
      </c>
      <c r="O46" t="s">
        <v>2559</v>
      </c>
      <c r="P46" t="s">
        <v>2559</v>
      </c>
      <c r="Q46" t="s">
        <v>2559</v>
      </c>
      <c r="V46" s="333"/>
    </row>
    <row r="47" spans="1:23" hidden="1" x14ac:dyDescent="0.2">
      <c r="A47" t="s">
        <v>2570</v>
      </c>
      <c r="B47" t="s">
        <v>2590</v>
      </c>
      <c r="C47"/>
      <c r="D47">
        <v>50200</v>
      </c>
      <c r="E47" t="s">
        <v>650</v>
      </c>
      <c r="F47" t="s">
        <v>2559</v>
      </c>
      <c r="G47" t="s">
        <v>2559</v>
      </c>
      <c r="H47" t="s">
        <v>2559</v>
      </c>
      <c r="I47" t="s">
        <v>2559</v>
      </c>
      <c r="J47" t="s">
        <v>2559</v>
      </c>
      <c r="K47" s="241" t="s">
        <v>2586</v>
      </c>
      <c r="L47" t="s">
        <v>2559</v>
      </c>
      <c r="M47" t="s">
        <v>2560</v>
      </c>
      <c r="N47" t="s">
        <v>2587</v>
      </c>
      <c r="O47" t="s">
        <v>2559</v>
      </c>
      <c r="P47" t="s">
        <v>2559</v>
      </c>
      <c r="Q47" t="s">
        <v>2559</v>
      </c>
      <c r="V47" s="333"/>
    </row>
    <row r="48" spans="1:23" hidden="1" x14ac:dyDescent="0.2">
      <c r="A48" t="s">
        <v>2570</v>
      </c>
      <c r="B48" t="s">
        <v>2591</v>
      </c>
      <c r="C48"/>
      <c r="D48">
        <v>50300</v>
      </c>
      <c r="E48" t="s">
        <v>650</v>
      </c>
      <c r="F48" t="s">
        <v>2559</v>
      </c>
      <c r="G48" t="s">
        <v>2559</v>
      </c>
      <c r="H48" t="s">
        <v>2559</v>
      </c>
      <c r="I48" t="s">
        <v>2559</v>
      </c>
      <c r="J48" t="s">
        <v>2559</v>
      </c>
      <c r="K48" s="241" t="s">
        <v>2586</v>
      </c>
      <c r="L48" t="s">
        <v>2559</v>
      </c>
      <c r="M48" t="s">
        <v>2560</v>
      </c>
      <c r="N48" t="s">
        <v>2587</v>
      </c>
      <c r="O48" t="s">
        <v>2559</v>
      </c>
      <c r="P48" t="s">
        <v>2559</v>
      </c>
      <c r="Q48" t="s">
        <v>2559</v>
      </c>
      <c r="V48" s="333"/>
    </row>
    <row r="49" spans="1:22" hidden="1" x14ac:dyDescent="0.2">
      <c r="A49" t="s">
        <v>2570</v>
      </c>
      <c r="B49" t="s">
        <v>2592</v>
      </c>
      <c r="C49"/>
      <c r="D49">
        <v>50400</v>
      </c>
      <c r="E49" t="s">
        <v>650</v>
      </c>
      <c r="F49" t="s">
        <v>2559</v>
      </c>
      <c r="G49" t="s">
        <v>2559</v>
      </c>
      <c r="H49" t="s">
        <v>2559</v>
      </c>
      <c r="I49" t="s">
        <v>2559</v>
      </c>
      <c r="J49" t="s">
        <v>2559</v>
      </c>
      <c r="K49" s="241" t="s">
        <v>2586</v>
      </c>
      <c r="L49" t="s">
        <v>2559</v>
      </c>
      <c r="M49" t="s">
        <v>2560</v>
      </c>
      <c r="N49" t="s">
        <v>2587</v>
      </c>
      <c r="O49" t="s">
        <v>2559</v>
      </c>
      <c r="P49" t="s">
        <v>2559</v>
      </c>
      <c r="Q49" t="s">
        <v>2559</v>
      </c>
      <c r="V49" s="333"/>
    </row>
    <row r="50" spans="1:22" hidden="1" x14ac:dyDescent="0.2">
      <c r="A50" t="s">
        <v>2570</v>
      </c>
      <c r="B50" t="s">
        <v>2593</v>
      </c>
      <c r="C50"/>
      <c r="D50">
        <v>50500</v>
      </c>
      <c r="E50" t="s">
        <v>650</v>
      </c>
      <c r="F50" t="s">
        <v>2559</v>
      </c>
      <c r="G50" t="s">
        <v>2559</v>
      </c>
      <c r="H50" t="s">
        <v>2559</v>
      </c>
      <c r="I50" t="s">
        <v>2559</v>
      </c>
      <c r="J50" t="s">
        <v>2559</v>
      </c>
      <c r="K50" s="241" t="s">
        <v>2586</v>
      </c>
      <c r="L50" t="s">
        <v>2559</v>
      </c>
      <c r="M50" t="s">
        <v>2560</v>
      </c>
      <c r="N50" t="s">
        <v>2587</v>
      </c>
      <c r="O50" t="s">
        <v>2559</v>
      </c>
      <c r="P50" t="s">
        <v>2559</v>
      </c>
      <c r="Q50" t="s">
        <v>2559</v>
      </c>
      <c r="V50" s="333"/>
    </row>
    <row r="51" spans="1:22" hidden="1" x14ac:dyDescent="0.2">
      <c r="A51" t="s">
        <v>2570</v>
      </c>
      <c r="B51" t="s">
        <v>2594</v>
      </c>
      <c r="C51"/>
      <c r="D51">
        <v>50600</v>
      </c>
      <c r="E51" t="s">
        <v>650</v>
      </c>
      <c r="F51" t="s">
        <v>2559</v>
      </c>
      <c r="G51" t="s">
        <v>2559</v>
      </c>
      <c r="H51" t="s">
        <v>2559</v>
      </c>
      <c r="I51" t="s">
        <v>2559</v>
      </c>
      <c r="J51" t="s">
        <v>2559</v>
      </c>
      <c r="K51" s="241" t="s">
        <v>2586</v>
      </c>
      <c r="L51" t="s">
        <v>2559</v>
      </c>
      <c r="M51" t="s">
        <v>2560</v>
      </c>
      <c r="N51" t="s">
        <v>2587</v>
      </c>
      <c r="O51" t="s">
        <v>2559</v>
      </c>
      <c r="P51" t="s">
        <v>2559</v>
      </c>
      <c r="Q51" t="s">
        <v>2559</v>
      </c>
      <c r="V51" s="333"/>
    </row>
    <row r="52" spans="1:22" ht="42.75" hidden="1" x14ac:dyDescent="0.2">
      <c r="A52" t="s">
        <v>2570</v>
      </c>
      <c r="B52" t="s">
        <v>1871</v>
      </c>
      <c r="C52"/>
      <c r="D52">
        <v>50700</v>
      </c>
      <c r="F52" t="s">
        <v>2559</v>
      </c>
      <c r="G52" t="s">
        <v>2559</v>
      </c>
      <c r="H52" t="s">
        <v>2559</v>
      </c>
      <c r="I52" t="s">
        <v>2559</v>
      </c>
      <c r="J52" t="s">
        <v>2559</v>
      </c>
      <c r="K52" s="241" t="s">
        <v>2586</v>
      </c>
      <c r="L52" t="s">
        <v>2559</v>
      </c>
      <c r="M52" t="s">
        <v>2560</v>
      </c>
      <c r="N52" s="359" t="s">
        <v>2595</v>
      </c>
      <c r="O52" t="s">
        <v>2559</v>
      </c>
      <c r="P52" t="s">
        <v>2559</v>
      </c>
      <c r="Q52" t="s">
        <v>2559</v>
      </c>
      <c r="V52" s="333"/>
    </row>
    <row r="53" spans="1:22" hidden="1" x14ac:dyDescent="0.2">
      <c r="A53" t="s">
        <v>2570</v>
      </c>
      <c r="B53" t="s">
        <v>2596</v>
      </c>
      <c r="C53"/>
      <c r="D53">
        <v>50800</v>
      </c>
      <c r="E53" t="s">
        <v>650</v>
      </c>
      <c r="F53" t="s">
        <v>2559</v>
      </c>
      <c r="G53" t="s">
        <v>2559</v>
      </c>
      <c r="H53" t="s">
        <v>2559</v>
      </c>
      <c r="I53" t="s">
        <v>2559</v>
      </c>
      <c r="J53" t="s">
        <v>2559</v>
      </c>
      <c r="K53" s="241" t="s">
        <v>2586</v>
      </c>
      <c r="L53" t="s">
        <v>2559</v>
      </c>
      <c r="M53" t="s">
        <v>2560</v>
      </c>
      <c r="N53" s="225" t="s">
        <v>2587</v>
      </c>
      <c r="O53" t="s">
        <v>2559</v>
      </c>
      <c r="P53" t="s">
        <v>2559</v>
      </c>
      <c r="Q53" t="s">
        <v>2559</v>
      </c>
      <c r="V53" s="333"/>
    </row>
    <row r="54" spans="1:22" hidden="1" x14ac:dyDescent="0.2">
      <c r="A54" t="s">
        <v>2570</v>
      </c>
      <c r="B54" t="s">
        <v>1830</v>
      </c>
      <c r="C54"/>
      <c r="D54">
        <v>50900</v>
      </c>
      <c r="E54" t="s">
        <v>650</v>
      </c>
      <c r="F54" t="s">
        <v>2559</v>
      </c>
      <c r="G54" t="s">
        <v>2559</v>
      </c>
      <c r="H54" t="s">
        <v>2559</v>
      </c>
      <c r="I54" t="s">
        <v>2559</v>
      </c>
      <c r="J54" t="s">
        <v>2559</v>
      </c>
      <c r="K54" s="241" t="s">
        <v>2586</v>
      </c>
      <c r="L54" t="s">
        <v>2559</v>
      </c>
      <c r="M54" t="s">
        <v>2560</v>
      </c>
      <c r="N54" t="s">
        <v>2587</v>
      </c>
      <c r="O54" t="s">
        <v>2559</v>
      </c>
      <c r="P54" t="s">
        <v>2559</v>
      </c>
      <c r="Q54" t="s">
        <v>2559</v>
      </c>
      <c r="V54" s="333"/>
    </row>
    <row r="55" spans="1:22" hidden="1" x14ac:dyDescent="0.2">
      <c r="A55" t="s">
        <v>2570</v>
      </c>
      <c r="B55" t="s">
        <v>2597</v>
      </c>
      <c r="C55"/>
      <c r="D55">
        <v>60000</v>
      </c>
      <c r="E55" t="s">
        <v>650</v>
      </c>
      <c r="F55" t="s">
        <v>2559</v>
      </c>
      <c r="G55" t="s">
        <v>2559</v>
      </c>
      <c r="H55" t="s">
        <v>2559</v>
      </c>
      <c r="I55" t="s">
        <v>2559</v>
      </c>
      <c r="J55" t="s">
        <v>2559</v>
      </c>
      <c r="K55" s="241" t="s">
        <v>2586</v>
      </c>
      <c r="L55" t="s">
        <v>2559</v>
      </c>
      <c r="M55" t="s">
        <v>2560</v>
      </c>
      <c r="N55" t="s">
        <v>2587</v>
      </c>
      <c r="O55" t="s">
        <v>2559</v>
      </c>
      <c r="P55" t="s">
        <v>2559</v>
      </c>
      <c r="Q55" t="s">
        <v>2559</v>
      </c>
      <c r="V55" s="333"/>
    </row>
    <row r="56" spans="1:22" hidden="1" x14ac:dyDescent="0.2">
      <c r="A56" t="s">
        <v>2570</v>
      </c>
      <c r="B56" t="s">
        <v>1933</v>
      </c>
      <c r="C56"/>
      <c r="D56">
        <v>60100</v>
      </c>
      <c r="E56" t="s">
        <v>650</v>
      </c>
      <c r="F56" t="s">
        <v>2559</v>
      </c>
      <c r="G56" t="s">
        <v>2559</v>
      </c>
      <c r="H56" t="s">
        <v>2559</v>
      </c>
      <c r="I56" t="s">
        <v>2559</v>
      </c>
      <c r="J56" t="s">
        <v>2559</v>
      </c>
      <c r="K56" s="241" t="s">
        <v>2586</v>
      </c>
      <c r="L56" t="s">
        <v>2559</v>
      </c>
      <c r="M56" t="s">
        <v>2560</v>
      </c>
      <c r="N56" s="225">
        <v>9006</v>
      </c>
      <c r="O56" t="s">
        <v>2559</v>
      </c>
      <c r="P56" t="s">
        <v>2559</v>
      </c>
      <c r="Q56" t="s">
        <v>2559</v>
      </c>
      <c r="V56" s="333"/>
    </row>
    <row r="57" spans="1:22" hidden="1" x14ac:dyDescent="0.2">
      <c r="A57" t="s">
        <v>2570</v>
      </c>
      <c r="B57" t="s">
        <v>1947</v>
      </c>
      <c r="C57"/>
      <c r="D57">
        <v>60200</v>
      </c>
      <c r="E57" t="s">
        <v>650</v>
      </c>
      <c r="F57" t="s">
        <v>2559</v>
      </c>
      <c r="G57" t="s">
        <v>2559</v>
      </c>
      <c r="H57" t="s">
        <v>2559</v>
      </c>
      <c r="I57" t="s">
        <v>2559</v>
      </c>
      <c r="J57" t="s">
        <v>2559</v>
      </c>
      <c r="K57" s="241" t="s">
        <v>2586</v>
      </c>
      <c r="L57" t="s">
        <v>2559</v>
      </c>
      <c r="M57" t="s">
        <v>2560</v>
      </c>
      <c r="N57" s="225">
        <v>9011</v>
      </c>
      <c r="O57" t="s">
        <v>2559</v>
      </c>
      <c r="P57" t="s">
        <v>2559</v>
      </c>
      <c r="Q57" t="s">
        <v>2559</v>
      </c>
      <c r="V57" s="333"/>
    </row>
    <row r="58" spans="1:22" hidden="1" x14ac:dyDescent="0.2">
      <c r="A58" s="225" t="s">
        <v>1803</v>
      </c>
      <c r="B58" s="225" t="s">
        <v>2598</v>
      </c>
      <c r="C58" s="225"/>
      <c r="D58" s="225">
        <v>10000</v>
      </c>
      <c r="E58" s="225">
        <v>90000</v>
      </c>
      <c r="F58" s="225" t="s">
        <v>1803</v>
      </c>
      <c r="G58" s="225" t="s">
        <v>2548</v>
      </c>
      <c r="H58" s="225" t="s">
        <v>1803</v>
      </c>
      <c r="I58" s="225" t="s">
        <v>2599</v>
      </c>
      <c r="J58" s="225" t="s">
        <v>2549</v>
      </c>
      <c r="K58" s="226" t="s">
        <v>2550</v>
      </c>
      <c r="L58" s="225" t="s">
        <v>2549</v>
      </c>
      <c r="M58" s="225" t="s">
        <v>2560</v>
      </c>
      <c r="N58" s="225">
        <v>1025</v>
      </c>
      <c r="O58" s="225" t="s">
        <v>1560</v>
      </c>
      <c r="P58" s="225" t="s">
        <v>2559</v>
      </c>
      <c r="Q58" s="225" t="s">
        <v>2559</v>
      </c>
      <c r="V58" s="333"/>
    </row>
    <row r="59" spans="1:22" hidden="1" x14ac:dyDescent="0.2">
      <c r="A59" s="225" t="s">
        <v>2600</v>
      </c>
      <c r="B59" s="225" t="s">
        <v>1593</v>
      </c>
      <c r="C59" s="225"/>
      <c r="D59" s="225">
        <v>40000</v>
      </c>
      <c r="E59" s="225">
        <v>90000</v>
      </c>
      <c r="F59" s="225" t="s">
        <v>2559</v>
      </c>
      <c r="G59" s="225" t="s">
        <v>2559</v>
      </c>
      <c r="H59" s="225" t="s">
        <v>2559</v>
      </c>
      <c r="I59" s="225" t="s">
        <v>2559</v>
      </c>
      <c r="J59" s="225" t="s">
        <v>2559</v>
      </c>
      <c r="K59" s="225" t="s">
        <v>2559</v>
      </c>
      <c r="L59" s="225" t="s">
        <v>2559</v>
      </c>
      <c r="M59" s="225" t="s">
        <v>2559</v>
      </c>
      <c r="N59" s="225" t="s">
        <v>2559</v>
      </c>
      <c r="O59" s="225" t="e">
        <v>#N/A</v>
      </c>
      <c r="P59" s="225" t="s">
        <v>2559</v>
      </c>
      <c r="Q59" s="225" t="s">
        <v>2559</v>
      </c>
      <c r="V59" s="333"/>
    </row>
    <row r="60" spans="1:22" x14ac:dyDescent="0.2">
      <c r="C60" s="813"/>
      <c r="V60" s="333"/>
    </row>
    <row r="61" spans="1:22" x14ac:dyDescent="0.2">
      <c r="C61" s="813"/>
      <c r="V61" s="333"/>
    </row>
    <row r="62" spans="1:22" x14ac:dyDescent="0.2">
      <c r="C62" s="813"/>
      <c r="V62" s="333"/>
    </row>
    <row r="63" spans="1:22" x14ac:dyDescent="0.2">
      <c r="C63" s="813"/>
      <c r="V63" s="333"/>
    </row>
    <row r="64" spans="1:22" x14ac:dyDescent="0.2">
      <c r="C64" s="813"/>
      <c r="V64" s="333"/>
    </row>
    <row r="65" spans="22:22" x14ac:dyDescent="0.2">
      <c r="V65" s="333"/>
    </row>
    <row r="66" spans="22:22" x14ac:dyDescent="0.2">
      <c r="V66" s="333"/>
    </row>
    <row r="67" spans="22:22" x14ac:dyDescent="0.2">
      <c r="V67" s="333"/>
    </row>
    <row r="68" spans="22:22" x14ac:dyDescent="0.2">
      <c r="V68" s="333"/>
    </row>
    <row r="69" spans="22:22" x14ac:dyDescent="0.2">
      <c r="V69" s="333"/>
    </row>
    <row r="70" spans="22:22" x14ac:dyDescent="0.2">
      <c r="V70" s="333"/>
    </row>
    <row r="71" spans="22:22" x14ac:dyDescent="0.2">
      <c r="V71" s="333"/>
    </row>
    <row r="72" spans="22:22" x14ac:dyDescent="0.2">
      <c r="V72" s="333"/>
    </row>
    <row r="73" spans="22:22" x14ac:dyDescent="0.2">
      <c r="V73" s="333"/>
    </row>
    <row r="74" spans="22:22" x14ac:dyDescent="0.2">
      <c r="V74" s="333"/>
    </row>
    <row r="75" spans="22:22" x14ac:dyDescent="0.2">
      <c r="V75" s="333"/>
    </row>
    <row r="76" spans="22:22" x14ac:dyDescent="0.2">
      <c r="V76" s="333"/>
    </row>
    <row r="77" spans="22:22" x14ac:dyDescent="0.2">
      <c r="V77" s="333"/>
    </row>
    <row r="78" spans="22:22" x14ac:dyDescent="0.2">
      <c r="V78" s="333"/>
    </row>
    <row r="79" spans="22:22" x14ac:dyDescent="0.2">
      <c r="V79" s="333"/>
    </row>
    <row r="80" spans="22:22" x14ac:dyDescent="0.2">
      <c r="V80" s="333"/>
    </row>
    <row r="81" spans="22:22" x14ac:dyDescent="0.2">
      <c r="V81" s="333"/>
    </row>
    <row r="82" spans="22:22" x14ac:dyDescent="0.2">
      <c r="V82" s="333"/>
    </row>
    <row r="83" spans="22:22" x14ac:dyDescent="0.2">
      <c r="V83" s="333"/>
    </row>
    <row r="84" spans="22:22" x14ac:dyDescent="0.2">
      <c r="V84" s="333"/>
    </row>
    <row r="85" spans="22:22" x14ac:dyDescent="0.2">
      <c r="V85" s="333"/>
    </row>
    <row r="86" spans="22:22" x14ac:dyDescent="0.2">
      <c r="V86" s="333"/>
    </row>
    <row r="87" spans="22:22" x14ac:dyDescent="0.2">
      <c r="V87" s="333"/>
    </row>
    <row r="88" spans="22:22" x14ac:dyDescent="0.2">
      <c r="V88" s="333"/>
    </row>
    <row r="89" spans="22:22" x14ac:dyDescent="0.2">
      <c r="V89" s="333"/>
    </row>
    <row r="90" spans="22:22" x14ac:dyDescent="0.2">
      <c r="V90" s="333"/>
    </row>
    <row r="91" spans="22:22" x14ac:dyDescent="0.2">
      <c r="V91" s="333"/>
    </row>
    <row r="92" spans="22:22" x14ac:dyDescent="0.2">
      <c r="V92" s="333"/>
    </row>
    <row r="93" spans="22:22" x14ac:dyDescent="0.2">
      <c r="V93" s="333"/>
    </row>
    <row r="94" spans="22:22" x14ac:dyDescent="0.2">
      <c r="V94" s="333"/>
    </row>
    <row r="95" spans="22:22" x14ac:dyDescent="0.2">
      <c r="V95" s="333"/>
    </row>
    <row r="96" spans="22:22" x14ac:dyDescent="0.2">
      <c r="V96" s="333"/>
    </row>
    <row r="97" spans="22:23" x14ac:dyDescent="0.2">
      <c r="V97" s="333"/>
    </row>
    <row r="98" spans="22:23" x14ac:dyDescent="0.2">
      <c r="V98" s="325"/>
      <c r="W98" s="325"/>
    </row>
  </sheetData>
  <autoFilter ref="A2:W59" xr:uid="{00000000-0009-0000-0000-000019000000}">
    <filterColumn colId="0">
      <filters>
        <filter val="YDIE"/>
      </filters>
    </filterColumn>
  </autoFilter>
  <mergeCells count="3">
    <mergeCell ref="D1:F1"/>
    <mergeCell ref="G1:H1"/>
    <mergeCell ref="I1:N1"/>
  </mergeCells>
  <pageMargins left="0.7" right="0.7" top="0.75" bottom="0.75" header="0.3" footer="0.3"/>
  <pageSetup paperSize="9"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1"/>
  <dimension ref="A2:D26"/>
  <sheetViews>
    <sheetView zoomScale="110" zoomScaleNormal="110" workbookViewId="0">
      <selection activeCell="B10" sqref="B10"/>
    </sheetView>
  </sheetViews>
  <sheetFormatPr defaultRowHeight="14.25" x14ac:dyDescent="0.2"/>
  <cols>
    <col min="1" max="1" width="9" customWidth="1"/>
    <col min="2" max="2" width="51.125" bestFit="1" customWidth="1"/>
    <col min="3" max="3" width="51.75" bestFit="1" customWidth="1"/>
    <col min="4" max="4" width="22.875" bestFit="1" customWidth="1"/>
  </cols>
  <sheetData>
    <row r="2" spans="1:4" x14ac:dyDescent="0.2">
      <c r="A2" t="s">
        <v>2601</v>
      </c>
    </row>
    <row r="3" spans="1:4" x14ac:dyDescent="0.2">
      <c r="B3" t="s">
        <v>2602</v>
      </c>
      <c r="C3" t="s">
        <v>2603</v>
      </c>
      <c r="D3" t="s">
        <v>970</v>
      </c>
    </row>
    <row r="4" spans="1:4" x14ac:dyDescent="0.2">
      <c r="B4" t="s">
        <v>2604</v>
      </c>
      <c r="C4" t="s">
        <v>2605</v>
      </c>
      <c r="D4" t="s">
        <v>970</v>
      </c>
    </row>
    <row r="5" spans="1:4" x14ac:dyDescent="0.2">
      <c r="B5" t="s">
        <v>2606</v>
      </c>
      <c r="C5" t="s">
        <v>2607</v>
      </c>
      <c r="D5" t="s">
        <v>970</v>
      </c>
    </row>
    <row r="6" spans="1:4" x14ac:dyDescent="0.2">
      <c r="B6" t="s">
        <v>2608</v>
      </c>
      <c r="C6" t="s">
        <v>2609</v>
      </c>
      <c r="D6" t="s">
        <v>2610</v>
      </c>
    </row>
    <row r="7" spans="1:4" x14ac:dyDescent="0.2">
      <c r="C7" t="s">
        <v>2611</v>
      </c>
      <c r="D7" t="s">
        <v>2610</v>
      </c>
    </row>
    <row r="8" spans="1:4" x14ac:dyDescent="0.2">
      <c r="C8" t="s">
        <v>2612</v>
      </c>
      <c r="D8" t="s">
        <v>794</v>
      </c>
    </row>
    <row r="9" spans="1:4" ht="57" x14ac:dyDescent="0.2">
      <c r="B9" s="375" t="s">
        <v>2613</v>
      </c>
      <c r="C9" t="s">
        <v>2614</v>
      </c>
      <c r="D9" t="s">
        <v>2615</v>
      </c>
    </row>
    <row r="10" spans="1:4" x14ac:dyDescent="0.2">
      <c r="B10" s="376" t="s">
        <v>2616</v>
      </c>
      <c r="C10" t="s">
        <v>2617</v>
      </c>
      <c r="D10" t="s">
        <v>2610</v>
      </c>
    </row>
    <row r="11" spans="1:4" ht="42.75" x14ac:dyDescent="0.2">
      <c r="B11" s="375" t="s">
        <v>2618</v>
      </c>
      <c r="C11" t="s">
        <v>2619</v>
      </c>
      <c r="D11" t="s">
        <v>2610</v>
      </c>
    </row>
    <row r="13" spans="1:4" ht="28.5" x14ac:dyDescent="0.2">
      <c r="C13" s="813" t="s">
        <v>2620</v>
      </c>
    </row>
    <row r="15" spans="1:4" x14ac:dyDescent="0.2">
      <c r="B15">
        <v>701010</v>
      </c>
      <c r="C15" s="16" t="s">
        <v>1164</v>
      </c>
    </row>
    <row r="16" spans="1:4" x14ac:dyDescent="0.2">
      <c r="B16">
        <v>701020</v>
      </c>
      <c r="C16" s="16" t="s">
        <v>1202</v>
      </c>
    </row>
    <row r="17" spans="2:3" x14ac:dyDescent="0.2">
      <c r="B17">
        <v>701030</v>
      </c>
      <c r="C17" s="16" t="s">
        <v>1236</v>
      </c>
    </row>
    <row r="18" spans="2:3" x14ac:dyDescent="0.2">
      <c r="B18">
        <v>701100</v>
      </c>
      <c r="C18" s="17" t="s">
        <v>1267</v>
      </c>
    </row>
    <row r="19" spans="2:3" x14ac:dyDescent="0.2">
      <c r="B19">
        <v>701110</v>
      </c>
      <c r="C19" s="18" t="s">
        <v>537</v>
      </c>
    </row>
    <row r="20" spans="2:3" x14ac:dyDescent="0.2">
      <c r="B20">
        <v>701130</v>
      </c>
      <c r="C20" t="s">
        <v>1349</v>
      </c>
    </row>
    <row r="21" spans="2:3" x14ac:dyDescent="0.2">
      <c r="B21">
        <v>701140</v>
      </c>
      <c r="C21" t="s">
        <v>2621</v>
      </c>
    </row>
    <row r="22" spans="2:3" x14ac:dyDescent="0.2">
      <c r="B22">
        <v>701150</v>
      </c>
      <c r="C22" t="s">
        <v>2622</v>
      </c>
    </row>
    <row r="23" spans="2:3" x14ac:dyDescent="0.2">
      <c r="B23">
        <v>702000</v>
      </c>
      <c r="C23" t="s">
        <v>1263</v>
      </c>
    </row>
    <row r="24" spans="2:3" x14ac:dyDescent="0.2">
      <c r="B24">
        <v>703200</v>
      </c>
      <c r="C24" t="s">
        <v>1445</v>
      </c>
    </row>
    <row r="26" spans="2:3" x14ac:dyDescent="0.2">
      <c r="C26" t="s">
        <v>2623</v>
      </c>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2"/>
  <dimension ref="A2:B10"/>
  <sheetViews>
    <sheetView workbookViewId="0">
      <selection activeCell="A11" sqref="A11"/>
    </sheetView>
  </sheetViews>
  <sheetFormatPr defaultColWidth="9" defaultRowHeight="12" x14ac:dyDescent="0.2"/>
  <cols>
    <col min="1" max="1" width="42.625" style="176" customWidth="1"/>
    <col min="2" max="2" width="38.625" style="176" customWidth="1"/>
    <col min="3" max="3" width="9.5" style="176" customWidth="1"/>
    <col min="4" max="16384" width="9" style="176"/>
  </cols>
  <sheetData>
    <row r="2" spans="1:2" x14ac:dyDescent="0.2">
      <c r="A2" s="177" t="s">
        <v>2624</v>
      </c>
    </row>
    <row r="3" spans="1:2" x14ac:dyDescent="0.2">
      <c r="A3" s="177" t="s">
        <v>2625</v>
      </c>
    </row>
    <row r="4" spans="1:2" x14ac:dyDescent="0.2">
      <c r="A4" s="177" t="s">
        <v>2626</v>
      </c>
    </row>
    <row r="6" spans="1:2" x14ac:dyDescent="0.2">
      <c r="A6" s="177" t="s">
        <v>2627</v>
      </c>
    </row>
    <row r="7" spans="1:2" x14ac:dyDescent="0.2">
      <c r="A7" s="178" t="s">
        <v>2628</v>
      </c>
    </row>
    <row r="9" spans="1:2" x14ac:dyDescent="0.2">
      <c r="A9" s="176" t="s">
        <v>2629</v>
      </c>
      <c r="B9" s="176" t="s">
        <v>2630</v>
      </c>
    </row>
    <row r="10" spans="1:2" x14ac:dyDescent="0.2">
      <c r="A10" s="176" t="s">
        <v>2631</v>
      </c>
    </row>
  </sheetData>
  <pageMargins left="0.7" right="0.7" top="0.75" bottom="0.75" header="0.3" footer="0.3"/>
  <pageSetup paperSize="9" orientation="portrait" horizontalDpi="4294967293"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3"/>
  <dimension ref="A2:C9"/>
  <sheetViews>
    <sheetView zoomScale="150" zoomScaleNormal="150" workbookViewId="0">
      <selection activeCell="B12" sqref="B12"/>
    </sheetView>
  </sheetViews>
  <sheetFormatPr defaultRowHeight="14.25" x14ac:dyDescent="0.2"/>
  <cols>
    <col min="1" max="1" width="9" customWidth="1"/>
    <col min="2" max="2" width="56.625" bestFit="1" customWidth="1"/>
    <col min="3" max="3" width="41.625" bestFit="1" customWidth="1"/>
  </cols>
  <sheetData>
    <row r="2" spans="1:3" x14ac:dyDescent="0.2">
      <c r="B2" t="s">
        <v>2632</v>
      </c>
      <c r="C2" t="s">
        <v>2633</v>
      </c>
    </row>
    <row r="3" spans="1:3" x14ac:dyDescent="0.2">
      <c r="B3" t="s">
        <v>642</v>
      </c>
      <c r="C3" t="s">
        <v>486</v>
      </c>
    </row>
    <row r="5" spans="1:3" x14ac:dyDescent="0.2">
      <c r="A5" t="s">
        <v>2634</v>
      </c>
      <c r="B5" s="321" t="s">
        <v>2635</v>
      </c>
      <c r="C5" s="322" t="s">
        <v>2636</v>
      </c>
    </row>
    <row r="6" spans="1:3" s="323" customFormat="1" x14ac:dyDescent="0.2">
      <c r="B6" s="323" t="s">
        <v>2637</v>
      </c>
    </row>
    <row r="7" spans="1:3" x14ac:dyDescent="0.2">
      <c r="A7" t="s">
        <v>2638</v>
      </c>
      <c r="B7" t="s">
        <v>2639</v>
      </c>
      <c r="C7" s="320" t="s">
        <v>2640</v>
      </c>
    </row>
    <row r="8" spans="1:3" x14ac:dyDescent="0.2">
      <c r="B8" t="s">
        <v>2641</v>
      </c>
    </row>
    <row r="9" spans="1:3" x14ac:dyDescent="0.2">
      <c r="B9" t="s">
        <v>2642</v>
      </c>
      <c r="C9" t="s">
        <v>2643</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69BE28"/>
  </sheetPr>
  <dimension ref="A1:R50"/>
  <sheetViews>
    <sheetView showGridLines="0" zoomScale="80" zoomScaleNormal="80" workbookViewId="0">
      <selection activeCell="G12" sqref="G12"/>
    </sheetView>
  </sheetViews>
  <sheetFormatPr defaultColWidth="9" defaultRowHeight="14.25" x14ac:dyDescent="0.2"/>
  <cols>
    <col min="1" max="1" width="47.5" style="29" customWidth="1"/>
    <col min="2" max="2" width="23.25" style="29" customWidth="1"/>
    <col min="3" max="3" width="22.625" style="29" customWidth="1"/>
    <col min="4" max="4" width="47.75" style="29" customWidth="1"/>
    <col min="5" max="5" width="21.75" style="29" customWidth="1"/>
    <col min="6" max="6" width="20.875" style="29" customWidth="1"/>
    <col min="7" max="18" width="9" style="31"/>
    <col min="19" max="16384" width="9" style="29"/>
  </cols>
  <sheetData>
    <row r="1" spans="1:18" ht="15" customHeight="1" x14ac:dyDescent="0.2">
      <c r="A1" s="859" t="s">
        <v>112</v>
      </c>
      <c r="B1" s="859"/>
      <c r="C1" s="859"/>
      <c r="D1" s="859"/>
      <c r="E1" s="859"/>
      <c r="F1" s="859"/>
      <c r="I1" s="32" t="s">
        <v>113</v>
      </c>
    </row>
    <row r="2" spans="1:18" ht="15" customHeight="1" x14ac:dyDescent="0.2">
      <c r="A2" s="860"/>
      <c r="B2" s="860"/>
      <c r="C2" s="860"/>
      <c r="D2" s="860"/>
      <c r="E2" s="860"/>
      <c r="F2" s="860"/>
      <c r="I2" s="32" t="s">
        <v>114</v>
      </c>
    </row>
    <row r="3" spans="1:18" ht="30" customHeight="1" x14ac:dyDescent="0.2">
      <c r="A3" s="40" t="s">
        <v>115</v>
      </c>
      <c r="B3" s="896"/>
      <c r="C3" s="897"/>
      <c r="D3" s="882" t="s">
        <v>116</v>
      </c>
      <c r="E3" s="883"/>
      <c r="F3" s="883"/>
      <c r="I3" s="32"/>
    </row>
    <row r="4" spans="1:18" ht="30" customHeight="1" x14ac:dyDescent="0.2">
      <c r="A4" s="40" t="s">
        <v>117</v>
      </c>
      <c r="B4" s="896" t="s">
        <v>113</v>
      </c>
      <c r="C4" s="897"/>
      <c r="D4" s="882" t="s">
        <v>118</v>
      </c>
      <c r="E4" s="883"/>
      <c r="F4" s="883"/>
      <c r="I4" s="32"/>
    </row>
    <row r="5" spans="1:18" ht="30" customHeight="1" x14ac:dyDescent="0.2">
      <c r="A5" s="40" t="s">
        <v>119</v>
      </c>
      <c r="B5" s="874" t="s">
        <v>120</v>
      </c>
      <c r="C5" s="875"/>
      <c r="D5" s="873" t="s">
        <v>121</v>
      </c>
      <c r="E5" s="873"/>
      <c r="F5" s="873"/>
      <c r="I5" s="32"/>
    </row>
    <row r="6" spans="1:18" ht="30" customHeight="1" x14ac:dyDescent="0.2">
      <c r="A6" s="300" t="s">
        <v>122</v>
      </c>
      <c r="B6" s="878" t="s">
        <v>123</v>
      </c>
      <c r="C6" s="879"/>
      <c r="D6" s="880" t="s">
        <v>124</v>
      </c>
      <c r="E6" s="881"/>
      <c r="F6" s="879"/>
      <c r="I6" s="32"/>
    </row>
    <row r="7" spans="1:18" ht="30" customHeight="1" x14ac:dyDescent="0.2">
      <c r="A7" s="40" t="s">
        <v>125</v>
      </c>
      <c r="B7" s="874" t="s">
        <v>126</v>
      </c>
      <c r="C7" s="875"/>
      <c r="D7" s="870"/>
      <c r="E7" s="871"/>
      <c r="F7" s="872"/>
    </row>
    <row r="8" spans="1:18" ht="30" customHeight="1" x14ac:dyDescent="0.2">
      <c r="A8" s="40" t="s">
        <v>127</v>
      </c>
      <c r="B8" s="874" t="s">
        <v>128</v>
      </c>
      <c r="C8" s="875"/>
      <c r="D8" s="870"/>
      <c r="E8" s="871"/>
      <c r="F8" s="872"/>
    </row>
    <row r="9" spans="1:18" ht="106.5" customHeight="1" x14ac:dyDescent="0.2">
      <c r="A9" s="300" t="s">
        <v>129</v>
      </c>
      <c r="B9" s="916"/>
      <c r="C9" s="916"/>
      <c r="D9" s="916"/>
      <c r="E9" s="916"/>
      <c r="F9" s="917"/>
    </row>
    <row r="10" spans="1:18" ht="45" customHeight="1" x14ac:dyDescent="0.2">
      <c r="A10" s="300" t="s">
        <v>130</v>
      </c>
      <c r="B10" s="521"/>
      <c r="C10" s="521"/>
      <c r="D10" s="521"/>
      <c r="E10" s="521"/>
      <c r="F10" s="522"/>
    </row>
    <row r="11" spans="1:18" s="35" customFormat="1" ht="24" customHeight="1" x14ac:dyDescent="0.2">
      <c r="A11" s="887" t="s">
        <v>131</v>
      </c>
      <c r="B11" s="888"/>
      <c r="C11" s="888"/>
      <c r="D11" s="888"/>
      <c r="E11" s="888"/>
      <c r="F11" s="889"/>
      <c r="G11" s="31"/>
      <c r="H11" s="31"/>
      <c r="I11" s="31"/>
      <c r="J11" s="31"/>
      <c r="K11" s="31"/>
      <c r="L11" s="31"/>
      <c r="M11" s="31"/>
      <c r="N11" s="37"/>
      <c r="O11" s="37"/>
      <c r="P11" s="37"/>
      <c r="Q11" s="37"/>
      <c r="R11" s="36"/>
    </row>
    <row r="12" spans="1:18" s="35" customFormat="1" ht="24" customHeight="1" x14ac:dyDescent="0.2">
      <c r="A12" s="911" t="s">
        <v>132</v>
      </c>
      <c r="B12" s="912"/>
      <c r="C12" s="912"/>
      <c r="D12" s="912"/>
      <c r="E12" s="912"/>
      <c r="F12" s="913"/>
      <c r="G12" s="31"/>
      <c r="H12" s="31"/>
      <c r="I12" s="31"/>
      <c r="J12" s="31"/>
      <c r="K12" s="31"/>
      <c r="L12" s="31"/>
      <c r="M12" s="31"/>
      <c r="N12" s="37"/>
      <c r="O12" s="37"/>
      <c r="P12" s="37"/>
      <c r="Q12" s="37"/>
      <c r="R12" s="36"/>
    </row>
    <row r="13" spans="1:18" ht="30" customHeight="1" x14ac:dyDescent="0.2">
      <c r="A13" s="40" t="s">
        <v>133</v>
      </c>
      <c r="B13" s="890" t="s">
        <v>134</v>
      </c>
      <c r="C13" s="891"/>
      <c r="D13" s="891"/>
      <c r="E13" s="891"/>
      <c r="F13" s="892"/>
    </row>
    <row r="14" spans="1:18" ht="30" customHeight="1" x14ac:dyDescent="0.2">
      <c r="A14" s="40" t="s">
        <v>135</v>
      </c>
      <c r="B14" s="893" t="s">
        <v>134</v>
      </c>
      <c r="C14" s="894"/>
      <c r="D14" s="894"/>
      <c r="E14" s="894"/>
      <c r="F14" s="895"/>
    </row>
    <row r="15" spans="1:18" s="35" customFormat="1" ht="24" customHeight="1" x14ac:dyDescent="0.2">
      <c r="A15" s="863" t="s">
        <v>136</v>
      </c>
      <c r="B15" s="863"/>
      <c r="C15" s="863"/>
      <c r="D15" s="863"/>
      <c r="E15" s="863"/>
      <c r="F15" s="863"/>
      <c r="G15" s="36"/>
      <c r="H15" s="36"/>
      <c r="I15" s="36"/>
      <c r="J15" s="36"/>
      <c r="K15" s="36"/>
      <c r="L15" s="36"/>
      <c r="M15" s="36"/>
      <c r="N15" s="36"/>
      <c r="O15" s="36"/>
      <c r="P15" s="36"/>
      <c r="Q15" s="36"/>
      <c r="R15" s="36"/>
    </row>
    <row r="16" spans="1:18" s="39" customFormat="1" ht="15.95" customHeight="1" x14ac:dyDescent="0.2">
      <c r="A16" s="40" t="s">
        <v>137</v>
      </c>
      <c r="B16" s="899" t="s">
        <v>138</v>
      </c>
      <c r="C16" s="900"/>
      <c r="D16" s="41"/>
      <c r="E16" s="864"/>
      <c r="F16" s="865"/>
      <c r="G16" s="38"/>
      <c r="H16" s="38"/>
      <c r="I16" s="38"/>
      <c r="J16" s="38"/>
      <c r="K16" s="38"/>
      <c r="L16" s="38"/>
      <c r="M16" s="38"/>
      <c r="N16" s="38"/>
      <c r="O16" s="38"/>
      <c r="P16" s="38"/>
      <c r="Q16" s="38"/>
      <c r="R16" s="38"/>
    </row>
    <row r="17" spans="1:18" s="39" customFormat="1" ht="20.100000000000001" customHeight="1" x14ac:dyDescent="0.2">
      <c r="A17" s="40" t="s">
        <v>139</v>
      </c>
      <c r="B17" s="260" t="s">
        <v>128</v>
      </c>
      <c r="C17" s="288" t="s">
        <v>140</v>
      </c>
      <c r="D17" s="41" t="s">
        <v>141</v>
      </c>
      <c r="E17" s="866"/>
      <c r="F17" s="867"/>
      <c r="G17" s="38"/>
      <c r="H17" s="38"/>
      <c r="I17" s="38"/>
      <c r="J17" s="38"/>
      <c r="K17" s="38"/>
      <c r="L17" s="38"/>
      <c r="M17" s="38"/>
      <c r="N17" s="38"/>
      <c r="O17" s="38"/>
      <c r="P17" s="38"/>
      <c r="Q17" s="38"/>
      <c r="R17" s="38"/>
    </row>
    <row r="18" spans="1:18" s="39" customFormat="1" ht="15.95" customHeight="1" x14ac:dyDescent="0.2">
      <c r="A18" s="40" t="s">
        <v>142</v>
      </c>
      <c r="B18" s="876">
        <v>3</v>
      </c>
      <c r="C18" s="877"/>
      <c r="D18" s="42" t="s">
        <v>143</v>
      </c>
      <c r="E18" s="868"/>
      <c r="F18" s="869"/>
      <c r="G18" s="38"/>
      <c r="H18" s="38"/>
      <c r="I18" s="38"/>
      <c r="J18" s="38"/>
      <c r="K18" s="38"/>
      <c r="L18" s="38"/>
      <c r="M18" s="38"/>
      <c r="N18" s="38"/>
      <c r="O18" s="38"/>
      <c r="P18" s="38"/>
      <c r="Q18" s="38"/>
      <c r="R18" s="38"/>
    </row>
    <row r="19" spans="1:18" s="35" customFormat="1" ht="24" customHeight="1" x14ac:dyDescent="0.2">
      <c r="A19" s="863" t="s">
        <v>144</v>
      </c>
      <c r="B19" s="863"/>
      <c r="C19" s="863"/>
      <c r="D19" s="863"/>
      <c r="E19" s="863"/>
      <c r="F19" s="863"/>
      <c r="G19" s="36"/>
      <c r="H19" s="36"/>
      <c r="I19" s="36"/>
      <c r="J19" s="36"/>
      <c r="K19" s="36"/>
      <c r="L19" s="36"/>
      <c r="M19" s="36"/>
      <c r="N19" s="36"/>
      <c r="O19" s="36"/>
      <c r="P19" s="36"/>
      <c r="Q19" s="36"/>
      <c r="R19" s="36"/>
    </row>
    <row r="20" spans="1:18" s="35" customFormat="1" ht="18.75" customHeight="1" x14ac:dyDescent="0.2">
      <c r="A20" s="43" t="s">
        <v>145</v>
      </c>
      <c r="B20" s="901" t="s">
        <v>123</v>
      </c>
      <c r="C20" s="902"/>
      <c r="D20" s="903" t="s">
        <v>146</v>
      </c>
      <c r="E20" s="903"/>
      <c r="F20" s="903"/>
      <c r="G20" s="36"/>
      <c r="H20" s="36"/>
      <c r="I20" s="36"/>
      <c r="J20" s="36"/>
      <c r="K20" s="36"/>
      <c r="L20" s="36"/>
      <c r="M20" s="36"/>
      <c r="N20" s="36"/>
      <c r="O20" s="36"/>
      <c r="P20" s="36"/>
      <c r="Q20" s="36"/>
      <c r="R20" s="36"/>
    </row>
    <row r="21" spans="1:18" s="39" customFormat="1" ht="15.95" customHeight="1" x14ac:dyDescent="0.2">
      <c r="A21" s="43" t="s">
        <v>147</v>
      </c>
      <c r="B21" s="901"/>
      <c r="C21" s="901"/>
      <c r="D21" s="901"/>
      <c r="E21" s="901"/>
      <c r="F21" s="923"/>
      <c r="G21" s="38"/>
      <c r="H21" s="38"/>
      <c r="I21" s="38"/>
      <c r="J21" s="38"/>
      <c r="K21" s="38"/>
      <c r="L21" s="38"/>
      <c r="M21" s="38"/>
      <c r="N21" s="38"/>
      <c r="O21" s="38"/>
      <c r="P21" s="38"/>
      <c r="Q21" s="38"/>
      <c r="R21" s="38"/>
    </row>
    <row r="22" spans="1:18" s="39" customFormat="1" ht="15.95" customHeight="1" x14ac:dyDescent="0.2">
      <c r="A22" s="43" t="s">
        <v>148</v>
      </c>
      <c r="B22" s="901"/>
      <c r="C22" s="902"/>
      <c r="D22" s="42" t="s">
        <v>149</v>
      </c>
      <c r="E22" s="901"/>
      <c r="F22" s="904"/>
      <c r="G22" s="38"/>
      <c r="H22" s="38"/>
      <c r="I22" s="38"/>
      <c r="J22" s="38"/>
      <c r="K22" s="38"/>
      <c r="L22" s="38"/>
      <c r="M22" s="38"/>
      <c r="N22" s="38"/>
      <c r="O22" s="38"/>
      <c r="P22" s="38"/>
      <c r="Q22" s="38"/>
      <c r="R22" s="38"/>
    </row>
    <row r="23" spans="1:18" s="35" customFormat="1" ht="24" customHeight="1" x14ac:dyDescent="0.2">
      <c r="A23" s="863" t="s">
        <v>150</v>
      </c>
      <c r="B23" s="863"/>
      <c r="C23" s="863"/>
      <c r="D23" s="863"/>
      <c r="E23" s="863"/>
      <c r="F23" s="863"/>
      <c r="G23" s="36"/>
      <c r="H23" s="36"/>
      <c r="I23" s="36"/>
      <c r="J23" s="36"/>
      <c r="K23" s="36"/>
      <c r="L23" s="36"/>
      <c r="M23" s="36"/>
      <c r="N23" s="36"/>
      <c r="O23" s="36"/>
      <c r="P23" s="36"/>
      <c r="Q23" s="36"/>
      <c r="R23" s="36"/>
    </row>
    <row r="24" spans="1:18" s="39" customFormat="1" ht="15.95" customHeight="1" x14ac:dyDescent="0.2">
      <c r="A24" s="43" t="s">
        <v>151</v>
      </c>
      <c r="B24" s="861" t="s">
        <v>152</v>
      </c>
      <c r="C24" s="862"/>
      <c r="D24" s="44" t="s">
        <v>153</v>
      </c>
      <c r="E24" s="861"/>
      <c r="F24" s="862"/>
      <c r="G24" s="38"/>
      <c r="H24" s="38"/>
      <c r="I24" s="38"/>
      <c r="J24" s="38"/>
      <c r="K24" s="38"/>
      <c r="L24" s="38"/>
      <c r="M24" s="38"/>
      <c r="N24" s="38"/>
      <c r="O24" s="38"/>
      <c r="P24" s="38"/>
      <c r="Q24" s="38"/>
      <c r="R24" s="38"/>
    </row>
    <row r="25" spans="1:18" s="35" customFormat="1" ht="24" customHeight="1" x14ac:dyDescent="0.2">
      <c r="A25" s="863" t="s">
        <v>154</v>
      </c>
      <c r="B25" s="863"/>
      <c r="C25" s="863"/>
      <c r="D25" s="863"/>
      <c r="E25" s="863"/>
      <c r="F25" s="863"/>
      <c r="G25" s="36"/>
      <c r="H25" s="36"/>
      <c r="I25" s="36"/>
      <c r="J25" s="36"/>
      <c r="K25" s="36"/>
      <c r="L25" s="36"/>
      <c r="M25" s="36"/>
      <c r="N25" s="36"/>
      <c r="O25" s="36"/>
      <c r="P25" s="36"/>
      <c r="Q25" s="36"/>
      <c r="R25" s="36"/>
    </row>
    <row r="26" spans="1:18" s="39" customFormat="1" ht="15.95" customHeight="1" x14ac:dyDescent="0.2">
      <c r="A26" s="40" t="s">
        <v>155</v>
      </c>
      <c r="B26" s="857" t="s">
        <v>123</v>
      </c>
      <c r="C26" s="858"/>
      <c r="D26" s="41" t="s">
        <v>156</v>
      </c>
      <c r="E26" s="857" t="s">
        <v>157</v>
      </c>
      <c r="F26" s="898"/>
      <c r="G26" s="38"/>
      <c r="H26" s="38"/>
      <c r="I26" s="38"/>
      <c r="J26" s="38"/>
      <c r="K26" s="38"/>
      <c r="L26" s="38"/>
      <c r="M26" s="38"/>
      <c r="N26" s="38"/>
      <c r="O26" s="38"/>
      <c r="P26" s="38"/>
      <c r="Q26" s="38"/>
      <c r="R26" s="38"/>
    </row>
    <row r="27" spans="1:18" s="39" customFormat="1" ht="15.95" customHeight="1" x14ac:dyDescent="0.2">
      <c r="A27" s="43" t="s">
        <v>158</v>
      </c>
      <c r="B27" s="884" t="s">
        <v>159</v>
      </c>
      <c r="C27" s="885"/>
      <c r="D27" s="45" t="s">
        <v>160</v>
      </c>
      <c r="E27" s="884" t="s">
        <v>161</v>
      </c>
      <c r="F27" s="886"/>
      <c r="G27" s="38"/>
      <c r="H27" s="38"/>
      <c r="I27" s="38"/>
      <c r="J27" s="38"/>
      <c r="K27" s="38"/>
      <c r="L27" s="38"/>
      <c r="M27" s="38"/>
      <c r="N27" s="38"/>
      <c r="O27" s="38"/>
      <c r="P27" s="38"/>
      <c r="Q27" s="38"/>
      <c r="R27" s="38"/>
    </row>
    <row r="28" spans="1:18" s="39" customFormat="1" ht="15.95" customHeight="1" x14ac:dyDescent="0.2">
      <c r="A28" s="905"/>
      <c r="B28" s="884"/>
      <c r="C28" s="885"/>
      <c r="D28" s="924"/>
      <c r="E28" s="884" t="s">
        <v>162</v>
      </c>
      <c r="F28" s="886"/>
      <c r="G28" s="38"/>
      <c r="H28" s="38"/>
      <c r="I28" s="38"/>
      <c r="J28" s="38"/>
      <c r="K28" s="38"/>
      <c r="L28" s="38"/>
      <c r="M28" s="38"/>
      <c r="N28" s="38"/>
      <c r="O28" s="38"/>
      <c r="P28" s="38"/>
      <c r="Q28" s="38"/>
      <c r="R28" s="38"/>
    </row>
    <row r="29" spans="1:18" s="39" customFormat="1" ht="15.95" customHeight="1" x14ac:dyDescent="0.2">
      <c r="A29" s="906"/>
      <c r="B29" s="884"/>
      <c r="C29" s="885"/>
      <c r="D29" s="925"/>
      <c r="E29" s="884"/>
      <c r="F29" s="886"/>
      <c r="G29" s="38"/>
      <c r="H29" s="38"/>
      <c r="I29" s="38"/>
      <c r="J29" s="38"/>
      <c r="K29" s="38"/>
      <c r="L29" s="38"/>
      <c r="M29" s="38"/>
      <c r="N29" s="38"/>
      <c r="O29" s="38"/>
      <c r="P29" s="38"/>
      <c r="Q29" s="38"/>
      <c r="R29" s="38"/>
    </row>
    <row r="30" spans="1:18" s="39" customFormat="1" ht="15.95" customHeight="1" x14ac:dyDescent="0.2">
      <c r="A30" s="906"/>
      <c r="B30" s="884"/>
      <c r="C30" s="885"/>
      <c r="D30" s="925"/>
      <c r="E30" s="884"/>
      <c r="F30" s="886"/>
      <c r="G30" s="38"/>
      <c r="H30" s="38"/>
      <c r="I30" s="38"/>
      <c r="J30" s="38"/>
      <c r="K30" s="38"/>
      <c r="L30" s="38"/>
      <c r="M30" s="38"/>
      <c r="N30" s="38"/>
      <c r="O30" s="38"/>
      <c r="P30" s="38"/>
      <c r="Q30" s="38"/>
      <c r="R30" s="38"/>
    </row>
    <row r="31" spans="1:18" s="39" customFormat="1" ht="15.95" customHeight="1" x14ac:dyDescent="0.2">
      <c r="A31" s="906"/>
      <c r="B31" s="884"/>
      <c r="C31" s="885"/>
      <c r="D31" s="925"/>
      <c r="E31" s="884"/>
      <c r="F31" s="886"/>
      <c r="G31" s="38"/>
      <c r="H31" s="38"/>
      <c r="I31" s="38"/>
      <c r="J31" s="38"/>
      <c r="K31" s="38"/>
      <c r="L31" s="38"/>
      <c r="M31" s="38"/>
      <c r="N31" s="38"/>
      <c r="O31" s="38"/>
      <c r="P31" s="38"/>
      <c r="Q31" s="38"/>
      <c r="R31" s="38"/>
    </row>
    <row r="32" spans="1:18" s="39" customFormat="1" ht="15.95" customHeight="1" x14ac:dyDescent="0.2">
      <c r="A32" s="906"/>
      <c r="B32" s="884"/>
      <c r="C32" s="885"/>
      <c r="D32" s="925"/>
      <c r="E32" s="884"/>
      <c r="F32" s="886"/>
      <c r="G32" s="38"/>
      <c r="H32" s="38"/>
      <c r="I32" s="38"/>
      <c r="J32" s="38"/>
      <c r="K32" s="38"/>
      <c r="L32" s="38"/>
      <c r="M32" s="38"/>
      <c r="N32" s="38"/>
      <c r="O32" s="38"/>
      <c r="P32" s="38"/>
      <c r="Q32" s="38"/>
      <c r="R32" s="38"/>
    </row>
    <row r="33" spans="1:18" s="39" customFormat="1" ht="15.95" customHeight="1" x14ac:dyDescent="0.2">
      <c r="A33" s="906"/>
      <c r="B33" s="884"/>
      <c r="C33" s="885"/>
      <c r="D33" s="925"/>
      <c r="E33" s="884"/>
      <c r="F33" s="886"/>
      <c r="G33" s="38"/>
      <c r="H33" s="38"/>
      <c r="I33" s="38"/>
      <c r="J33" s="38"/>
      <c r="K33" s="38"/>
      <c r="L33" s="38"/>
      <c r="M33" s="38"/>
      <c r="N33" s="38"/>
      <c r="O33" s="38"/>
      <c r="P33" s="38"/>
      <c r="Q33" s="38"/>
      <c r="R33" s="38"/>
    </row>
    <row r="34" spans="1:18" s="39" customFormat="1" ht="15.95" customHeight="1" x14ac:dyDescent="0.2">
      <c r="A34" s="906"/>
      <c r="B34" s="884"/>
      <c r="C34" s="885"/>
      <c r="D34" s="925"/>
      <c r="E34" s="884"/>
      <c r="F34" s="886"/>
      <c r="G34" s="38"/>
      <c r="H34" s="38"/>
      <c r="I34" s="38"/>
      <c r="J34" s="38"/>
      <c r="K34" s="38"/>
      <c r="L34" s="38"/>
      <c r="M34" s="38"/>
      <c r="N34" s="38"/>
      <c r="O34" s="38"/>
      <c r="P34" s="38"/>
      <c r="Q34" s="38"/>
      <c r="R34" s="38"/>
    </row>
    <row r="35" spans="1:18" s="39" customFormat="1" ht="15.95" customHeight="1" x14ac:dyDescent="0.2">
      <c r="A35" s="906"/>
      <c r="B35" s="884"/>
      <c r="C35" s="885"/>
      <c r="D35" s="925"/>
      <c r="E35" s="884"/>
      <c r="F35" s="886"/>
      <c r="G35" s="38"/>
      <c r="H35" s="38"/>
      <c r="I35" s="38"/>
      <c r="J35" s="38"/>
      <c r="K35" s="38"/>
      <c r="L35" s="38"/>
      <c r="M35" s="38"/>
      <c r="N35" s="38"/>
      <c r="O35" s="38"/>
      <c r="P35" s="38"/>
      <c r="Q35" s="38"/>
      <c r="R35" s="38"/>
    </row>
    <row r="36" spans="1:18" s="39" customFormat="1" ht="15.95" customHeight="1" x14ac:dyDescent="0.2">
      <c r="A36" s="907"/>
      <c r="B36" s="884"/>
      <c r="C36" s="885"/>
      <c r="D36" s="926"/>
      <c r="E36" s="884"/>
      <c r="F36" s="886"/>
      <c r="G36" s="38"/>
      <c r="H36" s="38"/>
      <c r="I36" s="38"/>
      <c r="J36" s="38"/>
      <c r="K36" s="38"/>
      <c r="L36" s="38"/>
      <c r="M36" s="38"/>
      <c r="N36" s="38"/>
      <c r="O36" s="38"/>
      <c r="P36" s="38"/>
      <c r="Q36" s="38"/>
      <c r="R36" s="38"/>
    </row>
    <row r="37" spans="1:18" s="35" customFormat="1" ht="15.95" customHeight="1" x14ac:dyDescent="0.2">
      <c r="A37" s="914" t="s">
        <v>163</v>
      </c>
      <c r="B37" s="914"/>
      <c r="C37" s="914"/>
      <c r="D37" s="915"/>
      <c r="E37" s="857"/>
      <c r="F37" s="858"/>
      <c r="G37" s="36"/>
      <c r="H37" s="36"/>
      <c r="I37" s="36"/>
      <c r="J37" s="36"/>
      <c r="K37" s="36"/>
      <c r="L37" s="36"/>
      <c r="M37" s="36"/>
      <c r="N37" s="36"/>
      <c r="O37" s="36"/>
      <c r="P37" s="36"/>
      <c r="Q37" s="36"/>
      <c r="R37" s="36"/>
    </row>
    <row r="38" spans="1:18" ht="24" customHeight="1" x14ac:dyDescent="0.2">
      <c r="A38" s="911" t="s">
        <v>164</v>
      </c>
      <c r="B38" s="912"/>
      <c r="C38" s="912"/>
      <c r="D38" s="912"/>
      <c r="E38" s="912"/>
      <c r="F38" s="913"/>
    </row>
    <row r="39" spans="1:18" ht="33" customHeight="1" x14ac:dyDescent="0.2">
      <c r="A39" s="46" t="s">
        <v>114</v>
      </c>
      <c r="B39" s="388" t="s">
        <v>165</v>
      </c>
      <c r="C39" s="388" t="s">
        <v>166</v>
      </c>
      <c r="D39" s="797" t="s">
        <v>167</v>
      </c>
      <c r="E39" s="919" t="s">
        <v>168</v>
      </c>
      <c r="F39" s="919"/>
    </row>
    <row r="40" spans="1:18" ht="15.95" customHeight="1" x14ac:dyDescent="0.2">
      <c r="A40" s="47" t="s">
        <v>169</v>
      </c>
      <c r="B40" s="48"/>
      <c r="C40" s="48"/>
      <c r="D40" s="49"/>
      <c r="E40" s="886"/>
      <c r="F40" s="886"/>
    </row>
    <row r="41" spans="1:18" ht="15.95" customHeight="1" x14ac:dyDescent="0.2">
      <c r="A41" s="40" t="s">
        <v>170</v>
      </c>
      <c r="B41" s="48"/>
      <c r="C41" s="48"/>
      <c r="D41" s="49"/>
      <c r="E41" s="886"/>
      <c r="F41" s="886"/>
    </row>
    <row r="42" spans="1:18" ht="15.95" customHeight="1" x14ac:dyDescent="0.2">
      <c r="A42" s="40" t="s">
        <v>171</v>
      </c>
      <c r="B42" s="48"/>
      <c r="C42" s="48"/>
      <c r="D42" s="49"/>
      <c r="E42" s="886"/>
      <c r="F42" s="886"/>
    </row>
    <row r="43" spans="1:18" ht="15.95" customHeight="1" x14ac:dyDescent="0.2">
      <c r="A43" s="40" t="s">
        <v>172</v>
      </c>
      <c r="B43" s="48"/>
      <c r="C43" s="48"/>
      <c r="D43" s="49"/>
      <c r="E43" s="886"/>
      <c r="F43" s="886"/>
    </row>
    <row r="44" spans="1:18" ht="15.95" customHeight="1" x14ac:dyDescent="0.2">
      <c r="A44" s="40" t="s">
        <v>173</v>
      </c>
      <c r="B44" s="48"/>
      <c r="C44" s="48"/>
      <c r="D44" s="623"/>
      <c r="E44" s="886"/>
      <c r="F44" s="886"/>
    </row>
    <row r="45" spans="1:18" ht="15.95" customHeight="1" x14ac:dyDescent="0.2">
      <c r="A45" s="40" t="s">
        <v>174</v>
      </c>
      <c r="B45" s="48"/>
      <c r="C45" s="49"/>
      <c r="D45" s="49"/>
      <c r="E45" s="886"/>
      <c r="F45" s="886"/>
    </row>
    <row r="46" spans="1:18" s="35" customFormat="1" ht="24" customHeight="1" x14ac:dyDescent="0.2">
      <c r="A46" s="911" t="s">
        <v>175</v>
      </c>
      <c r="B46" s="912"/>
      <c r="C46" s="912"/>
      <c r="D46" s="912"/>
      <c r="E46" s="912"/>
      <c r="F46" s="913"/>
      <c r="G46" s="36"/>
      <c r="H46" s="36"/>
      <c r="I46" s="36"/>
      <c r="J46" s="36"/>
      <c r="K46" s="36"/>
      <c r="L46" s="36"/>
      <c r="M46" s="36"/>
      <c r="N46" s="36"/>
      <c r="O46" s="36"/>
      <c r="P46" s="36"/>
      <c r="Q46" s="36"/>
      <c r="R46" s="36"/>
    </row>
    <row r="47" spans="1:18" ht="110.1" customHeight="1" x14ac:dyDescent="0.2">
      <c r="A47" s="920"/>
      <c r="B47" s="921"/>
      <c r="C47" s="921"/>
      <c r="D47" s="921"/>
      <c r="E47" s="921"/>
      <c r="F47" s="922"/>
    </row>
    <row r="48" spans="1:18" ht="24" customHeight="1" x14ac:dyDescent="0.2">
      <c r="A48" s="911" t="s">
        <v>176</v>
      </c>
      <c r="B48" s="912"/>
      <c r="C48" s="912"/>
      <c r="D48" s="912"/>
      <c r="E48" s="912"/>
      <c r="F48" s="913"/>
    </row>
    <row r="49" spans="1:6" ht="15.95" customHeight="1" x14ac:dyDescent="0.2">
      <c r="A49" s="908" t="s">
        <v>177</v>
      </c>
      <c r="B49" s="909"/>
      <c r="C49" s="909"/>
      <c r="D49" s="909"/>
      <c r="E49" s="909"/>
      <c r="F49" s="910"/>
    </row>
    <row r="50" spans="1:6" ht="50.1" customHeight="1" x14ac:dyDescent="0.2">
      <c r="A50" s="918"/>
      <c r="B50" s="918"/>
      <c r="C50" s="918"/>
      <c r="D50" s="918"/>
      <c r="E50" s="918"/>
      <c r="F50" s="918"/>
    </row>
  </sheetData>
  <mergeCells count="73">
    <mergeCell ref="B3:C3"/>
    <mergeCell ref="D3:F3"/>
    <mergeCell ref="E45:F45"/>
    <mergeCell ref="B9:F9"/>
    <mergeCell ref="A50:F50"/>
    <mergeCell ref="E42:F42"/>
    <mergeCell ref="E43:F43"/>
    <mergeCell ref="E44:F44"/>
    <mergeCell ref="A38:F38"/>
    <mergeCell ref="E39:F39"/>
    <mergeCell ref="A47:F47"/>
    <mergeCell ref="A48:F48"/>
    <mergeCell ref="A12:F12"/>
    <mergeCell ref="B21:F21"/>
    <mergeCell ref="E40:F40"/>
    <mergeCell ref="D28:D36"/>
    <mergeCell ref="A49:F49"/>
    <mergeCell ref="A46:F46"/>
    <mergeCell ref="A37:D37"/>
    <mergeCell ref="E37:F37"/>
    <mergeCell ref="B33:C33"/>
    <mergeCell ref="E41:F41"/>
    <mergeCell ref="B34:C34"/>
    <mergeCell ref="E34:F34"/>
    <mergeCell ref="E33:F33"/>
    <mergeCell ref="E35:F35"/>
    <mergeCell ref="E36:F36"/>
    <mergeCell ref="E26:F26"/>
    <mergeCell ref="B27:C27"/>
    <mergeCell ref="B16:C16"/>
    <mergeCell ref="B30:C30"/>
    <mergeCell ref="B31:C31"/>
    <mergeCell ref="E31:F31"/>
    <mergeCell ref="A19:F19"/>
    <mergeCell ref="B22:C22"/>
    <mergeCell ref="B20:C20"/>
    <mergeCell ref="D20:F20"/>
    <mergeCell ref="E22:F22"/>
    <mergeCell ref="A23:F23"/>
    <mergeCell ref="A25:F25"/>
    <mergeCell ref="A28:A36"/>
    <mergeCell ref="B35:C35"/>
    <mergeCell ref="B36:C36"/>
    <mergeCell ref="D7:F7"/>
    <mergeCell ref="A11:F11"/>
    <mergeCell ref="B13:F13"/>
    <mergeCell ref="B14:F14"/>
    <mergeCell ref="B4:C4"/>
    <mergeCell ref="B8:C8"/>
    <mergeCell ref="B32:C32"/>
    <mergeCell ref="E30:F30"/>
    <mergeCell ref="B28:C28"/>
    <mergeCell ref="B29:C29"/>
    <mergeCell ref="E27:F27"/>
    <mergeCell ref="E28:F28"/>
    <mergeCell ref="E29:F29"/>
    <mergeCell ref="E32:F32"/>
    <mergeCell ref="B26:C26"/>
    <mergeCell ref="A1:F2"/>
    <mergeCell ref="E24:F24"/>
    <mergeCell ref="B24:C24"/>
    <mergeCell ref="A15:F15"/>
    <mergeCell ref="E16:F16"/>
    <mergeCell ref="E17:F17"/>
    <mergeCell ref="E18:F18"/>
    <mergeCell ref="D8:F8"/>
    <mergeCell ref="D5:F5"/>
    <mergeCell ref="B5:C5"/>
    <mergeCell ref="B7:C7"/>
    <mergeCell ref="B18:C18"/>
    <mergeCell ref="B6:C6"/>
    <mergeCell ref="D6:F6"/>
    <mergeCell ref="D4:F4"/>
  </mergeCells>
  <conditionalFormatting sqref="D5:F5 D6">
    <cfRule type="expression" dxfId="462" priority="14">
      <formula>IF(B5="You must choose an option",TRUE,FALSE)</formula>
    </cfRule>
  </conditionalFormatting>
  <conditionalFormatting sqref="D4:F4">
    <cfRule type="expression" dxfId="461" priority="12">
      <formula>IF(B4="You must choose an option",TRUE,FALSE)</formula>
    </cfRule>
  </conditionalFormatting>
  <conditionalFormatting sqref="B5:C5 B6">
    <cfRule type="cellIs" dxfId="460" priority="10" operator="equal">
      <formula>"TBD"</formula>
    </cfRule>
  </conditionalFormatting>
  <conditionalFormatting sqref="B5:C5">
    <cfRule type="cellIs" dxfId="459" priority="8" operator="equal">
      <formula>""</formula>
    </cfRule>
  </conditionalFormatting>
  <conditionalFormatting sqref="D3:F3">
    <cfRule type="expression" dxfId="458" priority="7">
      <formula>IF(B3="You must choose an option",TRUE,FALSE)</formula>
    </cfRule>
  </conditionalFormatting>
  <conditionalFormatting sqref="B3:C3">
    <cfRule type="cellIs" dxfId="457" priority="6" operator="equal">
      <formula>"TBD"</formula>
    </cfRule>
  </conditionalFormatting>
  <conditionalFormatting sqref="B3:C3">
    <cfRule type="cellIs" dxfId="456" priority="5" operator="equal">
      <formula>""</formula>
    </cfRule>
  </conditionalFormatting>
  <conditionalFormatting sqref="B4:C4">
    <cfRule type="cellIs" dxfId="455" priority="2" operator="equal">
      <formula>"TBD"</formula>
    </cfRule>
  </conditionalFormatting>
  <conditionalFormatting sqref="B4:C4">
    <cfRule type="cellIs" dxfId="454" priority="1" operator="equal">
      <formula>""</formula>
    </cfRule>
  </conditionalFormatting>
  <dataValidations count="7">
    <dataValidation type="list" allowBlank="1" showInputMessage="1" showErrorMessage="1" sqref="E37:F37" xr:uid="{00000000-0002-0000-0200-000000000000}">
      <formula1>$F$2:$F$7</formula1>
    </dataValidation>
    <dataValidation type="list" allowBlank="1" showInputMessage="1" showErrorMessage="1" sqref="E26:F26 B26:C26 B20:C20" xr:uid="{00000000-0002-0000-0200-000001000000}">
      <formula1>Yes_No</formula1>
    </dataValidation>
    <dataValidation type="list" allowBlank="1" showInputMessage="1" showErrorMessage="1" sqref="B5:C5" xr:uid="{00000000-0002-0000-0200-000002000000}">
      <formula1>Line_of_Service</formula1>
    </dataValidation>
    <dataValidation type="list" allowBlank="1" showInputMessage="1" showErrorMessage="1" sqref="B4:C4" xr:uid="{00000000-0002-0000-0200-000003000000}">
      <formula1>Regions</formula1>
    </dataValidation>
    <dataValidation type="list" errorStyle="information" allowBlank="1" showInputMessage="1" showErrorMessage="1" sqref="B6:C6" xr:uid="{00000000-0002-0000-0200-000004000000}">
      <formula1>Yes_Maybe</formula1>
    </dataValidation>
    <dataValidation type="list" errorStyle="warning" allowBlank="1" showInputMessage="1" showErrorMessage="1" errorTitle="Please check" error="Please check choice with Group PS portfolio mgt and Group service catalogue mgt" promptTitle="Enter PS Practice area" prompt="Do not fill out if not PS" sqref="E22:F22" xr:uid="{00000000-0002-0000-0200-000005000000}">
      <formula1>PS_Practice_Area</formula1>
    </dataValidation>
    <dataValidation type="list" allowBlank="1" showInputMessage="1" showErrorMessage="1" sqref="B22:C22" xr:uid="{00000000-0002-0000-0200-000006000000}">
      <formula1>SFDC_Solutions</formula1>
    </dataValidation>
  </dataValidations>
  <hyperlinks>
    <hyperlink ref="C17" r:id="rId1" tooltip="Acronyms already used or otherwise reserved can be found by clicking this link" xr:uid="{00000000-0004-0000-0200-000000000000}"/>
  </hyperlinks>
  <pageMargins left="0.7" right="0.7" top="0.75" bottom="0.75" header="0.3" footer="0.3"/>
  <pageSetup paperSize="9" orientation="portrait"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4">
    <tabColor theme="2" tint="-0.249977111117893"/>
  </sheetPr>
  <dimension ref="A1:E19"/>
  <sheetViews>
    <sheetView workbookViewId="0">
      <selection activeCell="E16" sqref="E16"/>
    </sheetView>
  </sheetViews>
  <sheetFormatPr defaultRowHeight="14.25" x14ac:dyDescent="0.2"/>
  <cols>
    <col min="1" max="1" width="9" customWidth="1"/>
    <col min="2" max="2" width="36" bestFit="1" customWidth="1"/>
    <col min="3" max="3" width="21.625" customWidth="1"/>
    <col min="4" max="4" width="12.25" bestFit="1" customWidth="1"/>
    <col min="5" max="5" width="29.625" bestFit="1" customWidth="1"/>
    <col min="6" max="6" width="28.875" bestFit="1" customWidth="1"/>
    <col min="7" max="7" width="26.5" customWidth="1"/>
    <col min="8" max="8" width="26" customWidth="1"/>
  </cols>
  <sheetData>
    <row r="1" spans="1:5" x14ac:dyDescent="0.2">
      <c r="A1" t="s">
        <v>2644</v>
      </c>
      <c r="B1" t="s">
        <v>2645</v>
      </c>
      <c r="D1" t="s">
        <v>2646</v>
      </c>
      <c r="E1" t="s">
        <v>2647</v>
      </c>
    </row>
    <row r="2" spans="1:5" x14ac:dyDescent="0.2">
      <c r="A2">
        <v>4090</v>
      </c>
      <c r="B2" t="s">
        <v>2648</v>
      </c>
      <c r="D2">
        <v>1000</v>
      </c>
      <c r="E2" t="s">
        <v>2649</v>
      </c>
    </row>
    <row r="3" spans="1:5" x14ac:dyDescent="0.2">
      <c r="A3">
        <v>4090</v>
      </c>
      <c r="B3" t="s">
        <v>2650</v>
      </c>
      <c r="D3">
        <v>1001</v>
      </c>
      <c r="E3" t="s">
        <v>2651</v>
      </c>
    </row>
    <row r="4" spans="1:5" x14ac:dyDescent="0.2">
      <c r="A4">
        <v>4091</v>
      </c>
      <c r="B4" t="s">
        <v>2652</v>
      </c>
      <c r="D4">
        <v>1002</v>
      </c>
      <c r="E4" t="s">
        <v>2653</v>
      </c>
    </row>
    <row r="5" spans="1:5" x14ac:dyDescent="0.2">
      <c r="A5">
        <v>4092</v>
      </c>
      <c r="B5" t="s">
        <v>2654</v>
      </c>
      <c r="D5">
        <v>1003</v>
      </c>
      <c r="E5" t="s">
        <v>2655</v>
      </c>
    </row>
    <row r="6" spans="1:5" x14ac:dyDescent="0.2">
      <c r="A6">
        <v>4093</v>
      </c>
      <c r="B6" t="s">
        <v>2656</v>
      </c>
      <c r="D6">
        <v>1004</v>
      </c>
      <c r="E6" t="s">
        <v>2657</v>
      </c>
    </row>
    <row r="7" spans="1:5" x14ac:dyDescent="0.2">
      <c r="A7">
        <v>4116</v>
      </c>
      <c r="B7" t="s">
        <v>2658</v>
      </c>
      <c r="D7">
        <v>1005</v>
      </c>
      <c r="E7" t="s">
        <v>2659</v>
      </c>
    </row>
    <row r="8" spans="1:5" x14ac:dyDescent="0.2">
      <c r="A8">
        <v>4117</v>
      </c>
      <c r="B8" t="s">
        <v>2660</v>
      </c>
      <c r="D8">
        <v>1006</v>
      </c>
      <c r="E8" t="s">
        <v>2661</v>
      </c>
    </row>
    <row r="9" spans="1:5" x14ac:dyDescent="0.2">
      <c r="A9">
        <v>4118</v>
      </c>
      <c r="B9" t="s">
        <v>2662</v>
      </c>
      <c r="D9">
        <v>1007</v>
      </c>
      <c r="E9" t="s">
        <v>2663</v>
      </c>
    </row>
    <row r="10" spans="1:5" x14ac:dyDescent="0.2">
      <c r="A10">
        <v>4129</v>
      </c>
      <c r="B10" t="s">
        <v>2664</v>
      </c>
      <c r="D10">
        <v>1008</v>
      </c>
      <c r="E10" t="s">
        <v>2665</v>
      </c>
    </row>
    <row r="11" spans="1:5" x14ac:dyDescent="0.2">
      <c r="A11">
        <v>4130</v>
      </c>
      <c r="B11" t="s">
        <v>2666</v>
      </c>
      <c r="D11">
        <v>1009</v>
      </c>
      <c r="E11" t="s">
        <v>2667</v>
      </c>
    </row>
    <row r="12" spans="1:5" x14ac:dyDescent="0.2">
      <c r="A12">
        <v>4131</v>
      </c>
      <c r="B12" t="s">
        <v>2668</v>
      </c>
      <c r="D12">
        <v>1010</v>
      </c>
      <c r="E12" t="s">
        <v>2669</v>
      </c>
    </row>
    <row r="13" spans="1:5" x14ac:dyDescent="0.2">
      <c r="A13">
        <v>4132</v>
      </c>
      <c r="B13" t="s">
        <v>2670</v>
      </c>
      <c r="D13">
        <v>1011</v>
      </c>
      <c r="E13" t="s">
        <v>2671</v>
      </c>
    </row>
    <row r="14" spans="1:5" x14ac:dyDescent="0.2">
      <c r="A14">
        <v>4133</v>
      </c>
      <c r="B14" t="s">
        <v>2672</v>
      </c>
      <c r="D14" t="s">
        <v>2673</v>
      </c>
      <c r="E14" t="s">
        <v>2674</v>
      </c>
    </row>
    <row r="15" spans="1:5" x14ac:dyDescent="0.2">
      <c r="A15">
        <v>4134</v>
      </c>
      <c r="B15" t="s">
        <v>2675</v>
      </c>
      <c r="E15" t="s">
        <v>531</v>
      </c>
    </row>
    <row r="16" spans="1:5" x14ac:dyDescent="0.2">
      <c r="A16">
        <v>4135</v>
      </c>
      <c r="B16" t="s">
        <v>2676</v>
      </c>
      <c r="E16" t="s">
        <v>544</v>
      </c>
    </row>
    <row r="17" spans="1:2" x14ac:dyDescent="0.2">
      <c r="A17">
        <v>4136</v>
      </c>
      <c r="B17" t="s">
        <v>2677</v>
      </c>
    </row>
    <row r="18" spans="1:2" x14ac:dyDescent="0.2">
      <c r="B18" t="s">
        <v>531</v>
      </c>
    </row>
    <row r="19" spans="1:2" x14ac:dyDescent="0.2">
      <c r="B19" t="s">
        <v>544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tabColor rgb="FF92D050"/>
  </sheetPr>
  <dimension ref="A1:AB183"/>
  <sheetViews>
    <sheetView showGridLines="0" tabSelected="1" zoomScale="110" zoomScaleNormal="110" workbookViewId="0">
      <selection activeCell="P76" sqref="P76"/>
    </sheetView>
  </sheetViews>
  <sheetFormatPr defaultColWidth="9" defaultRowHeight="12" x14ac:dyDescent="0.2"/>
  <cols>
    <col min="1" max="1" width="25.125" style="33" customWidth="1"/>
    <col min="2" max="2" width="4.25" style="332" customWidth="1"/>
    <col min="3" max="3" width="19.75" style="33" customWidth="1"/>
    <col min="4" max="4" width="0.5" style="296" customWidth="1"/>
    <col min="5" max="5" width="13.25" style="33" customWidth="1"/>
    <col min="6" max="6" width="15.125" style="33" bestFit="1" customWidth="1"/>
    <col min="7" max="7" width="9.125" style="33" bestFit="1" customWidth="1"/>
    <col min="8" max="8" width="12.75" style="33" bestFit="1" customWidth="1"/>
    <col min="9" max="9" width="15.625" style="33" customWidth="1"/>
    <col min="10" max="10" width="40.625" style="33" customWidth="1"/>
    <col min="11" max="11" width="8.125" style="33" customWidth="1"/>
    <col min="12" max="12" width="30.625" style="33" customWidth="1"/>
    <col min="13" max="13" width="40.625" style="33" customWidth="1"/>
    <col min="14" max="14" width="7.5" style="74" bestFit="1" customWidth="1"/>
    <col min="15" max="15" width="18.875" style="56" customWidth="1"/>
    <col min="16" max="16" width="33.625" style="57" customWidth="1"/>
    <col min="17" max="17" width="4.875" style="332" customWidth="1"/>
    <col min="18" max="18" width="77.75" style="57" customWidth="1"/>
    <col min="19" max="19" width="4.875" style="332" customWidth="1"/>
    <col min="20" max="20" width="6" style="75" customWidth="1"/>
    <col min="21" max="23" width="40.75" style="33" customWidth="1"/>
    <col min="24" max="24" width="23.625" style="57" customWidth="1"/>
    <col min="25" max="25" width="40.25" style="57" customWidth="1"/>
    <col min="26" max="27" width="21.5" style="57" customWidth="1"/>
    <col min="28" max="28" width="24.875" style="57" customWidth="1"/>
    <col min="29" max="16384" width="9" style="33"/>
  </cols>
  <sheetData>
    <row r="1" spans="1:28" ht="30" customHeight="1" x14ac:dyDescent="0.4">
      <c r="A1" s="927" t="s">
        <v>178</v>
      </c>
      <c r="B1" s="927"/>
      <c r="C1" s="928"/>
      <c r="D1" s="291"/>
      <c r="E1" s="291"/>
      <c r="F1" s="291"/>
      <c r="G1" s="929" t="s">
        <v>179</v>
      </c>
      <c r="H1" s="930"/>
      <c r="I1" s="930"/>
      <c r="J1" s="930"/>
      <c r="K1" s="930"/>
      <c r="L1" s="931"/>
      <c r="M1" s="932" t="s">
        <v>180</v>
      </c>
      <c r="N1" s="933"/>
      <c r="P1" s="76" t="s">
        <v>181</v>
      </c>
      <c r="Q1" s="328"/>
      <c r="R1" s="77" t="s">
        <v>182</v>
      </c>
      <c r="S1" s="328"/>
      <c r="T1" s="936" t="s">
        <v>183</v>
      </c>
      <c r="U1" s="798" t="s">
        <v>184</v>
      </c>
      <c r="V1" s="78" t="s">
        <v>185</v>
      </c>
      <c r="W1" s="78" t="s">
        <v>186</v>
      </c>
      <c r="X1" s="78" t="s">
        <v>185</v>
      </c>
      <c r="Y1" s="78" t="s">
        <v>186</v>
      </c>
      <c r="Z1" s="79" t="s">
        <v>187</v>
      </c>
      <c r="AA1" s="79" t="s">
        <v>188</v>
      </c>
      <c r="AB1" s="79" t="s">
        <v>189</v>
      </c>
    </row>
    <row r="2" spans="1:28" ht="5.25" customHeight="1" x14ac:dyDescent="0.4">
      <c r="A2" s="421"/>
      <c r="B2" s="421"/>
      <c r="C2" s="422"/>
      <c r="D2" s="291"/>
      <c r="E2" s="423"/>
      <c r="F2" s="423"/>
      <c r="G2" s="423"/>
      <c r="H2" s="423"/>
      <c r="I2" s="423"/>
      <c r="J2" s="423"/>
      <c r="K2" s="423"/>
      <c r="L2" s="424"/>
      <c r="M2" s="423"/>
      <c r="N2" s="425"/>
      <c r="P2" s="426"/>
      <c r="Q2" s="427"/>
      <c r="R2" s="428"/>
      <c r="S2" s="427"/>
      <c r="T2" s="936"/>
      <c r="U2" s="424"/>
      <c r="V2" s="429"/>
      <c r="W2" s="429"/>
      <c r="X2" s="429"/>
      <c r="Y2" s="429"/>
      <c r="Z2" s="430"/>
      <c r="AA2" s="430"/>
      <c r="AB2" s="430"/>
    </row>
    <row r="3" spans="1:28" s="68" customFormat="1" ht="30" customHeight="1" x14ac:dyDescent="0.2">
      <c r="C3" s="69"/>
      <c r="D3" s="293"/>
      <c r="E3" s="800" t="s">
        <v>190</v>
      </c>
      <c r="F3" s="800" t="s">
        <v>191</v>
      </c>
      <c r="G3" s="800" t="s">
        <v>192</v>
      </c>
      <c r="H3" s="606" t="s">
        <v>119</v>
      </c>
      <c r="I3" s="606" t="s">
        <v>139</v>
      </c>
      <c r="J3" s="606" t="s">
        <v>193</v>
      </c>
      <c r="K3" s="606"/>
      <c r="L3" s="606" t="s">
        <v>194</v>
      </c>
      <c r="M3" s="800" t="s">
        <v>195</v>
      </c>
      <c r="N3" s="71" t="s">
        <v>196</v>
      </c>
      <c r="O3" s="72"/>
      <c r="P3" s="70" t="s">
        <v>197</v>
      </c>
      <c r="Q3" s="329"/>
      <c r="R3" s="799" t="s">
        <v>182</v>
      </c>
      <c r="S3" s="329"/>
      <c r="T3" s="937"/>
      <c r="U3" s="92"/>
      <c r="V3" s="934" t="s">
        <v>198</v>
      </c>
      <c r="W3" s="935"/>
      <c r="X3" s="934" t="s">
        <v>199</v>
      </c>
      <c r="Y3" s="935"/>
      <c r="Z3" s="73"/>
      <c r="AA3" s="73"/>
      <c r="AB3" s="73"/>
    </row>
    <row r="4" spans="1:28" s="191" customFormat="1" ht="8.25" customHeight="1" x14ac:dyDescent="0.2">
      <c r="C4" s="192"/>
      <c r="D4" s="294"/>
      <c r="E4" s="193"/>
      <c r="F4" s="193"/>
      <c r="G4" s="193" t="s">
        <v>192</v>
      </c>
      <c r="H4" s="193" t="s">
        <v>200</v>
      </c>
      <c r="I4" s="193"/>
      <c r="J4" s="193" t="s">
        <v>201</v>
      </c>
      <c r="K4" s="193"/>
      <c r="L4" s="194" t="s">
        <v>202</v>
      </c>
      <c r="M4" s="195" t="s">
        <v>203</v>
      </c>
      <c r="N4" s="195" t="s">
        <v>196</v>
      </c>
      <c r="O4" s="196"/>
      <c r="P4" s="193" t="s">
        <v>181</v>
      </c>
      <c r="Q4" s="330"/>
      <c r="R4" s="197" t="s">
        <v>182</v>
      </c>
      <c r="S4" s="330"/>
      <c r="T4" s="937"/>
      <c r="U4" s="198" t="s">
        <v>204</v>
      </c>
      <c r="V4" s="199" t="s">
        <v>205</v>
      </c>
      <c r="W4" s="199" t="s">
        <v>206</v>
      </c>
      <c r="X4" s="200" t="s">
        <v>205</v>
      </c>
      <c r="Y4" s="200" t="s">
        <v>206</v>
      </c>
      <c r="Z4" s="200" t="s">
        <v>207</v>
      </c>
      <c r="AA4" s="200"/>
      <c r="AB4" s="200"/>
    </row>
    <row r="5" spans="1:28" s="94" customFormat="1" ht="38.25" customHeight="1" thickBot="1" x14ac:dyDescent="0.25">
      <c r="A5" s="108" t="s">
        <v>208</v>
      </c>
      <c r="B5" s="108"/>
      <c r="C5" s="108" t="s">
        <v>209</v>
      </c>
      <c r="D5" s="292"/>
      <c r="E5" s="109" t="s">
        <v>210</v>
      </c>
      <c r="F5" s="109" t="s">
        <v>211</v>
      </c>
      <c r="G5" s="109" t="s">
        <v>212</v>
      </c>
      <c r="H5" s="109" t="s">
        <v>210</v>
      </c>
      <c r="I5" s="109" t="s">
        <v>213</v>
      </c>
      <c r="J5" s="109" t="s">
        <v>214</v>
      </c>
      <c r="K5" s="109" t="s">
        <v>215</v>
      </c>
      <c r="L5" s="109"/>
      <c r="M5" s="109"/>
      <c r="N5" s="109"/>
      <c r="O5" s="93"/>
      <c r="P5" s="109"/>
      <c r="Q5" s="331"/>
      <c r="R5" s="112"/>
      <c r="S5" s="331"/>
      <c r="T5" s="937"/>
      <c r="U5" s="111"/>
      <c r="V5" s="803" t="s">
        <v>216</v>
      </c>
      <c r="W5" s="803" t="s">
        <v>217</v>
      </c>
      <c r="X5" s="803" t="s">
        <v>216</v>
      </c>
      <c r="Y5" s="803" t="s">
        <v>217</v>
      </c>
      <c r="Z5" s="109"/>
      <c r="AA5" s="109" t="s">
        <v>218</v>
      </c>
      <c r="AB5" s="298" t="s">
        <v>189</v>
      </c>
    </row>
    <row r="6" spans="1:28" s="67" customFormat="1" x14ac:dyDescent="0.2">
      <c r="A6" s="80" t="s">
        <v>219</v>
      </c>
      <c r="B6" s="81">
        <f>LEN(A6)</f>
        <v>14</v>
      </c>
      <c r="C6" s="289" t="str">
        <f>IF('1. Service information'!$B$4="Group","Group","Regional")</f>
        <v>Group</v>
      </c>
      <c r="D6" s="295"/>
      <c r="E6" s="290" t="s">
        <v>220</v>
      </c>
      <c r="F6" s="610"/>
      <c r="G6" s="290" t="s">
        <v>221</v>
      </c>
      <c r="H6" s="80" t="s">
        <v>222</v>
      </c>
      <c r="I6" s="80" t="s">
        <v>128</v>
      </c>
      <c r="J6" s="625" t="s">
        <v>223</v>
      </c>
      <c r="K6" s="80"/>
      <c r="L6" s="621"/>
      <c r="M6" s="113" t="str">
        <f>IF(OR(C6="Regional",C6="Group"),IF(H6="IO",CONCATENATE(G6,"-",H6,"-",I6,J6,L6),CONCATENATE(G6,H6,"-",I6,"-",J6,L6)),"Error")</f>
        <v>DDSP-UPTS-RemoteSupport</v>
      </c>
      <c r="N6" s="81">
        <f>LEN(M6)</f>
        <v>23</v>
      </c>
      <c r="O6" s="82"/>
      <c r="P6" s="110" t="s">
        <v>224</v>
      </c>
      <c r="Q6" s="81">
        <f>LEN(P6)</f>
        <v>14</v>
      </c>
      <c r="R6" s="110" t="s">
        <v>225</v>
      </c>
      <c r="S6" s="81">
        <f>LEN(R6)</f>
        <v>20</v>
      </c>
      <c r="T6" s="938"/>
      <c r="U6" s="83"/>
      <c r="V6" s="83"/>
      <c r="W6" s="83"/>
      <c r="X6" s="83"/>
      <c r="Y6" s="83"/>
      <c r="Z6" s="83" t="s">
        <v>226</v>
      </c>
      <c r="AA6" s="83"/>
      <c r="AB6" s="410" t="str">
        <f>IF(H6="PS",VLOOKUP(Y6,'Field Values'!BF2:BG17,2,FALSE),"n/a")</f>
        <v>n/a</v>
      </c>
    </row>
    <row r="7" spans="1:28" s="67" customFormat="1" x14ac:dyDescent="0.2">
      <c r="A7" s="80" t="s">
        <v>227</v>
      </c>
      <c r="B7" s="81">
        <f t="shared" ref="B7:B8" si="0">LEN(A7)</f>
        <v>14</v>
      </c>
      <c r="C7" s="289" t="str">
        <f>IF('1. Service information'!$B$4="Group","Group","Regional")</f>
        <v>Group</v>
      </c>
      <c r="D7" s="295"/>
      <c r="E7" s="290" t="s">
        <v>220</v>
      </c>
      <c r="F7" s="610"/>
      <c r="G7" s="290" t="s">
        <v>221</v>
      </c>
      <c r="H7" s="80" t="s">
        <v>222</v>
      </c>
      <c r="I7" s="80" t="s">
        <v>128</v>
      </c>
      <c r="J7" s="625" t="s">
        <v>228</v>
      </c>
      <c r="K7" s="80"/>
      <c r="L7" s="621" t="s">
        <v>229</v>
      </c>
      <c r="M7" s="113" t="str">
        <f t="shared" ref="M7:M8" si="1">IF(OR(C7="Regional",C7="Group"),IF(H7="IO",CONCATENATE(G7,"-",H7,"-",I7,J7,L7),CONCATENATE(G7,H7,"-",I7,"-",J7,L7)),"Error")</f>
        <v>DDSP-UPTS-PartsOnly24x7x4</v>
      </c>
      <c r="N7" s="81">
        <f t="shared" ref="N7:N58" si="2">LEN(M7)</f>
        <v>25</v>
      </c>
      <c r="O7" s="82"/>
      <c r="P7" s="668" t="s">
        <v>230</v>
      </c>
      <c r="Q7" s="81">
        <f t="shared" ref="Q7:Q8" si="3">LEN(P7)</f>
        <v>17</v>
      </c>
      <c r="R7" s="793" t="s">
        <v>231</v>
      </c>
      <c r="S7" s="81">
        <f t="shared" ref="S7:S8" si="4">LEN(R7)</f>
        <v>50</v>
      </c>
      <c r="T7" s="75"/>
      <c r="U7" s="83"/>
      <c r="V7" s="83"/>
      <c r="W7" s="83"/>
      <c r="X7" s="83"/>
      <c r="Y7" s="83"/>
      <c r="Z7" s="83" t="s">
        <v>226</v>
      </c>
      <c r="AA7" s="83"/>
      <c r="AB7" s="410" t="str">
        <f>IF(H7="PS",VLOOKUP(Y7,'Field Values'!BF3:BG18,2,FALSE),"n/a")</f>
        <v>n/a</v>
      </c>
    </row>
    <row r="8" spans="1:28" s="67" customFormat="1" x14ac:dyDescent="0.2">
      <c r="A8" s="80" t="s">
        <v>232</v>
      </c>
      <c r="B8" s="81">
        <f t="shared" si="0"/>
        <v>14</v>
      </c>
      <c r="C8" s="289" t="str">
        <f>IF('1. Service information'!$B$4="Group","Group","Regional")</f>
        <v>Group</v>
      </c>
      <c r="D8" s="295"/>
      <c r="E8" s="290" t="s">
        <v>220</v>
      </c>
      <c r="F8" s="610"/>
      <c r="G8" s="290" t="s">
        <v>221</v>
      </c>
      <c r="H8" s="80" t="s">
        <v>222</v>
      </c>
      <c r="I8" s="80" t="s">
        <v>128</v>
      </c>
      <c r="J8" s="625" t="s">
        <v>228</v>
      </c>
      <c r="K8" s="80"/>
      <c r="L8" s="621" t="s">
        <v>233</v>
      </c>
      <c r="M8" s="113" t="str">
        <f t="shared" si="1"/>
        <v>DDSP-UPTS-PartsOnlyBusHrsx4</v>
      </c>
      <c r="N8" s="81">
        <f t="shared" si="2"/>
        <v>27</v>
      </c>
      <c r="O8" s="82"/>
      <c r="P8" s="668" t="s">
        <v>234</v>
      </c>
      <c r="Q8" s="81">
        <f t="shared" si="3"/>
        <v>19</v>
      </c>
      <c r="R8" s="793" t="s">
        <v>235</v>
      </c>
      <c r="S8" s="81">
        <f t="shared" si="4"/>
        <v>62</v>
      </c>
      <c r="T8" s="75"/>
      <c r="U8" s="83"/>
      <c r="V8" s="83"/>
      <c r="W8" s="83"/>
      <c r="X8" s="83"/>
      <c r="Y8" s="83"/>
      <c r="Z8" s="83" t="s">
        <v>226</v>
      </c>
      <c r="AA8" s="83"/>
      <c r="AB8" s="410" t="str">
        <f>IF(H8="PS",VLOOKUP(Y8,'Field Values'!BF4:BG19,2,FALSE),"n/a")</f>
        <v>n/a</v>
      </c>
    </row>
    <row r="9" spans="1:28" s="67" customFormat="1" x14ac:dyDescent="0.2">
      <c r="A9" s="80" t="s">
        <v>236</v>
      </c>
      <c r="B9" s="81">
        <f t="shared" ref="B9:B13" si="5">LEN(A9)</f>
        <v>14</v>
      </c>
      <c r="C9" s="289" t="str">
        <f>IF('1. Service information'!$B$4="Group","Group","Regional")</f>
        <v>Group</v>
      </c>
      <c r="D9" s="295"/>
      <c r="E9" s="290" t="s">
        <v>220</v>
      </c>
      <c r="F9" s="610"/>
      <c r="G9" s="290" t="s">
        <v>221</v>
      </c>
      <c r="H9" s="80" t="s">
        <v>222</v>
      </c>
      <c r="I9" s="80" t="s">
        <v>128</v>
      </c>
      <c r="J9" s="625" t="s">
        <v>228</v>
      </c>
      <c r="K9" s="80"/>
      <c r="L9" s="621" t="s">
        <v>237</v>
      </c>
      <c r="M9" s="113" t="str">
        <f t="shared" ref="M9:M13" si="6">IF(OR(C9="Regional",C9="Group"),IF(H9="IO",CONCATENATE(G9,"-",H9,"-",I9,J9,L9),CONCATENATE(G9,H9,"-",I9,"-",J9,L9)),"Error")</f>
        <v>DDSP-UPTS-PartsOnlyBusHrsxNBD</v>
      </c>
      <c r="N9" s="81">
        <f t="shared" si="2"/>
        <v>29</v>
      </c>
      <c r="O9" s="82"/>
      <c r="P9" s="668" t="s">
        <v>238</v>
      </c>
      <c r="Q9" s="81">
        <f t="shared" ref="Q9:Q13" si="7">LEN(P9)</f>
        <v>21</v>
      </c>
      <c r="R9" s="793" t="s">
        <v>239</v>
      </c>
      <c r="S9" s="81">
        <f t="shared" ref="S9:S13" si="8">LEN(R9)</f>
        <v>78</v>
      </c>
      <c r="T9" s="75"/>
      <c r="U9" s="83"/>
      <c r="V9" s="83"/>
      <c r="W9" s="83"/>
      <c r="X9" s="83"/>
      <c r="Y9" s="83"/>
      <c r="Z9" s="83" t="s">
        <v>226</v>
      </c>
      <c r="AA9" s="83"/>
      <c r="AB9" s="410" t="str">
        <f>IF(H9="PS",VLOOKUP(Y9,'Field Values'!BF5:BG20,2,FALSE),"n/a")</f>
        <v>n/a</v>
      </c>
    </row>
    <row r="10" spans="1:28" s="67" customFormat="1" x14ac:dyDescent="0.2">
      <c r="A10" s="80" t="s">
        <v>240</v>
      </c>
      <c r="B10" s="81">
        <f t="shared" si="5"/>
        <v>14</v>
      </c>
      <c r="C10" s="289" t="str">
        <f>IF('1. Service information'!$B$4="Group","Group","Regional")</f>
        <v>Group</v>
      </c>
      <c r="D10" s="295"/>
      <c r="E10" s="290" t="s">
        <v>220</v>
      </c>
      <c r="F10" s="610"/>
      <c r="G10" s="290" t="s">
        <v>221</v>
      </c>
      <c r="H10" s="80" t="s">
        <v>222</v>
      </c>
      <c r="I10" s="80" t="s">
        <v>128</v>
      </c>
      <c r="J10" s="625" t="s">
        <v>241</v>
      </c>
      <c r="K10" s="80"/>
      <c r="L10" s="621" t="s">
        <v>229</v>
      </c>
      <c r="M10" s="113" t="str">
        <f t="shared" si="6"/>
        <v>DDSP-UPTS-PartsEngineerOnsite24x7x4</v>
      </c>
      <c r="N10" s="81">
        <f t="shared" si="2"/>
        <v>35</v>
      </c>
      <c r="O10" s="82"/>
      <c r="P10" s="668" t="s">
        <v>242</v>
      </c>
      <c r="Q10" s="81">
        <f t="shared" si="7"/>
        <v>32</v>
      </c>
      <c r="R10" s="688" t="s">
        <v>2779</v>
      </c>
      <c r="S10" s="81">
        <f t="shared" si="8"/>
        <v>73</v>
      </c>
      <c r="T10" s="75"/>
      <c r="U10" s="83"/>
      <c r="V10" s="83"/>
      <c r="W10" s="83"/>
      <c r="X10" s="83"/>
      <c r="Y10" s="83"/>
      <c r="Z10" s="83" t="s">
        <v>226</v>
      </c>
      <c r="AA10" s="83"/>
      <c r="AB10" s="410" t="str">
        <f>IF(H10="PS",VLOOKUP(Y10,'Field Values'!BF6:BG21,2,FALSE),"n/a")</f>
        <v>n/a</v>
      </c>
    </row>
    <row r="11" spans="1:28" s="67" customFormat="1" x14ac:dyDescent="0.2">
      <c r="A11" s="80" t="s">
        <v>243</v>
      </c>
      <c r="B11" s="81">
        <f t="shared" si="5"/>
        <v>14</v>
      </c>
      <c r="C11" s="289" t="str">
        <f>IF('1. Service information'!$B$4="Group","Group","Regional")</f>
        <v>Group</v>
      </c>
      <c r="D11" s="295"/>
      <c r="E11" s="290" t="s">
        <v>220</v>
      </c>
      <c r="F11" s="610"/>
      <c r="G11" s="290" t="s">
        <v>221</v>
      </c>
      <c r="H11" s="80" t="s">
        <v>222</v>
      </c>
      <c r="I11" s="80" t="s">
        <v>128</v>
      </c>
      <c r="J11" s="625" t="s">
        <v>241</v>
      </c>
      <c r="K11" s="80"/>
      <c r="L11" s="621" t="s">
        <v>233</v>
      </c>
      <c r="M11" s="113" t="str">
        <f t="shared" si="6"/>
        <v>DDSP-UPTS-PartsEngineerOnsiteBusHrsx4</v>
      </c>
      <c r="N11" s="81">
        <f t="shared" si="2"/>
        <v>37</v>
      </c>
      <c r="O11" s="82"/>
      <c r="P11" s="668" t="s">
        <v>244</v>
      </c>
      <c r="Q11" s="81">
        <f t="shared" si="7"/>
        <v>34</v>
      </c>
      <c r="R11" s="688" t="s">
        <v>2780</v>
      </c>
      <c r="S11" s="81">
        <f t="shared" si="8"/>
        <v>85</v>
      </c>
      <c r="T11" s="75"/>
      <c r="U11" s="83"/>
      <c r="V11" s="83"/>
      <c r="W11" s="83"/>
      <c r="X11" s="83"/>
      <c r="Y11" s="83"/>
      <c r="Z11" s="83" t="s">
        <v>226</v>
      </c>
      <c r="AA11" s="83"/>
      <c r="AB11" s="410" t="str">
        <f>IF(H11="PS",VLOOKUP(Y11,'Field Values'!BF7:BG22,2,FALSE),"n/a")</f>
        <v>n/a</v>
      </c>
    </row>
    <row r="12" spans="1:28" s="67" customFormat="1" x14ac:dyDescent="0.2">
      <c r="A12" s="80" t="s">
        <v>245</v>
      </c>
      <c r="B12" s="81">
        <f t="shared" si="5"/>
        <v>14</v>
      </c>
      <c r="C12" s="289" t="str">
        <f>IF('1. Service information'!$B$4="Group","Group","Regional")</f>
        <v>Group</v>
      </c>
      <c r="D12" s="295"/>
      <c r="E12" s="290" t="s">
        <v>220</v>
      </c>
      <c r="F12" s="610"/>
      <c r="G12" s="290" t="s">
        <v>221</v>
      </c>
      <c r="H12" s="80" t="s">
        <v>222</v>
      </c>
      <c r="I12" s="80" t="s">
        <v>128</v>
      </c>
      <c r="J12" s="625" t="s">
        <v>241</v>
      </c>
      <c r="K12" s="80"/>
      <c r="L12" s="621" t="s">
        <v>237</v>
      </c>
      <c r="M12" s="113" t="str">
        <f t="shared" si="6"/>
        <v>DDSP-UPTS-PartsEngineerOnsiteBusHrsxNBD</v>
      </c>
      <c r="N12" s="81">
        <f t="shared" si="2"/>
        <v>39</v>
      </c>
      <c r="O12" s="82"/>
      <c r="P12" s="668" t="s">
        <v>246</v>
      </c>
      <c r="Q12" s="81">
        <f t="shared" si="7"/>
        <v>36</v>
      </c>
      <c r="R12" s="688" t="s">
        <v>2781</v>
      </c>
      <c r="S12" s="81">
        <f t="shared" si="8"/>
        <v>101</v>
      </c>
      <c r="T12" s="75"/>
      <c r="U12" s="83"/>
      <c r="V12" s="83"/>
      <c r="W12" s="83"/>
      <c r="X12" s="83"/>
      <c r="Y12" s="83"/>
      <c r="Z12" s="83" t="s">
        <v>226</v>
      </c>
      <c r="AA12" s="83"/>
      <c r="AB12" s="410" t="str">
        <f>IF(H12="PS",VLOOKUP(Y12,'Field Values'!BF8:BG23,2,FALSE),"n/a")</f>
        <v>n/a</v>
      </c>
    </row>
    <row r="13" spans="1:28" s="67" customFormat="1" ht="24" x14ac:dyDescent="0.2">
      <c r="A13" s="80" t="s">
        <v>247</v>
      </c>
      <c r="B13" s="81">
        <f t="shared" si="5"/>
        <v>14</v>
      </c>
      <c r="C13" s="289" t="str">
        <f>IF('1. Service information'!$B$4="Group","Group","Regional")</f>
        <v>Group</v>
      </c>
      <c r="D13" s="295"/>
      <c r="E13" s="290" t="s">
        <v>220</v>
      </c>
      <c r="F13" s="610"/>
      <c r="G13" s="290" t="s">
        <v>221</v>
      </c>
      <c r="H13" s="80" t="s">
        <v>222</v>
      </c>
      <c r="I13" s="80" t="s">
        <v>128</v>
      </c>
      <c r="J13" s="625" t="s">
        <v>248</v>
      </c>
      <c r="K13" s="80"/>
      <c r="L13" s="621" t="s">
        <v>249</v>
      </c>
      <c r="M13" s="113" t="str">
        <f t="shared" si="6"/>
        <v>DDSP-UPTS-MissionCritical24x7x2</v>
      </c>
      <c r="N13" s="81">
        <f t="shared" si="2"/>
        <v>31</v>
      </c>
      <c r="O13" s="82"/>
      <c r="P13" s="668" t="s">
        <v>250</v>
      </c>
      <c r="Q13" s="81">
        <f t="shared" si="7"/>
        <v>23</v>
      </c>
      <c r="R13" s="688" t="s">
        <v>2782</v>
      </c>
      <c r="S13" s="81">
        <f t="shared" si="8"/>
        <v>115</v>
      </c>
      <c r="T13" s="75"/>
      <c r="U13" s="83"/>
      <c r="V13" s="83"/>
      <c r="W13" s="83"/>
      <c r="X13" s="83"/>
      <c r="Y13" s="83"/>
      <c r="Z13" s="83" t="s">
        <v>226</v>
      </c>
      <c r="AA13" s="83"/>
      <c r="AB13" s="410" t="str">
        <f>IF(H13="PS",VLOOKUP(Y13,'Field Values'!BF9:BG24,2,FALSE),"n/a")</f>
        <v>n/a</v>
      </c>
    </row>
    <row r="14" spans="1:28" s="67" customFormat="1" ht="19.5" customHeight="1" x14ac:dyDescent="0.2">
      <c r="A14" s="80" t="s">
        <v>251</v>
      </c>
      <c r="B14" s="81">
        <f t="shared" ref="B14" si="9">LEN(A14)</f>
        <v>14</v>
      </c>
      <c r="C14" s="289" t="str">
        <f>IF('1. Service information'!$B$4="Group","Group","Regional")</f>
        <v>Group</v>
      </c>
      <c r="D14" s="295"/>
      <c r="E14" s="290" t="s">
        <v>220</v>
      </c>
      <c r="F14" s="610"/>
      <c r="G14" s="290" t="s">
        <v>221</v>
      </c>
      <c r="H14" s="80" t="s">
        <v>222</v>
      </c>
      <c r="I14" s="80" t="s">
        <v>128</v>
      </c>
      <c r="J14" s="625" t="s">
        <v>248</v>
      </c>
      <c r="K14" s="80"/>
      <c r="L14" s="621" t="s">
        <v>229</v>
      </c>
      <c r="M14" s="113" t="str">
        <f t="shared" ref="M14" si="10">IF(OR(C14="Regional",C14="Group"),IF(H14="IO",CONCATENATE(G14,"-",H14,"-",I14,J14,L14),CONCATENATE(G14,H14,"-",I14,"-",J14,L14)),"Error")</f>
        <v>DDSP-UPTS-MissionCritical24x7x4</v>
      </c>
      <c r="N14" s="81">
        <f t="shared" si="2"/>
        <v>31</v>
      </c>
      <c r="O14" s="82"/>
      <c r="P14" s="668" t="s">
        <v>252</v>
      </c>
      <c r="Q14" s="81">
        <f t="shared" ref="Q14" si="11">LEN(P14)</f>
        <v>23</v>
      </c>
      <c r="R14" s="688" t="s">
        <v>2783</v>
      </c>
      <c r="S14" s="81">
        <f t="shared" ref="S14" si="12">LEN(R14)</f>
        <v>115</v>
      </c>
      <c r="T14" s="75"/>
      <c r="U14" s="83"/>
      <c r="V14" s="83"/>
      <c r="W14" s="83"/>
      <c r="X14" s="83"/>
      <c r="Y14" s="83"/>
      <c r="Z14" s="83" t="s">
        <v>226</v>
      </c>
      <c r="AA14" s="83"/>
      <c r="AB14" s="410" t="str">
        <f>IF(H14="PS",VLOOKUP(Y14,'Field Values'!BF10:BG25,2,FALSE),"n/a")</f>
        <v>n/a</v>
      </c>
    </row>
    <row r="15" spans="1:28" s="644" customFormat="1" x14ac:dyDescent="0.2">
      <c r="A15" s="631" t="s">
        <v>253</v>
      </c>
      <c r="B15" s="632">
        <f t="shared" ref="B15:B16" si="13">LEN(A15)</f>
        <v>14</v>
      </c>
      <c r="C15" s="633" t="str">
        <f>IF('1. Service information'!$B$4="Group","Group","Regional")</f>
        <v>Group</v>
      </c>
      <c r="D15" s="634"/>
      <c r="E15" s="635" t="s">
        <v>254</v>
      </c>
      <c r="F15" s="636"/>
      <c r="G15" s="635" t="s">
        <v>221</v>
      </c>
      <c r="H15" s="631" t="s">
        <v>222</v>
      </c>
      <c r="I15" s="631" t="s">
        <v>128</v>
      </c>
      <c r="J15" s="637" t="s">
        <v>255</v>
      </c>
      <c r="K15" s="631"/>
      <c r="L15" s="638"/>
      <c r="M15" s="639" t="str">
        <f t="shared" ref="M15:M16" si="14">IF(OR(C15="Regional",C15="Group"),IF(H15="IO",CONCATENATE(G15,"-",H15,"-",I15,J15,L15),CONCATENATE(G15,H15,"-",I15,"-",J15,L15)),"Error")</f>
        <v>DDSP-UPTS-AvailabilityMonitoring</v>
      </c>
      <c r="N15" s="81">
        <f t="shared" si="2"/>
        <v>32</v>
      </c>
      <c r="O15" s="82"/>
      <c r="P15" s="640" t="s">
        <v>256</v>
      </c>
      <c r="Q15" s="632">
        <f t="shared" ref="Q15:Q16" si="15">LEN(P15)</f>
        <v>35</v>
      </c>
      <c r="R15" s="640" t="s">
        <v>257</v>
      </c>
      <c r="S15" s="632">
        <f t="shared" ref="S15:S16" si="16">LEN(R15)</f>
        <v>61</v>
      </c>
      <c r="T15" s="641"/>
      <c r="U15" s="642"/>
      <c r="V15" s="642"/>
      <c r="W15" s="642"/>
      <c r="X15" s="642"/>
      <c r="Y15" s="642"/>
      <c r="Z15" s="642" t="s">
        <v>226</v>
      </c>
      <c r="AA15" s="642"/>
      <c r="AB15" s="643" t="str">
        <f>IF(H15="PS",VLOOKUP(Y15,'Field Values'!BF11:BG26,2,FALSE),"n/a")</f>
        <v>n/a</v>
      </c>
    </row>
    <row r="16" spans="1:28" s="644" customFormat="1" x14ac:dyDescent="0.2">
      <c r="A16" s="631" t="s">
        <v>258</v>
      </c>
      <c r="B16" s="632">
        <f t="shared" si="13"/>
        <v>14</v>
      </c>
      <c r="C16" s="633" t="str">
        <f>IF('1. Service information'!$B$4="Group","Group","Regional")</f>
        <v>Group</v>
      </c>
      <c r="D16" s="634"/>
      <c r="E16" s="635" t="s">
        <v>254</v>
      </c>
      <c r="F16" s="636"/>
      <c r="G16" s="635" t="s">
        <v>221</v>
      </c>
      <c r="H16" s="631" t="s">
        <v>222</v>
      </c>
      <c r="I16" s="631" t="s">
        <v>128</v>
      </c>
      <c r="J16" s="637" t="s">
        <v>259</v>
      </c>
      <c r="K16" s="631">
        <f>LEN(J16)</f>
        <v>18</v>
      </c>
      <c r="L16" s="638"/>
      <c r="M16" s="639" t="str">
        <f t="shared" si="14"/>
        <v>DDSP-UPTS-CapacityMonitoring</v>
      </c>
      <c r="N16" s="81">
        <f t="shared" si="2"/>
        <v>28</v>
      </c>
      <c r="O16" s="82"/>
      <c r="P16" s="640" t="s">
        <v>260</v>
      </c>
      <c r="Q16" s="632">
        <f t="shared" si="15"/>
        <v>31</v>
      </c>
      <c r="R16" s="640" t="s">
        <v>261</v>
      </c>
      <c r="S16" s="632">
        <f t="shared" si="16"/>
        <v>57</v>
      </c>
      <c r="T16" s="641"/>
      <c r="U16" s="642"/>
      <c r="V16" s="642"/>
      <c r="W16" s="642"/>
      <c r="X16" s="642"/>
      <c r="Y16" s="642"/>
      <c r="Z16" s="642" t="s">
        <v>226</v>
      </c>
      <c r="AA16" s="642"/>
      <c r="AB16" s="643" t="str">
        <f>IF(H16="PS",VLOOKUP(Y16,'Field Values'!BF12:BG27,2,FALSE),"n/a")</f>
        <v>n/a</v>
      </c>
    </row>
    <row r="17" spans="1:28" s="67" customFormat="1" x14ac:dyDescent="0.2">
      <c r="A17" s="80" t="s">
        <v>262</v>
      </c>
      <c r="B17" s="81">
        <f t="shared" ref="B17:B18" si="17">LEN(A17)</f>
        <v>14</v>
      </c>
      <c r="C17" s="289" t="str">
        <f>IF('1. Service information'!$B$4="Group","Group","Regional")</f>
        <v>Group</v>
      </c>
      <c r="D17" s="295"/>
      <c r="E17" s="290" t="s">
        <v>220</v>
      </c>
      <c r="F17" s="610"/>
      <c r="G17" s="290" t="s">
        <v>221</v>
      </c>
      <c r="H17" s="80" t="s">
        <v>222</v>
      </c>
      <c r="I17" s="80" t="s">
        <v>128</v>
      </c>
      <c r="J17" s="630" t="s">
        <v>263</v>
      </c>
      <c r="K17" s="80">
        <f t="shared" ref="K17:K24" si="18">LEN(J17)</f>
        <v>22</v>
      </c>
      <c r="L17" s="621" t="s">
        <v>264</v>
      </c>
      <c r="M17" s="113" t="str">
        <f t="shared" ref="M17:M24" si="19">IF(OR(C17="Regional",C17="Group"),IF(H17="IO",CONCATENATE(G17,"-",H17,"-",I17,J17,L17),CONCATENATE(G17,H17,"-",I17,"-",J17,L17)),"Error")</f>
        <v>DDSP-UPTS-ServiceDelivAssurTier3BusHrs</v>
      </c>
      <c r="N17" s="81">
        <f t="shared" si="2"/>
        <v>38</v>
      </c>
      <c r="O17" s="82"/>
      <c r="P17" s="668" t="s">
        <v>265</v>
      </c>
      <c r="Q17" s="81">
        <f t="shared" ref="Q17:Q24" si="20">LEN(P17)</f>
        <v>39</v>
      </c>
      <c r="R17" s="676" t="s">
        <v>266</v>
      </c>
      <c r="S17" s="81">
        <f t="shared" ref="S17:S24" si="21">LEN(R17)</f>
        <v>59</v>
      </c>
      <c r="T17" s="75"/>
      <c r="U17" s="83"/>
      <c r="V17" s="83"/>
      <c r="W17" s="83"/>
      <c r="X17" s="83"/>
      <c r="Y17" s="83"/>
      <c r="Z17" s="83" t="s">
        <v>226</v>
      </c>
      <c r="AA17" s="83"/>
      <c r="AB17" s="410" t="str">
        <f>IF(H17="PS",VLOOKUP(Y17,'Field Values'!BF13:BG28,2,FALSE),"n/a")</f>
        <v>n/a</v>
      </c>
    </row>
    <row r="18" spans="1:28" s="67" customFormat="1" x14ac:dyDescent="0.2">
      <c r="A18" s="80" t="s">
        <v>267</v>
      </c>
      <c r="B18" s="81">
        <f t="shared" si="17"/>
        <v>14</v>
      </c>
      <c r="C18" s="289" t="str">
        <f>IF('1. Service information'!$B$4="Group","Group","Regional")</f>
        <v>Group</v>
      </c>
      <c r="D18" s="295"/>
      <c r="E18" s="290" t="s">
        <v>220</v>
      </c>
      <c r="F18" s="610"/>
      <c r="G18" s="290" t="s">
        <v>221</v>
      </c>
      <c r="H18" s="80" t="s">
        <v>222</v>
      </c>
      <c r="I18" s="80" t="s">
        <v>128</v>
      </c>
      <c r="J18" s="630" t="s">
        <v>268</v>
      </c>
      <c r="K18" s="80">
        <f t="shared" si="18"/>
        <v>4</v>
      </c>
      <c r="L18" s="621" t="s">
        <v>269</v>
      </c>
      <c r="M18" s="113" t="str">
        <f t="shared" si="19"/>
        <v>DDSP-UPTS-MACD24x7</v>
      </c>
      <c r="N18" s="81">
        <f t="shared" si="2"/>
        <v>18</v>
      </c>
      <c r="O18" s="82"/>
      <c r="P18" s="110" t="s">
        <v>270</v>
      </c>
      <c r="Q18" s="81">
        <f t="shared" si="20"/>
        <v>28</v>
      </c>
      <c r="R18" s="627" t="s">
        <v>271</v>
      </c>
      <c r="S18" s="81">
        <f t="shared" si="21"/>
        <v>29</v>
      </c>
      <c r="T18" s="75"/>
      <c r="U18" s="83"/>
      <c r="V18" s="83"/>
      <c r="W18" s="83"/>
      <c r="X18" s="83"/>
      <c r="Y18" s="83"/>
      <c r="Z18" s="83" t="s">
        <v>226</v>
      </c>
      <c r="AA18" s="83"/>
      <c r="AB18" s="410" t="str">
        <f>IF(H18="PS",VLOOKUP(Y18,'Field Values'!BF14:BG29,2,FALSE),"n/a")</f>
        <v>n/a</v>
      </c>
    </row>
    <row r="19" spans="1:28" x14ac:dyDescent="0.2">
      <c r="A19" s="80" t="s">
        <v>272</v>
      </c>
      <c r="C19" s="289" t="str">
        <f>IF('1. Service information'!$B$4="Group","Group","Regional")</f>
        <v>Group</v>
      </c>
      <c r="D19" s="295"/>
      <c r="E19" s="290" t="s">
        <v>220</v>
      </c>
      <c r="F19" s="610"/>
      <c r="G19" s="290" t="s">
        <v>221</v>
      </c>
      <c r="H19" s="80" t="s">
        <v>222</v>
      </c>
      <c r="I19" s="80" t="s">
        <v>128</v>
      </c>
      <c r="J19" s="625" t="s">
        <v>273</v>
      </c>
      <c r="K19" s="80">
        <f t="shared" si="18"/>
        <v>22</v>
      </c>
      <c r="L19" s="621" t="s">
        <v>264</v>
      </c>
      <c r="M19" s="113" t="str">
        <f t="shared" si="19"/>
        <v>DDSP-UPTS-TechAccManagementTier3BusHrs</v>
      </c>
      <c r="N19" s="81">
        <f t="shared" si="2"/>
        <v>38</v>
      </c>
      <c r="O19" s="82"/>
      <c r="P19" s="625" t="s">
        <v>274</v>
      </c>
      <c r="Q19" s="81">
        <f t="shared" si="20"/>
        <v>37</v>
      </c>
      <c r="R19" s="676" t="s">
        <v>275</v>
      </c>
      <c r="S19" s="81">
        <f t="shared" si="21"/>
        <v>61</v>
      </c>
    </row>
    <row r="20" spans="1:28" x14ac:dyDescent="0.2">
      <c r="A20" s="80" t="s">
        <v>276</v>
      </c>
      <c r="C20" s="289" t="str">
        <f>IF('1. Service information'!$B$4="Group","Group","Regional")</f>
        <v>Group</v>
      </c>
      <c r="D20" s="295"/>
      <c r="E20" s="290" t="s">
        <v>220</v>
      </c>
      <c r="F20" s="610"/>
      <c r="G20" s="290" t="s">
        <v>221</v>
      </c>
      <c r="H20" s="80" t="s">
        <v>222</v>
      </c>
      <c r="I20" s="80" t="s">
        <v>128</v>
      </c>
      <c r="J20" s="625" t="s">
        <v>277</v>
      </c>
      <c r="K20" s="80">
        <f t="shared" si="18"/>
        <v>23</v>
      </c>
      <c r="L20" s="621" t="s">
        <v>269</v>
      </c>
      <c r="M20" s="113" t="str">
        <f t="shared" si="19"/>
        <v>DDSP-UPTS-ThirdPartyIncidentCoord24x7</v>
      </c>
      <c r="N20" s="81">
        <f t="shared" si="2"/>
        <v>37</v>
      </c>
      <c r="O20" s="82"/>
      <c r="P20" s="667" t="s">
        <v>278</v>
      </c>
      <c r="Q20" s="81">
        <f t="shared" si="20"/>
        <v>38</v>
      </c>
      <c r="R20" s="625" t="s">
        <v>279</v>
      </c>
      <c r="S20" s="81">
        <f t="shared" si="21"/>
        <v>39</v>
      </c>
    </row>
    <row r="21" spans="1:28" x14ac:dyDescent="0.2">
      <c r="A21" s="80" t="s">
        <v>280</v>
      </c>
      <c r="C21" s="289" t="str">
        <f>IF('1. Service information'!$B$4="Group","Group","Regional")</f>
        <v>Group</v>
      </c>
      <c r="D21" s="295"/>
      <c r="E21" s="290" t="s">
        <v>220</v>
      </c>
      <c r="F21" s="610"/>
      <c r="G21" s="290" t="s">
        <v>221</v>
      </c>
      <c r="H21" s="80" t="s">
        <v>222</v>
      </c>
      <c r="I21" s="80" t="s">
        <v>128</v>
      </c>
      <c r="J21" s="625" t="s">
        <v>281</v>
      </c>
      <c r="K21" s="80">
        <f t="shared" si="18"/>
        <v>20</v>
      </c>
      <c r="L21" s="621" t="s">
        <v>269</v>
      </c>
      <c r="M21" s="113" t="str">
        <f t="shared" si="19"/>
        <v>DDSP-UPTS-ConfigurationArchive24x7</v>
      </c>
      <c r="N21" s="81">
        <f t="shared" si="2"/>
        <v>34</v>
      </c>
      <c r="O21" s="82"/>
      <c r="P21" s="625" t="s">
        <v>282</v>
      </c>
      <c r="Q21" s="81">
        <f t="shared" si="20"/>
        <v>26</v>
      </c>
      <c r="R21" s="685" t="s">
        <v>283</v>
      </c>
      <c r="S21" s="81">
        <f t="shared" si="21"/>
        <v>27</v>
      </c>
    </row>
    <row r="22" spans="1:28" x14ac:dyDescent="0.2">
      <c r="A22" s="80" t="s">
        <v>284</v>
      </c>
      <c r="C22" s="289" t="str">
        <f>IF('1. Service information'!$B$4="Group","Group","Regional")</f>
        <v>Group</v>
      </c>
      <c r="D22" s="295"/>
      <c r="E22" s="290" t="s">
        <v>220</v>
      </c>
      <c r="F22" s="610"/>
      <c r="G22" s="290" t="s">
        <v>221</v>
      </c>
      <c r="H22" s="80" t="s">
        <v>222</v>
      </c>
      <c r="I22" s="80" t="s">
        <v>128</v>
      </c>
      <c r="J22" s="625" t="s">
        <v>285</v>
      </c>
      <c r="K22" s="80">
        <f t="shared" si="18"/>
        <v>23</v>
      </c>
      <c r="L22" s="621" t="s">
        <v>264</v>
      </c>
      <c r="M22" s="113" t="str">
        <f t="shared" si="19"/>
        <v>DDSP-UPTS-ProactiveProblemSupportBusHrs</v>
      </c>
      <c r="N22" s="81">
        <f t="shared" si="2"/>
        <v>39</v>
      </c>
      <c r="O22" s="82"/>
      <c r="P22" s="625" t="s">
        <v>286</v>
      </c>
      <c r="Q22" s="81">
        <f t="shared" si="20"/>
        <v>32</v>
      </c>
      <c r="R22" s="625" t="s">
        <v>287</v>
      </c>
      <c r="S22" s="81">
        <f t="shared" si="21"/>
        <v>33</v>
      </c>
    </row>
    <row r="23" spans="1:28" x14ac:dyDescent="0.2">
      <c r="A23" s="80" t="s">
        <v>288</v>
      </c>
      <c r="C23" s="289" t="str">
        <f>IF('1. Service information'!$B$4="Group","Group","Regional")</f>
        <v>Group</v>
      </c>
      <c r="D23" s="295"/>
      <c r="E23" s="290" t="s">
        <v>220</v>
      </c>
      <c r="F23" s="610"/>
      <c r="G23" s="290" t="s">
        <v>221</v>
      </c>
      <c r="H23" s="80" t="s">
        <v>222</v>
      </c>
      <c r="I23" s="80" t="s">
        <v>128</v>
      </c>
      <c r="J23" s="625" t="s">
        <v>289</v>
      </c>
      <c r="K23" s="80">
        <f t="shared" si="18"/>
        <v>20</v>
      </c>
      <c r="L23" s="621" t="s">
        <v>264</v>
      </c>
      <c r="M23" s="113" t="str">
        <f t="shared" si="19"/>
        <v>DDSP-UPTS-AnnualVersionUpdatesBusHrs</v>
      </c>
      <c r="N23" s="81">
        <f t="shared" si="2"/>
        <v>36</v>
      </c>
      <c r="O23" s="82"/>
      <c r="P23" s="625" t="s">
        <v>290</v>
      </c>
      <c r="Q23" s="81">
        <f t="shared" si="20"/>
        <v>29</v>
      </c>
      <c r="R23" s="675" t="s">
        <v>291</v>
      </c>
      <c r="S23" s="81">
        <f t="shared" si="21"/>
        <v>77</v>
      </c>
    </row>
    <row r="24" spans="1:28" x14ac:dyDescent="0.2">
      <c r="A24" s="80" t="s">
        <v>292</v>
      </c>
      <c r="C24" s="289" t="str">
        <f>IF('1. Service information'!$B$4="Group","Group","Regional")</f>
        <v>Group</v>
      </c>
      <c r="D24" s="295"/>
      <c r="E24" s="290" t="s">
        <v>220</v>
      </c>
      <c r="F24" s="610"/>
      <c r="G24" s="290" t="s">
        <v>221</v>
      </c>
      <c r="H24" s="80" t="s">
        <v>222</v>
      </c>
      <c r="I24" s="80" t="s">
        <v>128</v>
      </c>
      <c r="J24" s="625" t="s">
        <v>293</v>
      </c>
      <c r="K24" s="80">
        <f t="shared" si="18"/>
        <v>20</v>
      </c>
      <c r="L24" s="621" t="s">
        <v>269</v>
      </c>
      <c r="M24" s="113" t="str">
        <f t="shared" si="19"/>
        <v>DDSP-UPTS-AvailCapMonReporting24x7</v>
      </c>
      <c r="N24" s="81">
        <f t="shared" si="2"/>
        <v>34</v>
      </c>
      <c r="O24" s="82"/>
      <c r="P24" s="625" t="s">
        <v>294</v>
      </c>
      <c r="Q24" s="81">
        <f t="shared" si="20"/>
        <v>40</v>
      </c>
      <c r="R24" s="625" t="s">
        <v>295</v>
      </c>
      <c r="S24" s="81">
        <f t="shared" si="21"/>
        <v>80</v>
      </c>
    </row>
    <row r="25" spans="1:28" s="67" customFormat="1" x14ac:dyDescent="0.2">
      <c r="A25" s="80" t="s">
        <v>296</v>
      </c>
      <c r="B25" s="81">
        <f t="shared" ref="B25:B26" si="22">LEN(A25)</f>
        <v>14</v>
      </c>
      <c r="C25" s="289" t="str">
        <f>IF('1. Service information'!$B$4="Group","Group","Regional")</f>
        <v>Group</v>
      </c>
      <c r="D25" s="295"/>
      <c r="E25" s="290" t="s">
        <v>220</v>
      </c>
      <c r="F25" s="610"/>
      <c r="G25" s="290" t="s">
        <v>221</v>
      </c>
      <c r="H25" s="80" t="s">
        <v>222</v>
      </c>
      <c r="I25" s="80" t="s">
        <v>128</v>
      </c>
      <c r="J25" s="630" t="s">
        <v>297</v>
      </c>
      <c r="K25" s="80">
        <f t="shared" ref="K25:K29" si="23">LEN(J25)</f>
        <v>22</v>
      </c>
      <c r="L25" s="621" t="s">
        <v>264</v>
      </c>
      <c r="M25" s="113" t="str">
        <f t="shared" ref="M25:M49" si="24">IF(OR(C25="Regional",C25="Group"),IF(H25="IO",CONCATENATE(G25,"-",H25,"-",I25,J25,L25),CONCATENATE(G25,H25,"-",I25,"-",J25,L25)),"Error")</f>
        <v>DDSP-UPTS-ServiceDelivAssurTier4BusHrs</v>
      </c>
      <c r="N25" s="81">
        <f t="shared" si="2"/>
        <v>38</v>
      </c>
      <c r="O25" s="82"/>
      <c r="P25" s="676" t="s">
        <v>298</v>
      </c>
      <c r="Q25" s="81">
        <f t="shared" ref="Q25:Q29" si="25">LEN(P25)</f>
        <v>39</v>
      </c>
      <c r="R25" s="676" t="s">
        <v>299</v>
      </c>
      <c r="S25" s="81">
        <f t="shared" ref="S25:S29" si="26">LEN(R25)</f>
        <v>53</v>
      </c>
      <c r="T25" s="75"/>
      <c r="U25" s="83"/>
      <c r="V25" s="83"/>
      <c r="W25" s="83"/>
      <c r="X25" s="83"/>
      <c r="Y25" s="83"/>
      <c r="Z25" s="83" t="s">
        <v>226</v>
      </c>
      <c r="AA25" s="83"/>
      <c r="AB25" s="410" t="str">
        <f>IF(H25="PS",VLOOKUP(Y25,'Field Values'!BF21:BG36,2,FALSE),"n/a")</f>
        <v>n/a</v>
      </c>
    </row>
    <row r="26" spans="1:28" s="67" customFormat="1" x14ac:dyDescent="0.2">
      <c r="A26" s="80" t="s">
        <v>300</v>
      </c>
      <c r="B26" s="81">
        <f t="shared" si="22"/>
        <v>14</v>
      </c>
      <c r="C26" s="289" t="str">
        <f>IF('1. Service information'!$B$4="Group","Group","Regional")</f>
        <v>Group</v>
      </c>
      <c r="D26" s="295"/>
      <c r="E26" s="290" t="s">
        <v>220</v>
      </c>
      <c r="F26" s="610"/>
      <c r="G26" s="290" t="s">
        <v>221</v>
      </c>
      <c r="H26" s="80" t="s">
        <v>222</v>
      </c>
      <c r="I26" s="80" t="s">
        <v>128</v>
      </c>
      <c r="J26" s="630" t="s">
        <v>301</v>
      </c>
      <c r="K26" s="80">
        <f t="shared" si="23"/>
        <v>22</v>
      </c>
      <c r="L26" s="621" t="s">
        <v>264</v>
      </c>
      <c r="M26" s="113" t="str">
        <f t="shared" si="24"/>
        <v>DDSP-UPTS-ServiceDelivAssurTier2BusHrs</v>
      </c>
      <c r="N26" s="81">
        <f t="shared" si="2"/>
        <v>38</v>
      </c>
      <c r="O26" s="82"/>
      <c r="P26" s="676" t="s">
        <v>302</v>
      </c>
      <c r="Q26" s="81">
        <f t="shared" si="25"/>
        <v>39</v>
      </c>
      <c r="R26" s="676" t="s">
        <v>303</v>
      </c>
      <c r="S26" s="81">
        <f t="shared" si="26"/>
        <v>56</v>
      </c>
      <c r="T26" s="75"/>
      <c r="U26" s="83"/>
      <c r="V26" s="83"/>
      <c r="W26" s="83"/>
      <c r="X26" s="83"/>
      <c r="Y26" s="83"/>
      <c r="Z26" s="83" t="s">
        <v>226</v>
      </c>
      <c r="AA26" s="83"/>
      <c r="AB26" s="410" t="str">
        <f>IF(H26="PS",VLOOKUP(Y26,'Field Values'!BF22:BG37,2,FALSE),"n/a")</f>
        <v>n/a</v>
      </c>
    </row>
    <row r="27" spans="1:28" x14ac:dyDescent="0.2">
      <c r="A27" s="80" t="s">
        <v>304</v>
      </c>
      <c r="C27" s="289" t="str">
        <f>IF('1. Service information'!$B$4="Group","Group","Regional")</f>
        <v>Group</v>
      </c>
      <c r="D27" s="295"/>
      <c r="E27" s="290" t="s">
        <v>220</v>
      </c>
      <c r="F27" s="610"/>
      <c r="G27" s="290" t="s">
        <v>221</v>
      </c>
      <c r="H27" s="80" t="s">
        <v>222</v>
      </c>
      <c r="I27" s="80" t="s">
        <v>128</v>
      </c>
      <c r="J27" s="625" t="s">
        <v>305</v>
      </c>
      <c r="K27" s="80">
        <f t="shared" si="23"/>
        <v>22</v>
      </c>
      <c r="L27" s="621" t="s">
        <v>264</v>
      </c>
      <c r="M27" s="113" t="str">
        <f t="shared" si="24"/>
        <v>DDSP-UPTS-TechAccManagementTier4BusHrs</v>
      </c>
      <c r="N27" s="81">
        <f t="shared" si="2"/>
        <v>38</v>
      </c>
      <c r="O27" s="82"/>
      <c r="P27" s="675" t="s">
        <v>306</v>
      </c>
      <c r="Q27" s="81">
        <f t="shared" si="25"/>
        <v>39</v>
      </c>
      <c r="R27" s="676" t="s">
        <v>307</v>
      </c>
      <c r="S27" s="81">
        <f t="shared" si="26"/>
        <v>55</v>
      </c>
    </row>
    <row r="28" spans="1:28" x14ac:dyDescent="0.2">
      <c r="A28" s="80" t="s">
        <v>308</v>
      </c>
      <c r="C28" s="289" t="str">
        <f>IF('1. Service information'!$B$4="Group","Group","Regional")</f>
        <v>Group</v>
      </c>
      <c r="D28" s="295"/>
      <c r="E28" s="290" t="s">
        <v>220</v>
      </c>
      <c r="F28" s="610"/>
      <c r="G28" s="290" t="s">
        <v>221</v>
      </c>
      <c r="H28" s="80" t="s">
        <v>222</v>
      </c>
      <c r="I28" s="80" t="s">
        <v>128</v>
      </c>
      <c r="J28" s="682" t="s">
        <v>309</v>
      </c>
      <c r="K28" s="683">
        <f t="shared" si="23"/>
        <v>22</v>
      </c>
      <c r="L28" s="621" t="s">
        <v>264</v>
      </c>
      <c r="M28" s="113" t="str">
        <f t="shared" si="24"/>
        <v>DDSP-UPTS-TechAccManagementTier2BusHrs</v>
      </c>
      <c r="N28" s="81">
        <f t="shared" si="2"/>
        <v>38</v>
      </c>
      <c r="O28" s="82"/>
      <c r="P28" s="678" t="s">
        <v>310</v>
      </c>
      <c r="Q28" s="679">
        <f t="shared" si="25"/>
        <v>39</v>
      </c>
      <c r="R28" s="680" t="s">
        <v>311</v>
      </c>
      <c r="S28" s="679">
        <f t="shared" si="26"/>
        <v>58</v>
      </c>
    </row>
    <row r="29" spans="1:28" x14ac:dyDescent="0.2">
      <c r="A29" s="80" t="s">
        <v>312</v>
      </c>
      <c r="C29" s="289" t="str">
        <f>IF('1. Service information'!$B$4="Group","Group","Regional")</f>
        <v>Group</v>
      </c>
      <c r="D29" s="295"/>
      <c r="E29" s="290" t="s">
        <v>220</v>
      </c>
      <c r="F29" s="610"/>
      <c r="G29" s="290" t="s">
        <v>221</v>
      </c>
      <c r="H29" s="80" t="s">
        <v>222</v>
      </c>
      <c r="I29" s="289" t="s">
        <v>128</v>
      </c>
      <c r="J29" s="689" t="s">
        <v>313</v>
      </c>
      <c r="K29" s="689">
        <f t="shared" si="23"/>
        <v>25</v>
      </c>
      <c r="L29" s="681"/>
      <c r="M29" s="113" t="str">
        <f t="shared" si="24"/>
        <v>DDSP-UPTS-SupportServicesTransition</v>
      </c>
      <c r="N29" s="81">
        <f t="shared" si="2"/>
        <v>35</v>
      </c>
      <c r="O29" s="82"/>
      <c r="P29" s="690" t="s">
        <v>314</v>
      </c>
      <c r="Q29" s="691">
        <f t="shared" si="25"/>
        <v>27</v>
      </c>
      <c r="R29" s="690" t="s">
        <v>315</v>
      </c>
      <c r="S29" s="679">
        <f t="shared" si="26"/>
        <v>35</v>
      </c>
      <c r="T29" s="677"/>
    </row>
    <row r="30" spans="1:28" x14ac:dyDescent="0.2">
      <c r="A30" s="80" t="s">
        <v>316</v>
      </c>
      <c r="B30" s="332">
        <v>14</v>
      </c>
      <c r="C30" s="289" t="s">
        <v>113</v>
      </c>
      <c r="D30" s="295"/>
      <c r="E30" s="290" t="s">
        <v>254</v>
      </c>
      <c r="F30" s="610"/>
      <c r="G30" s="290" t="s">
        <v>221</v>
      </c>
      <c r="H30" s="80" t="s">
        <v>222</v>
      </c>
      <c r="I30" s="289" t="s">
        <v>128</v>
      </c>
      <c r="J30" s="689" t="s">
        <v>317</v>
      </c>
      <c r="K30" s="689"/>
      <c r="L30" s="681"/>
      <c r="M30" s="113" t="str">
        <f t="shared" si="24"/>
        <v>DDSP-UPTS-PBRemoteSupport</v>
      </c>
      <c r="N30" s="81">
        <f t="shared" si="2"/>
        <v>25</v>
      </c>
      <c r="O30" s="82"/>
      <c r="P30" s="690" t="s">
        <v>318</v>
      </c>
      <c r="Q30" s="691">
        <v>14</v>
      </c>
      <c r="R30" s="690" t="s">
        <v>319</v>
      </c>
      <c r="S30" s="679">
        <v>20</v>
      </c>
      <c r="T30" s="677"/>
      <c r="Z30" s="57" t="s">
        <v>226</v>
      </c>
      <c r="AB30" s="57" t="s">
        <v>320</v>
      </c>
    </row>
    <row r="31" spans="1:28" x14ac:dyDescent="0.2">
      <c r="A31" s="80" t="s">
        <v>321</v>
      </c>
      <c r="B31" s="332">
        <v>14</v>
      </c>
      <c r="C31" s="289" t="s">
        <v>113</v>
      </c>
      <c r="D31" s="295"/>
      <c r="E31" s="290" t="s">
        <v>254</v>
      </c>
      <c r="F31" s="610"/>
      <c r="G31" s="290" t="s">
        <v>221</v>
      </c>
      <c r="H31" s="80" t="s">
        <v>222</v>
      </c>
      <c r="I31" s="289" t="s">
        <v>128</v>
      </c>
      <c r="J31" s="689" t="s">
        <v>322</v>
      </c>
      <c r="K31" s="689"/>
      <c r="L31" s="621" t="s">
        <v>249</v>
      </c>
      <c r="M31" s="113" t="str">
        <f t="shared" si="24"/>
        <v>DDSP-UPTS-PBPartsOnly24x7x2</v>
      </c>
      <c r="N31" s="81">
        <f t="shared" si="2"/>
        <v>27</v>
      </c>
      <c r="O31" s="82"/>
      <c r="P31" s="690" t="s">
        <v>323</v>
      </c>
      <c r="Q31" s="81">
        <f t="shared" ref="Q31" si="27">LEN(P31)</f>
        <v>20</v>
      </c>
      <c r="R31" s="690" t="s">
        <v>324</v>
      </c>
      <c r="S31" s="679">
        <v>42</v>
      </c>
    </row>
    <row r="32" spans="1:28" x14ac:dyDescent="0.2">
      <c r="A32" s="80" t="s">
        <v>325</v>
      </c>
      <c r="B32" s="332">
        <v>14</v>
      </c>
      <c r="C32" s="289" t="s">
        <v>113</v>
      </c>
      <c r="D32" s="295"/>
      <c r="E32" s="290" t="s">
        <v>254</v>
      </c>
      <c r="F32" s="610"/>
      <c r="G32" s="290" t="s">
        <v>221</v>
      </c>
      <c r="H32" s="80" t="s">
        <v>222</v>
      </c>
      <c r="I32" s="289" t="s">
        <v>128</v>
      </c>
      <c r="J32" s="689" t="s">
        <v>322</v>
      </c>
      <c r="K32" s="689"/>
      <c r="L32" s="681" t="s">
        <v>229</v>
      </c>
      <c r="M32" s="113" t="str">
        <f t="shared" si="24"/>
        <v>DDSP-UPTS-PBPartsOnly24x7x4</v>
      </c>
      <c r="N32" s="81">
        <f t="shared" si="2"/>
        <v>27</v>
      </c>
      <c r="O32" s="82"/>
      <c r="P32" s="690" t="s">
        <v>326</v>
      </c>
      <c r="Q32" s="691">
        <v>17</v>
      </c>
      <c r="R32" s="690" t="s">
        <v>327</v>
      </c>
      <c r="S32" s="679">
        <v>42</v>
      </c>
      <c r="T32" s="677"/>
      <c r="Z32" s="57" t="s">
        <v>226</v>
      </c>
      <c r="AB32" s="57" t="s">
        <v>320</v>
      </c>
    </row>
    <row r="33" spans="1:28" x14ac:dyDescent="0.2">
      <c r="A33" s="80" t="s">
        <v>328</v>
      </c>
      <c r="B33" s="332">
        <v>14</v>
      </c>
      <c r="C33" s="289" t="s">
        <v>113</v>
      </c>
      <c r="D33" s="295"/>
      <c r="E33" s="290" t="s">
        <v>254</v>
      </c>
      <c r="F33" s="610"/>
      <c r="G33" s="290" t="s">
        <v>221</v>
      </c>
      <c r="H33" s="80" t="s">
        <v>222</v>
      </c>
      <c r="I33" s="289" t="s">
        <v>128</v>
      </c>
      <c r="J33" s="689" t="s">
        <v>322</v>
      </c>
      <c r="K33" s="689"/>
      <c r="L33" s="681" t="s">
        <v>233</v>
      </c>
      <c r="M33" s="113" t="str">
        <f t="shared" si="24"/>
        <v>DDSP-UPTS-PBPartsOnlyBusHrsx4</v>
      </c>
      <c r="N33" s="81">
        <f t="shared" si="2"/>
        <v>29</v>
      </c>
      <c r="O33" s="82"/>
      <c r="P33" s="690" t="s">
        <v>329</v>
      </c>
      <c r="Q33" s="691">
        <v>19</v>
      </c>
      <c r="R33" s="690" t="s">
        <v>330</v>
      </c>
      <c r="S33" s="679">
        <v>65</v>
      </c>
      <c r="T33" s="677"/>
      <c r="Z33" s="57" t="s">
        <v>226</v>
      </c>
      <c r="AB33" s="57" t="s">
        <v>320</v>
      </c>
    </row>
    <row r="34" spans="1:28" x14ac:dyDescent="0.2">
      <c r="A34" s="80" t="s">
        <v>331</v>
      </c>
      <c r="B34" s="332">
        <v>14</v>
      </c>
      <c r="C34" s="289" t="s">
        <v>113</v>
      </c>
      <c r="D34" s="295"/>
      <c r="E34" s="290" t="s">
        <v>254</v>
      </c>
      <c r="F34" s="610"/>
      <c r="G34" s="290" t="s">
        <v>221</v>
      </c>
      <c r="H34" s="80" t="s">
        <v>222</v>
      </c>
      <c r="I34" s="289" t="s">
        <v>128</v>
      </c>
      <c r="J34" s="689" t="s">
        <v>322</v>
      </c>
      <c r="K34" s="689"/>
      <c r="L34" s="681" t="s">
        <v>237</v>
      </c>
      <c r="M34" s="113" t="str">
        <f t="shared" si="24"/>
        <v>DDSP-UPTS-PBPartsOnlyBusHrsxNBD</v>
      </c>
      <c r="N34" s="81">
        <f t="shared" si="2"/>
        <v>31</v>
      </c>
      <c r="O34" s="82"/>
      <c r="P34" s="690" t="s">
        <v>332</v>
      </c>
      <c r="Q34" s="691">
        <v>21</v>
      </c>
      <c r="R34" s="690" t="s">
        <v>333</v>
      </c>
      <c r="S34" s="679">
        <v>81</v>
      </c>
      <c r="T34" s="677"/>
      <c r="Z34" s="57" t="s">
        <v>226</v>
      </c>
      <c r="AB34" s="57" t="s">
        <v>320</v>
      </c>
    </row>
    <row r="35" spans="1:28" x14ac:dyDescent="0.2">
      <c r="A35" s="80" t="s">
        <v>334</v>
      </c>
      <c r="B35" s="332">
        <v>14</v>
      </c>
      <c r="C35" s="289" t="str">
        <f>IF('1. Service information'!$B$4="Group","Group","Regional")</f>
        <v>Group</v>
      </c>
      <c r="D35" s="295"/>
      <c r="E35" s="290" t="s">
        <v>254</v>
      </c>
      <c r="F35" s="610"/>
      <c r="G35" s="290" t="s">
        <v>221</v>
      </c>
      <c r="H35" s="80" t="s">
        <v>222</v>
      </c>
      <c r="I35" s="80" t="s">
        <v>128</v>
      </c>
      <c r="J35" s="625" t="s">
        <v>322</v>
      </c>
      <c r="K35" s="80"/>
      <c r="L35" s="621" t="s">
        <v>335</v>
      </c>
      <c r="M35" s="113" t="str">
        <f t="shared" ref="M35" si="28">IF(OR(C35="Regional",C35="Group"),IF(H35="IO",CONCATENATE(G35,"-",H35,"-",I35,J35,L35),CONCATENATE(G35,H35,"-",I35,"-",J35,L35)),"Error")</f>
        <v>DDSP-UPTS-PBPartsOnlyREffort</v>
      </c>
      <c r="N35" s="81">
        <f t="shared" si="2"/>
        <v>28</v>
      </c>
      <c r="O35" s="82"/>
      <c r="P35" s="690" t="s">
        <v>336</v>
      </c>
      <c r="Q35" s="81">
        <f t="shared" ref="Q35" si="29">LEN(P35)</f>
        <v>31</v>
      </c>
      <c r="R35" s="690" t="s">
        <v>337</v>
      </c>
      <c r="S35" s="81">
        <f t="shared" ref="S35" si="30">LEN(R35)</f>
        <v>107</v>
      </c>
    </row>
    <row r="36" spans="1:28" x14ac:dyDescent="0.2">
      <c r="A36" s="80" t="s">
        <v>338</v>
      </c>
      <c r="B36" s="332">
        <v>14</v>
      </c>
      <c r="C36" s="289" t="s">
        <v>113</v>
      </c>
      <c r="D36" s="295"/>
      <c r="E36" s="290" t="s">
        <v>254</v>
      </c>
      <c r="F36" s="610"/>
      <c r="G36" s="290" t="s">
        <v>221</v>
      </c>
      <c r="H36" s="80" t="s">
        <v>222</v>
      </c>
      <c r="I36" s="289" t="s">
        <v>128</v>
      </c>
      <c r="J36" s="689" t="s">
        <v>339</v>
      </c>
      <c r="K36" s="689"/>
      <c r="L36" s="621" t="s">
        <v>249</v>
      </c>
      <c r="M36" s="113" t="str">
        <f t="shared" ref="M36:M40" si="31">IF(OR(C36="Regional",C36="Group"),IF(H36="IO",CONCATENATE(G36,"-",H36,"-",I36,J36,L36),CONCATENATE(G36,H36,"-",I36,"-",J36,L36)),"Error")</f>
        <v>DDSP-UPTS-PBEngineerOnly24x7x2</v>
      </c>
      <c r="N36" s="81">
        <f t="shared" si="2"/>
        <v>30</v>
      </c>
      <c r="O36" s="82"/>
      <c r="P36" s="690" t="s">
        <v>340</v>
      </c>
      <c r="Q36" s="81">
        <f t="shared" ref="Q36:Q40" si="32">LEN(P36)</f>
        <v>23</v>
      </c>
      <c r="R36" s="690" t="s">
        <v>2784</v>
      </c>
      <c r="S36" s="679">
        <v>42</v>
      </c>
    </row>
    <row r="37" spans="1:28" s="67" customFormat="1" x14ac:dyDescent="0.2">
      <c r="A37" s="80" t="s">
        <v>341</v>
      </c>
      <c r="B37" s="332">
        <v>14</v>
      </c>
      <c r="C37" s="289" t="s">
        <v>113</v>
      </c>
      <c r="D37" s="295"/>
      <c r="E37" s="290" t="s">
        <v>254</v>
      </c>
      <c r="F37" s="610"/>
      <c r="G37" s="290" t="s">
        <v>221</v>
      </c>
      <c r="H37" s="80" t="s">
        <v>222</v>
      </c>
      <c r="I37" s="80" t="s">
        <v>128</v>
      </c>
      <c r="J37" s="689" t="s">
        <v>339</v>
      </c>
      <c r="K37" s="80"/>
      <c r="L37" s="621" t="s">
        <v>229</v>
      </c>
      <c r="M37" s="113" t="str">
        <f t="shared" si="31"/>
        <v>DDSP-UPTS-PBEngineerOnly24x7x4</v>
      </c>
      <c r="N37" s="81">
        <f t="shared" si="2"/>
        <v>30</v>
      </c>
      <c r="O37" s="82"/>
      <c r="P37" s="690" t="s">
        <v>342</v>
      </c>
      <c r="Q37" s="81">
        <f t="shared" si="32"/>
        <v>23</v>
      </c>
      <c r="R37" s="690" t="s">
        <v>2785</v>
      </c>
      <c r="S37" s="81">
        <f t="shared" ref="S37:S40" si="33">LEN(R37)</f>
        <v>83</v>
      </c>
      <c r="T37" s="75"/>
      <c r="U37" s="83"/>
      <c r="V37" s="83"/>
      <c r="W37" s="83"/>
      <c r="X37" s="83"/>
      <c r="Y37" s="83"/>
      <c r="Z37" s="83" t="s">
        <v>226</v>
      </c>
      <c r="AA37" s="83"/>
      <c r="AB37" s="410" t="str">
        <f>IF(H37="PS",VLOOKUP(Y37,'Field Values'!BF43:BG58,2,FALSE),"n/a")</f>
        <v>n/a</v>
      </c>
    </row>
    <row r="38" spans="1:28" s="67" customFormat="1" x14ac:dyDescent="0.2">
      <c r="A38" s="80" t="s">
        <v>343</v>
      </c>
      <c r="B38" s="332">
        <v>14</v>
      </c>
      <c r="C38" s="289" t="s">
        <v>113</v>
      </c>
      <c r="D38" s="295"/>
      <c r="E38" s="290" t="s">
        <v>254</v>
      </c>
      <c r="F38" s="610"/>
      <c r="G38" s="290" t="s">
        <v>221</v>
      </c>
      <c r="H38" s="80" t="s">
        <v>222</v>
      </c>
      <c r="I38" s="80" t="s">
        <v>128</v>
      </c>
      <c r="J38" s="689" t="s">
        <v>339</v>
      </c>
      <c r="K38" s="80"/>
      <c r="L38" s="621" t="s">
        <v>233</v>
      </c>
      <c r="M38" s="113" t="str">
        <f t="shared" si="31"/>
        <v>DDSP-UPTS-PBEngineerOnlyBusHrsx4</v>
      </c>
      <c r="N38" s="81">
        <f t="shared" si="2"/>
        <v>32</v>
      </c>
      <c r="O38" s="82"/>
      <c r="P38" s="690" t="s">
        <v>344</v>
      </c>
      <c r="Q38" s="81">
        <f t="shared" si="32"/>
        <v>25</v>
      </c>
      <c r="R38" s="690" t="s">
        <v>2786</v>
      </c>
      <c r="S38" s="81">
        <f t="shared" si="33"/>
        <v>95</v>
      </c>
      <c r="T38" s="75"/>
      <c r="U38" s="83"/>
      <c r="V38" s="83"/>
      <c r="W38" s="83"/>
      <c r="X38" s="83"/>
      <c r="Y38" s="83"/>
      <c r="Z38" s="83" t="s">
        <v>226</v>
      </c>
      <c r="AA38" s="83"/>
      <c r="AB38" s="410" t="str">
        <f>IF(H38="PS",VLOOKUP(Y38,'Field Values'!BF44:BG59,2,FALSE),"n/a")</f>
        <v>n/a</v>
      </c>
    </row>
    <row r="39" spans="1:28" s="67" customFormat="1" ht="24" x14ac:dyDescent="0.2">
      <c r="A39" s="80" t="s">
        <v>345</v>
      </c>
      <c r="B39" s="332">
        <v>14</v>
      </c>
      <c r="C39" s="289" t="s">
        <v>113</v>
      </c>
      <c r="D39" s="295"/>
      <c r="E39" s="290" t="s">
        <v>254</v>
      </c>
      <c r="F39" s="610"/>
      <c r="G39" s="290" t="s">
        <v>221</v>
      </c>
      <c r="H39" s="80" t="s">
        <v>222</v>
      </c>
      <c r="I39" s="80" t="s">
        <v>128</v>
      </c>
      <c r="J39" s="689" t="s">
        <v>339</v>
      </c>
      <c r="K39" s="80"/>
      <c r="L39" s="621" t="s">
        <v>237</v>
      </c>
      <c r="M39" s="113" t="str">
        <f t="shared" si="31"/>
        <v>DDSP-UPTS-PBEngineerOnlyBusHrsxNBD</v>
      </c>
      <c r="N39" s="81">
        <f t="shared" si="2"/>
        <v>34</v>
      </c>
      <c r="O39" s="82"/>
      <c r="P39" s="690" t="s">
        <v>346</v>
      </c>
      <c r="Q39" s="81">
        <f t="shared" si="32"/>
        <v>27</v>
      </c>
      <c r="R39" s="690" t="s">
        <v>2787</v>
      </c>
      <c r="S39" s="81">
        <f t="shared" si="33"/>
        <v>111</v>
      </c>
      <c r="T39" s="75"/>
      <c r="U39" s="83"/>
      <c r="V39" s="83"/>
      <c r="W39" s="83"/>
      <c r="X39" s="83"/>
      <c r="Y39" s="83"/>
      <c r="Z39" s="83" t="s">
        <v>226</v>
      </c>
      <c r="AA39" s="83"/>
      <c r="AB39" s="410" t="str">
        <f>IF(H39="PS",VLOOKUP(Y39,'Field Values'!BF45:BG60,2,FALSE),"n/a")</f>
        <v>n/a</v>
      </c>
    </row>
    <row r="40" spans="1:28" s="67" customFormat="1" x14ac:dyDescent="0.2">
      <c r="A40" s="80" t="s">
        <v>347</v>
      </c>
      <c r="B40" s="332">
        <v>14</v>
      </c>
      <c r="C40" s="289" t="str">
        <f>IF('1. Service information'!$B$4="Group","Group","Regional")</f>
        <v>Group</v>
      </c>
      <c r="D40" s="295"/>
      <c r="E40" s="290" t="s">
        <v>254</v>
      </c>
      <c r="F40" s="610"/>
      <c r="G40" s="290" t="s">
        <v>221</v>
      </c>
      <c r="H40" s="80" t="s">
        <v>222</v>
      </c>
      <c r="I40" s="80" t="s">
        <v>128</v>
      </c>
      <c r="J40" s="625" t="s">
        <v>348</v>
      </c>
      <c r="K40" s="80"/>
      <c r="L40" s="621" t="s">
        <v>249</v>
      </c>
      <c r="M40" s="113" t="str">
        <f t="shared" si="31"/>
        <v>DDSP-UPTS-PBPartsEngineerOnsite24x7x2</v>
      </c>
      <c r="N40" s="81">
        <f t="shared" si="2"/>
        <v>37</v>
      </c>
      <c r="O40" s="82"/>
      <c r="P40" s="690" t="s">
        <v>349</v>
      </c>
      <c r="Q40" s="81">
        <f t="shared" si="32"/>
        <v>35</v>
      </c>
      <c r="R40" s="690" t="s">
        <v>2788</v>
      </c>
      <c r="S40" s="81">
        <f t="shared" si="33"/>
        <v>103</v>
      </c>
      <c r="T40" s="75"/>
      <c r="U40" s="83"/>
      <c r="V40" s="83"/>
      <c r="W40" s="83"/>
      <c r="X40" s="83"/>
      <c r="Y40" s="83"/>
      <c r="Z40" s="83" t="s">
        <v>226</v>
      </c>
      <c r="AA40" s="83"/>
      <c r="AB40" s="410" t="str">
        <f>IF(H40="PS",VLOOKUP(Y40,'Field Values'!BF29:BG44,2,FALSE),"n/a")</f>
        <v>n/a</v>
      </c>
    </row>
    <row r="41" spans="1:28" x14ac:dyDescent="0.2">
      <c r="A41" s="80" t="s">
        <v>350</v>
      </c>
      <c r="B41" s="332">
        <v>14</v>
      </c>
      <c r="C41" s="289" t="s">
        <v>113</v>
      </c>
      <c r="D41" s="295"/>
      <c r="E41" s="290" t="s">
        <v>254</v>
      </c>
      <c r="F41" s="610"/>
      <c r="G41" s="290" t="s">
        <v>221</v>
      </c>
      <c r="H41" s="80" t="s">
        <v>222</v>
      </c>
      <c r="I41" s="289" t="s">
        <v>128</v>
      </c>
      <c r="J41" s="689" t="s">
        <v>348</v>
      </c>
      <c r="K41" s="689"/>
      <c r="L41" s="681" t="s">
        <v>229</v>
      </c>
      <c r="M41" s="113" t="str">
        <f t="shared" si="24"/>
        <v>DDSP-UPTS-PBPartsEngineerOnsite24x7x4</v>
      </c>
      <c r="N41" s="81">
        <f t="shared" si="2"/>
        <v>37</v>
      </c>
      <c r="O41" s="82"/>
      <c r="P41" s="690" t="s">
        <v>351</v>
      </c>
      <c r="Q41" s="691">
        <v>32</v>
      </c>
      <c r="R41" s="690" t="s">
        <v>2789</v>
      </c>
      <c r="S41" s="679">
        <v>73</v>
      </c>
      <c r="T41" s="677"/>
      <c r="Z41" s="57" t="s">
        <v>226</v>
      </c>
      <c r="AB41" s="57" t="s">
        <v>320</v>
      </c>
    </row>
    <row r="42" spans="1:28" ht="24" x14ac:dyDescent="0.2">
      <c r="A42" s="80" t="s">
        <v>352</v>
      </c>
      <c r="B42" s="332">
        <v>14</v>
      </c>
      <c r="C42" s="289" t="s">
        <v>113</v>
      </c>
      <c r="D42" s="295"/>
      <c r="E42" s="290" t="s">
        <v>254</v>
      </c>
      <c r="F42" s="610"/>
      <c r="G42" s="290" t="s">
        <v>221</v>
      </c>
      <c r="H42" s="80" t="s">
        <v>222</v>
      </c>
      <c r="I42" s="289" t="s">
        <v>128</v>
      </c>
      <c r="J42" s="689" t="s">
        <v>348</v>
      </c>
      <c r="K42" s="689"/>
      <c r="L42" s="681" t="s">
        <v>233</v>
      </c>
      <c r="M42" s="113" t="str">
        <f t="shared" si="24"/>
        <v>DDSP-UPTS-PBPartsEngineerOnsiteBusHrsx4</v>
      </c>
      <c r="N42" s="81">
        <f t="shared" si="2"/>
        <v>39</v>
      </c>
      <c r="O42" s="82"/>
      <c r="P42" s="690" t="s">
        <v>353</v>
      </c>
      <c r="Q42" s="691">
        <v>34</v>
      </c>
      <c r="R42" s="690" t="s">
        <v>2790</v>
      </c>
      <c r="S42" s="679">
        <v>85</v>
      </c>
      <c r="T42" s="677"/>
      <c r="Z42" s="57" t="s">
        <v>226</v>
      </c>
      <c r="AB42" s="57" t="s">
        <v>320</v>
      </c>
    </row>
    <row r="43" spans="1:28" ht="24" x14ac:dyDescent="0.2">
      <c r="A43" s="80" t="s">
        <v>354</v>
      </c>
      <c r="B43" s="332">
        <v>14</v>
      </c>
      <c r="C43" s="289" t="s">
        <v>113</v>
      </c>
      <c r="D43" s="295"/>
      <c r="E43" s="290" t="s">
        <v>254</v>
      </c>
      <c r="F43" s="610"/>
      <c r="G43" s="290" t="s">
        <v>221</v>
      </c>
      <c r="H43" s="80" t="s">
        <v>222</v>
      </c>
      <c r="I43" s="289" t="s">
        <v>128</v>
      </c>
      <c r="J43" s="689" t="s">
        <v>348</v>
      </c>
      <c r="K43" s="689"/>
      <c r="L43" s="681" t="s">
        <v>355</v>
      </c>
      <c r="M43" s="113" t="str">
        <f t="shared" si="24"/>
        <v>DDSP-UPTS-PBPartsEngineerOnsiteBusHrsNBD</v>
      </c>
      <c r="N43" s="81">
        <f t="shared" si="2"/>
        <v>40</v>
      </c>
      <c r="O43" s="82"/>
      <c r="P43" s="690" t="s">
        <v>356</v>
      </c>
      <c r="Q43" s="691">
        <v>36</v>
      </c>
      <c r="R43" s="690" t="s">
        <v>2791</v>
      </c>
      <c r="S43" s="679">
        <v>101</v>
      </c>
      <c r="T43" s="677"/>
      <c r="Z43" s="57" t="s">
        <v>226</v>
      </c>
      <c r="AB43" s="57" t="s">
        <v>320</v>
      </c>
    </row>
    <row r="44" spans="1:28" ht="24" x14ac:dyDescent="0.2">
      <c r="A44" s="80" t="s">
        <v>357</v>
      </c>
      <c r="B44" s="332">
        <v>14</v>
      </c>
      <c r="C44" s="289" t="str">
        <f>IF('1. Service information'!$B$4="Group","Group","Regional")</f>
        <v>Group</v>
      </c>
      <c r="D44" s="295"/>
      <c r="E44" s="290" t="s">
        <v>254</v>
      </c>
      <c r="F44" s="610"/>
      <c r="G44" s="290" t="s">
        <v>221</v>
      </c>
      <c r="H44" s="80" t="s">
        <v>222</v>
      </c>
      <c r="I44" s="80" t="s">
        <v>128</v>
      </c>
      <c r="J44" s="625" t="s">
        <v>348</v>
      </c>
      <c r="K44" s="80"/>
      <c r="L44" s="621" t="s">
        <v>335</v>
      </c>
      <c r="M44" s="113" t="str">
        <f t="shared" ref="M44" si="34">IF(OR(C44="Regional",C44="Group"),IF(H44="IO",CONCATENATE(G44,"-",H44,"-",I44,J44,L44),CONCATENATE(G44,H44,"-",I44,"-",J44,L44)),"Error")</f>
        <v>DDSP-UPTS-PBPartsEngineerOnsiteREffort</v>
      </c>
      <c r="N44" s="81">
        <f t="shared" si="2"/>
        <v>38</v>
      </c>
      <c r="O44" s="82"/>
      <c r="P44" s="690" t="s">
        <v>358</v>
      </c>
      <c r="Q44" s="81">
        <f t="shared" ref="Q44" si="35">LEN(P44)</f>
        <v>40</v>
      </c>
      <c r="R44" s="690" t="s">
        <v>2792</v>
      </c>
      <c r="S44" s="81">
        <f t="shared" ref="S44" si="36">LEN(R44)</f>
        <v>114</v>
      </c>
    </row>
    <row r="45" spans="1:28" ht="24" x14ac:dyDescent="0.2">
      <c r="A45" s="80" t="s">
        <v>359</v>
      </c>
      <c r="B45" s="332">
        <v>14</v>
      </c>
      <c r="C45" s="289" t="s">
        <v>113</v>
      </c>
      <c r="D45" s="295"/>
      <c r="E45" s="290" t="s">
        <v>254</v>
      </c>
      <c r="F45" s="610"/>
      <c r="G45" s="290" t="s">
        <v>221</v>
      </c>
      <c r="H45" s="80" t="s">
        <v>222</v>
      </c>
      <c r="I45" s="289" t="s">
        <v>128</v>
      </c>
      <c r="J45" s="689" t="s">
        <v>360</v>
      </c>
      <c r="K45" s="689"/>
      <c r="L45" s="681" t="s">
        <v>249</v>
      </c>
      <c r="M45" s="113" t="str">
        <f t="shared" si="24"/>
        <v>DDSP-UPTS-PBMissionCritical24x7x2</v>
      </c>
      <c r="N45" s="81">
        <f t="shared" si="2"/>
        <v>33</v>
      </c>
      <c r="O45" s="82"/>
      <c r="P45" s="690" t="s">
        <v>361</v>
      </c>
      <c r="Q45" s="691">
        <v>23</v>
      </c>
      <c r="R45" s="690" t="s">
        <v>2793</v>
      </c>
      <c r="S45" s="679">
        <v>115</v>
      </c>
      <c r="T45" s="677"/>
      <c r="Z45" s="57" t="s">
        <v>226</v>
      </c>
      <c r="AB45" s="57" t="s">
        <v>320</v>
      </c>
    </row>
    <row r="46" spans="1:28" ht="24" x14ac:dyDescent="0.2">
      <c r="A46" s="80" t="s">
        <v>362</v>
      </c>
      <c r="B46" s="332">
        <v>14</v>
      </c>
      <c r="C46" s="289" t="s">
        <v>113</v>
      </c>
      <c r="D46" s="295"/>
      <c r="E46" s="290" t="s">
        <v>254</v>
      </c>
      <c r="F46" s="610"/>
      <c r="G46" s="290" t="s">
        <v>221</v>
      </c>
      <c r="H46" s="80" t="s">
        <v>222</v>
      </c>
      <c r="I46" s="289" t="s">
        <v>128</v>
      </c>
      <c r="J46" s="689" t="s">
        <v>360</v>
      </c>
      <c r="K46" s="689"/>
      <c r="L46" s="681" t="s">
        <v>229</v>
      </c>
      <c r="M46" s="113" t="str">
        <f t="shared" si="24"/>
        <v>DDSP-UPTS-PBMissionCritical24x7x4</v>
      </c>
      <c r="N46" s="81">
        <f t="shared" si="2"/>
        <v>33</v>
      </c>
      <c r="O46" s="82"/>
      <c r="P46" s="690" t="s">
        <v>363</v>
      </c>
      <c r="Q46" s="691">
        <v>23</v>
      </c>
      <c r="R46" s="690" t="s">
        <v>2794</v>
      </c>
      <c r="S46" s="679">
        <v>115</v>
      </c>
      <c r="T46" s="677"/>
      <c r="Z46" s="57" t="s">
        <v>226</v>
      </c>
      <c r="AB46" s="57" t="s">
        <v>320</v>
      </c>
    </row>
    <row r="47" spans="1:28" s="67" customFormat="1" x14ac:dyDescent="0.2">
      <c r="A47" s="80" t="s">
        <v>364</v>
      </c>
      <c r="B47" s="332">
        <v>14</v>
      </c>
      <c r="C47" s="289" t="str">
        <f>IF('1. Service information'!$B$4="Group","Group","Regional")</f>
        <v>Group</v>
      </c>
      <c r="D47" s="295"/>
      <c r="E47" s="290" t="s">
        <v>254</v>
      </c>
      <c r="F47" s="610"/>
      <c r="G47" s="290" t="s">
        <v>221</v>
      </c>
      <c r="H47" s="80" t="s">
        <v>222</v>
      </c>
      <c r="I47" s="80" t="s">
        <v>128</v>
      </c>
      <c r="J47" s="625" t="s">
        <v>241</v>
      </c>
      <c r="K47" s="80"/>
      <c r="L47" s="621" t="s">
        <v>249</v>
      </c>
      <c r="M47" s="113" t="str">
        <f t="shared" si="24"/>
        <v>DDSP-UPTS-PartsEngineerOnsite24x7x2</v>
      </c>
      <c r="N47" s="81">
        <f t="shared" si="2"/>
        <v>35</v>
      </c>
      <c r="O47" s="82"/>
      <c r="P47" s="690" t="s">
        <v>365</v>
      </c>
      <c r="Q47" s="81">
        <f t="shared" ref="Q47" si="37">LEN(P47)</f>
        <v>32</v>
      </c>
      <c r="R47" s="690" t="s">
        <v>2795</v>
      </c>
      <c r="S47" s="81">
        <f t="shared" ref="S47:S49" si="38">LEN(R47)</f>
        <v>73</v>
      </c>
      <c r="T47" s="75"/>
      <c r="U47" s="83"/>
      <c r="V47" s="83"/>
      <c r="W47" s="83"/>
      <c r="X47" s="83"/>
      <c r="Y47" s="83"/>
      <c r="Z47" s="83" t="s">
        <v>226</v>
      </c>
      <c r="AA47" s="83"/>
      <c r="AB47" s="410" t="str">
        <f>IF(H47="PS",VLOOKUP(Y47,'Field Values'!BF35:BG50,2,FALSE),"n/a")</f>
        <v>n/a</v>
      </c>
    </row>
    <row r="48" spans="1:28" s="67" customFormat="1" x14ac:dyDescent="0.2">
      <c r="A48" s="80" t="s">
        <v>366</v>
      </c>
      <c r="B48" s="332">
        <v>14</v>
      </c>
      <c r="C48" s="289" t="str">
        <f>IF('1. Service information'!$B$4="Group","Group","Regional")</f>
        <v>Group</v>
      </c>
      <c r="D48" s="295"/>
      <c r="E48" s="290" t="s">
        <v>254</v>
      </c>
      <c r="F48" s="610"/>
      <c r="G48" s="290" t="s">
        <v>221</v>
      </c>
      <c r="H48" s="80" t="s">
        <v>222</v>
      </c>
      <c r="I48" s="80" t="s">
        <v>128</v>
      </c>
      <c r="J48" s="625" t="s">
        <v>241</v>
      </c>
      <c r="K48" s="80"/>
      <c r="L48" s="621" t="s">
        <v>335</v>
      </c>
      <c r="M48" s="113" t="str">
        <f t="shared" ref="M48" si="39">IF(OR(C48="Regional",C48="Group"),IF(H48="IO",CONCATENATE(G48,"-",H48,"-",I48,J48,L48),CONCATENATE(G48,H48,"-",I48,"-",J48,L48)),"Error")</f>
        <v>DDSP-UPTS-PartsEngineerOnsiteREffort</v>
      </c>
      <c r="N48" s="81">
        <f t="shared" si="2"/>
        <v>36</v>
      </c>
      <c r="O48" s="82"/>
      <c r="P48" s="690" t="s">
        <v>367</v>
      </c>
      <c r="Q48" s="81">
        <f t="shared" ref="Q48" si="40">LEN(P48)</f>
        <v>37</v>
      </c>
      <c r="R48" s="690" t="s">
        <v>2796</v>
      </c>
      <c r="S48" s="81">
        <f t="shared" ref="S48" si="41">LEN(R48)</f>
        <v>84</v>
      </c>
      <c r="T48" s="75"/>
      <c r="U48" s="83"/>
      <c r="V48" s="83"/>
      <c r="W48" s="83"/>
      <c r="X48" s="83"/>
      <c r="Y48" s="83"/>
      <c r="Z48" s="83" t="s">
        <v>226</v>
      </c>
      <c r="AA48" s="83"/>
      <c r="AB48" s="410" t="str">
        <f>IF(H48="PS",VLOOKUP(Y48,'Field Values'!BF36:BG51,2,FALSE),"n/a")</f>
        <v>n/a</v>
      </c>
    </row>
    <row r="49" spans="1:28" x14ac:dyDescent="0.2">
      <c r="A49" s="80" t="s">
        <v>368</v>
      </c>
      <c r="B49" s="332">
        <v>14</v>
      </c>
      <c r="C49" s="289" t="str">
        <f>IF('1. Service information'!$B$4="Group","Group","Regional")</f>
        <v>Group</v>
      </c>
      <c r="D49" s="295"/>
      <c r="E49" s="290" t="s">
        <v>254</v>
      </c>
      <c r="F49" s="610"/>
      <c r="G49" s="290" t="s">
        <v>221</v>
      </c>
      <c r="H49" s="80" t="s">
        <v>222</v>
      </c>
      <c r="I49" s="80" t="s">
        <v>128</v>
      </c>
      <c r="J49" s="625" t="s">
        <v>228</v>
      </c>
      <c r="K49" s="80"/>
      <c r="L49" s="621" t="s">
        <v>335</v>
      </c>
      <c r="M49" s="113" t="str">
        <f t="shared" si="24"/>
        <v>DDSP-UPTS-PartsOnlyREffort</v>
      </c>
      <c r="N49" s="81">
        <f t="shared" si="2"/>
        <v>26</v>
      </c>
      <c r="O49" s="82"/>
      <c r="P49" s="690" t="s">
        <v>369</v>
      </c>
      <c r="Q49" s="81">
        <f t="shared" ref="Q49:Q50" si="42">LEN(P49)</f>
        <v>28</v>
      </c>
      <c r="R49" s="690" t="s">
        <v>370</v>
      </c>
      <c r="S49" s="81">
        <f t="shared" si="38"/>
        <v>77</v>
      </c>
    </row>
    <row r="50" spans="1:28" x14ac:dyDescent="0.2">
      <c r="A50" s="80" t="s">
        <v>371</v>
      </c>
      <c r="B50" s="332">
        <v>14</v>
      </c>
      <c r="C50" s="289" t="s">
        <v>113</v>
      </c>
      <c r="D50" s="295"/>
      <c r="E50" s="290" t="s">
        <v>254</v>
      </c>
      <c r="F50" s="610"/>
      <c r="G50" s="290" t="s">
        <v>221</v>
      </c>
      <c r="H50" s="80" t="s">
        <v>222</v>
      </c>
      <c r="I50" s="289" t="s">
        <v>128</v>
      </c>
      <c r="J50" s="689" t="s">
        <v>228</v>
      </c>
      <c r="K50" s="689"/>
      <c r="L50" s="621" t="s">
        <v>249</v>
      </c>
      <c r="M50" s="113" t="str">
        <f t="shared" ref="M50" si="43">IF(OR(C50="Regional",C50="Group"),IF(H50="IO",CONCATENATE(G50,"-",H50,"-",I50,J50,L50),CONCATENATE(G50,H50,"-",I50,"-",J50,L50)),"Error")</f>
        <v>DDSP-UPTS-PartsOnly24x7x2</v>
      </c>
      <c r="N50" s="81">
        <f t="shared" si="2"/>
        <v>25</v>
      </c>
      <c r="O50" s="82"/>
      <c r="P50" s="690" t="s">
        <v>372</v>
      </c>
      <c r="Q50" s="81">
        <f t="shared" si="42"/>
        <v>17</v>
      </c>
      <c r="R50" s="690" t="s">
        <v>373</v>
      </c>
      <c r="S50" s="679">
        <v>42</v>
      </c>
    </row>
    <row r="51" spans="1:28" x14ac:dyDescent="0.2">
      <c r="A51" s="80" t="s">
        <v>374</v>
      </c>
      <c r="B51" s="332">
        <v>14</v>
      </c>
      <c r="C51" s="289" t="s">
        <v>113</v>
      </c>
      <c r="D51" s="295"/>
      <c r="E51" s="290" t="s">
        <v>254</v>
      </c>
      <c r="F51" s="610"/>
      <c r="G51" s="290" t="s">
        <v>221</v>
      </c>
      <c r="H51" s="80" t="s">
        <v>222</v>
      </c>
      <c r="I51" s="289" t="s">
        <v>128</v>
      </c>
      <c r="J51" s="689" t="s">
        <v>375</v>
      </c>
      <c r="K51" s="689"/>
      <c r="L51" s="621" t="s">
        <v>249</v>
      </c>
      <c r="M51" s="113" t="str">
        <f t="shared" ref="M51:M58" si="44">IF(OR(C51="Regional",C51="Group"),IF(H51="IO",CONCATENATE(G51,"-",H51,"-",I51,J51,L51),CONCATENATE(G51,H51,"-",I51,"-",J51,L51)),"Error")</f>
        <v>DDSP-UPTS-EngineerOnly24x7x2</v>
      </c>
      <c r="N51" s="81">
        <f t="shared" si="2"/>
        <v>28</v>
      </c>
      <c r="O51" s="82"/>
      <c r="P51" s="690" t="s">
        <v>376</v>
      </c>
      <c r="Q51" s="81">
        <f t="shared" ref="Q51:Q58" si="45">LEN(P51)</f>
        <v>20</v>
      </c>
      <c r="R51" s="690" t="s">
        <v>2797</v>
      </c>
      <c r="S51" s="679">
        <v>42</v>
      </c>
    </row>
    <row r="52" spans="1:28" s="67" customFormat="1" x14ac:dyDescent="0.2">
      <c r="A52" s="80" t="s">
        <v>377</v>
      </c>
      <c r="B52" s="332">
        <v>14</v>
      </c>
      <c r="C52" s="289" t="s">
        <v>113</v>
      </c>
      <c r="D52" s="295"/>
      <c r="E52" s="290" t="s">
        <v>254</v>
      </c>
      <c r="F52" s="610"/>
      <c r="G52" s="290" t="s">
        <v>221</v>
      </c>
      <c r="H52" s="80" t="s">
        <v>222</v>
      </c>
      <c r="I52" s="80" t="s">
        <v>128</v>
      </c>
      <c r="J52" s="689" t="s">
        <v>375</v>
      </c>
      <c r="K52" s="80"/>
      <c r="L52" s="621" t="s">
        <v>229</v>
      </c>
      <c r="M52" s="113" t="str">
        <f t="shared" si="44"/>
        <v>DDSP-UPTS-EngineerOnly24x7x4</v>
      </c>
      <c r="N52" s="81">
        <f t="shared" si="2"/>
        <v>28</v>
      </c>
      <c r="O52" s="82"/>
      <c r="P52" s="690" t="s">
        <v>378</v>
      </c>
      <c r="Q52" s="81">
        <f t="shared" si="45"/>
        <v>20</v>
      </c>
      <c r="R52" s="690" t="s">
        <v>2798</v>
      </c>
      <c r="S52" s="81">
        <f t="shared" ref="S52:S58" si="46">LEN(R52)</f>
        <v>53</v>
      </c>
      <c r="T52" s="75"/>
      <c r="U52" s="83"/>
      <c r="V52" s="83"/>
      <c r="W52" s="83"/>
      <c r="X52" s="83"/>
      <c r="Y52" s="83"/>
      <c r="Z52" s="83" t="s">
        <v>226</v>
      </c>
      <c r="AA52" s="83"/>
      <c r="AB52" s="410" t="str">
        <f>IF(H52="PS",VLOOKUP(Y52,'Field Values'!BF39:BG54,2,FALSE),"n/a")</f>
        <v>n/a</v>
      </c>
    </row>
    <row r="53" spans="1:28" s="67" customFormat="1" x14ac:dyDescent="0.2">
      <c r="A53" s="80" t="s">
        <v>379</v>
      </c>
      <c r="B53" s="332">
        <v>14</v>
      </c>
      <c r="C53" s="289" t="s">
        <v>113</v>
      </c>
      <c r="D53" s="295"/>
      <c r="E53" s="290" t="s">
        <v>254</v>
      </c>
      <c r="F53" s="610"/>
      <c r="G53" s="290" t="s">
        <v>221</v>
      </c>
      <c r="H53" s="80" t="s">
        <v>222</v>
      </c>
      <c r="I53" s="80" t="s">
        <v>128</v>
      </c>
      <c r="J53" s="689" t="s">
        <v>375</v>
      </c>
      <c r="K53" s="80"/>
      <c r="L53" s="621" t="s">
        <v>233</v>
      </c>
      <c r="M53" s="113" t="str">
        <f t="shared" si="44"/>
        <v>DDSP-UPTS-EngineerOnlyBusHrsx4</v>
      </c>
      <c r="N53" s="81">
        <f t="shared" si="2"/>
        <v>30</v>
      </c>
      <c r="O53" s="82"/>
      <c r="P53" s="690" t="s">
        <v>380</v>
      </c>
      <c r="Q53" s="81">
        <f t="shared" si="45"/>
        <v>22</v>
      </c>
      <c r="R53" s="690" t="s">
        <v>2799</v>
      </c>
      <c r="S53" s="81">
        <f t="shared" si="46"/>
        <v>65</v>
      </c>
      <c r="T53" s="75"/>
      <c r="U53" s="83"/>
      <c r="V53" s="83"/>
      <c r="W53" s="83"/>
      <c r="X53" s="83"/>
      <c r="Y53" s="83"/>
      <c r="Z53" s="83" t="s">
        <v>226</v>
      </c>
      <c r="AA53" s="83"/>
      <c r="AB53" s="410" t="str">
        <f>IF(H53="PS",VLOOKUP(Y53,'Field Values'!BF40:BG55,2,FALSE),"n/a")</f>
        <v>n/a</v>
      </c>
    </row>
    <row r="54" spans="1:28" s="67" customFormat="1" x14ac:dyDescent="0.2">
      <c r="A54" s="80" t="s">
        <v>381</v>
      </c>
      <c r="B54" s="332">
        <v>14</v>
      </c>
      <c r="C54" s="289" t="s">
        <v>113</v>
      </c>
      <c r="D54" s="295"/>
      <c r="E54" s="290" t="s">
        <v>254</v>
      </c>
      <c r="F54" s="610"/>
      <c r="G54" s="290" t="s">
        <v>221</v>
      </c>
      <c r="H54" s="80" t="s">
        <v>222</v>
      </c>
      <c r="I54" s="80" t="s">
        <v>128</v>
      </c>
      <c r="J54" s="689" t="s">
        <v>375</v>
      </c>
      <c r="K54" s="80"/>
      <c r="L54" s="621" t="s">
        <v>237</v>
      </c>
      <c r="M54" s="113" t="str">
        <f t="shared" si="44"/>
        <v>DDSP-UPTS-EngineerOnlyBusHrsxNBD</v>
      </c>
      <c r="N54" s="81">
        <f t="shared" si="2"/>
        <v>32</v>
      </c>
      <c r="O54" s="82"/>
      <c r="P54" s="690" t="s">
        <v>382</v>
      </c>
      <c r="Q54" s="81">
        <f t="shared" si="45"/>
        <v>24</v>
      </c>
      <c r="R54" s="690" t="s">
        <v>2800</v>
      </c>
      <c r="S54" s="81">
        <f t="shared" si="46"/>
        <v>81</v>
      </c>
      <c r="T54" s="75"/>
      <c r="U54" s="83"/>
      <c r="V54" s="83"/>
      <c r="W54" s="83"/>
      <c r="X54" s="83"/>
      <c r="Y54" s="83"/>
      <c r="Z54" s="83" t="s">
        <v>226</v>
      </c>
      <c r="AA54" s="83"/>
      <c r="AB54" s="410" t="str">
        <f>IF(H54="PS",VLOOKUP(Y54,'Field Values'!BF41:BG56,2,FALSE),"n/a")</f>
        <v>n/a</v>
      </c>
    </row>
    <row r="55" spans="1:28" x14ac:dyDescent="0.2">
      <c r="A55" s="80" t="s">
        <v>2697</v>
      </c>
      <c r="C55" s="289" t="s">
        <v>113</v>
      </c>
      <c r="E55" s="290" t="s">
        <v>254</v>
      </c>
      <c r="G55" s="290" t="s">
        <v>221</v>
      </c>
      <c r="H55" s="824" t="s">
        <v>222</v>
      </c>
      <c r="I55" s="824" t="s">
        <v>128</v>
      </c>
      <c r="J55" s="685" t="s">
        <v>2678</v>
      </c>
      <c r="K55" s="825"/>
      <c r="L55" s="826" t="s">
        <v>249</v>
      </c>
      <c r="M55" s="113" t="str">
        <f t="shared" si="44"/>
        <v>DDSP-UPTS-PBOnsiteManagService24x7x2</v>
      </c>
      <c r="N55" s="81">
        <f t="shared" si="2"/>
        <v>36</v>
      </c>
      <c r="P55" s="690" t="s">
        <v>2679</v>
      </c>
      <c r="Q55" s="81">
        <f t="shared" si="45"/>
        <v>37</v>
      </c>
      <c r="R55" s="690" t="s">
        <v>2775</v>
      </c>
      <c r="S55" s="81">
        <f t="shared" si="46"/>
        <v>60</v>
      </c>
      <c r="Z55" s="83" t="s">
        <v>226</v>
      </c>
      <c r="AA55" s="83"/>
      <c r="AB55" s="410" t="str">
        <f>IF(H55="PS",VLOOKUP(Y55,'Field Values'!BF42:BG57,2,FALSE),"n/a")</f>
        <v>n/a</v>
      </c>
    </row>
    <row r="56" spans="1:28" x14ac:dyDescent="0.2">
      <c r="A56" s="80" t="s">
        <v>2698</v>
      </c>
      <c r="C56" s="289" t="s">
        <v>113</v>
      </c>
      <c r="E56" s="290" t="s">
        <v>254</v>
      </c>
      <c r="G56" s="290" t="s">
        <v>221</v>
      </c>
      <c r="H56" s="824" t="s">
        <v>222</v>
      </c>
      <c r="I56" s="824" t="s">
        <v>128</v>
      </c>
      <c r="J56" s="685" t="s">
        <v>2678</v>
      </c>
      <c r="K56" s="825"/>
      <c r="L56" s="826" t="s">
        <v>229</v>
      </c>
      <c r="M56" s="113" t="str">
        <f t="shared" si="44"/>
        <v>DDSP-UPTS-PBOnsiteManagService24x7x4</v>
      </c>
      <c r="N56" s="81">
        <f t="shared" si="2"/>
        <v>36</v>
      </c>
      <c r="P56" s="690" t="s">
        <v>2680</v>
      </c>
      <c r="Q56" s="81">
        <f t="shared" si="45"/>
        <v>37</v>
      </c>
      <c r="R56" s="690" t="s">
        <v>2776</v>
      </c>
      <c r="S56" s="81">
        <f t="shared" si="46"/>
        <v>60</v>
      </c>
      <c r="Z56" s="83" t="s">
        <v>226</v>
      </c>
      <c r="AA56" s="83"/>
      <c r="AB56" s="410" t="str">
        <f>IF(H56="PS",VLOOKUP(Y56,'Field Values'!BF43:BG58,2,FALSE),"n/a")</f>
        <v>n/a</v>
      </c>
    </row>
    <row r="57" spans="1:28" x14ac:dyDescent="0.2">
      <c r="A57" s="80" t="s">
        <v>2699</v>
      </c>
      <c r="C57" s="289" t="s">
        <v>113</v>
      </c>
      <c r="E57" s="290" t="s">
        <v>254</v>
      </c>
      <c r="G57" s="290" t="s">
        <v>221</v>
      </c>
      <c r="H57" s="824" t="s">
        <v>222</v>
      </c>
      <c r="I57" s="824" t="s">
        <v>128</v>
      </c>
      <c r="J57" s="685" t="s">
        <v>2678</v>
      </c>
      <c r="K57" s="825"/>
      <c r="L57" s="826" t="s">
        <v>233</v>
      </c>
      <c r="M57" s="113" t="str">
        <f t="shared" si="44"/>
        <v>DDSP-UPTS-PBOnsiteManagServiceBusHrsx4</v>
      </c>
      <c r="N57" s="81">
        <f t="shared" si="2"/>
        <v>38</v>
      </c>
      <c r="P57" s="690" t="s">
        <v>2681</v>
      </c>
      <c r="Q57" s="81">
        <f t="shared" si="45"/>
        <v>39</v>
      </c>
      <c r="R57" s="690" t="s">
        <v>2777</v>
      </c>
      <c r="S57" s="81">
        <f t="shared" si="46"/>
        <v>62</v>
      </c>
      <c r="Z57" s="83" t="s">
        <v>226</v>
      </c>
      <c r="AA57" s="83"/>
      <c r="AB57" s="410" t="str">
        <f>IF(H57="PS",VLOOKUP(Y57,'Field Values'!BF44:BG59,2,FALSE),"n/a")</f>
        <v>n/a</v>
      </c>
    </row>
    <row r="58" spans="1:28" x14ac:dyDescent="0.2">
      <c r="A58" s="80" t="s">
        <v>2700</v>
      </c>
      <c r="C58" s="289" t="s">
        <v>113</v>
      </c>
      <c r="E58" s="290" t="s">
        <v>254</v>
      </c>
      <c r="G58" s="290" t="s">
        <v>221</v>
      </c>
      <c r="H58" s="824" t="s">
        <v>222</v>
      </c>
      <c r="I58" s="824" t="s">
        <v>128</v>
      </c>
      <c r="J58" s="685" t="s">
        <v>2678</v>
      </c>
      <c r="K58" s="825"/>
      <c r="L58" s="826" t="s">
        <v>237</v>
      </c>
      <c r="M58" s="113" t="str">
        <f t="shared" si="44"/>
        <v>DDSP-UPTS-PBOnsiteManagServiceBusHrsxNBD</v>
      </c>
      <c r="N58" s="81">
        <f t="shared" si="2"/>
        <v>40</v>
      </c>
      <c r="P58" s="690" t="s">
        <v>2685</v>
      </c>
      <c r="Q58" s="81">
        <f t="shared" si="45"/>
        <v>40</v>
      </c>
      <c r="R58" s="690" t="s">
        <v>2778</v>
      </c>
      <c r="S58" s="81">
        <f t="shared" si="46"/>
        <v>75</v>
      </c>
      <c r="Z58" s="83" t="s">
        <v>226</v>
      </c>
      <c r="AA58" s="83"/>
      <c r="AB58" s="410" t="str">
        <f>IF(H58="PS",VLOOKUP(Y58,'Field Values'!BF45:BG60,2,FALSE),"n/a")</f>
        <v>n/a</v>
      </c>
    </row>
    <row r="59" spans="1:28" s="827" customFormat="1" x14ac:dyDescent="0.2">
      <c r="A59" s="80" t="s">
        <v>2701</v>
      </c>
      <c r="B59" s="828"/>
      <c r="C59" s="829" t="s">
        <v>113</v>
      </c>
      <c r="D59" s="411"/>
      <c r="E59" s="830" t="s">
        <v>254</v>
      </c>
      <c r="G59" s="830" t="s">
        <v>221</v>
      </c>
      <c r="H59" s="831" t="s">
        <v>222</v>
      </c>
      <c r="I59" s="831" t="s">
        <v>128</v>
      </c>
      <c r="J59" s="832" t="s">
        <v>2687</v>
      </c>
      <c r="L59" s="833" t="s">
        <v>249</v>
      </c>
      <c r="M59" s="834" t="str">
        <f t="shared" ref="M59:M66" si="47">IF(OR(C59="Regional",C59="Group"),IF(H59="IO",CONCATENATE(G59,"-",H59,"-",I59,J59,L59),CONCATENATE(G59,H59,"-",I59,"-",J59,L59)),"Error")</f>
        <v>DDSP-UPTS-PartOnlyManagService24x7x2</v>
      </c>
      <c r="N59" s="835">
        <f t="shared" ref="N59:N66" si="48">LEN(M59)</f>
        <v>36</v>
      </c>
      <c r="O59" s="411"/>
      <c r="P59" s="836" t="s">
        <v>2692</v>
      </c>
      <c r="Q59" s="835">
        <f t="shared" ref="Q59:Q66" si="49">LEN(P59)</f>
        <v>38</v>
      </c>
      <c r="R59" s="836" t="s">
        <v>2801</v>
      </c>
      <c r="S59" s="835">
        <f t="shared" ref="S59:S66" si="50">LEN(R59)</f>
        <v>42</v>
      </c>
      <c r="T59" s="837"/>
      <c r="X59" s="838"/>
      <c r="Y59" s="838"/>
      <c r="Z59" s="839" t="s">
        <v>226</v>
      </c>
      <c r="AA59" s="839"/>
      <c r="AB59" s="839" t="str">
        <f>IF(H59="PS",VLOOKUP(Y59,'Field Values'!BF46:BG61,2,FALSE),"n/a")</f>
        <v>n/a</v>
      </c>
    </row>
    <row r="60" spans="1:28" s="827" customFormat="1" x14ac:dyDescent="0.2">
      <c r="A60" s="80" t="s">
        <v>2702</v>
      </c>
      <c r="B60" s="828"/>
      <c r="C60" s="829" t="s">
        <v>113</v>
      </c>
      <c r="D60" s="411"/>
      <c r="E60" s="830" t="s">
        <v>254</v>
      </c>
      <c r="G60" s="830" t="s">
        <v>221</v>
      </c>
      <c r="H60" s="831" t="s">
        <v>222</v>
      </c>
      <c r="I60" s="831" t="s">
        <v>128</v>
      </c>
      <c r="J60" s="832" t="s">
        <v>2687</v>
      </c>
      <c r="L60" s="833" t="s">
        <v>229</v>
      </c>
      <c r="M60" s="834" t="str">
        <f t="shared" si="47"/>
        <v>DDSP-UPTS-PartOnlyManagService24x7x4</v>
      </c>
      <c r="N60" s="835">
        <f t="shared" si="48"/>
        <v>36</v>
      </c>
      <c r="O60" s="411"/>
      <c r="P60" s="836" t="s">
        <v>2693</v>
      </c>
      <c r="Q60" s="835">
        <f t="shared" si="49"/>
        <v>38</v>
      </c>
      <c r="R60" s="836" t="s">
        <v>2772</v>
      </c>
      <c r="S60" s="835">
        <f t="shared" si="50"/>
        <v>42</v>
      </c>
      <c r="T60" s="837"/>
      <c r="X60" s="838"/>
      <c r="Y60" s="838"/>
      <c r="Z60" s="839" t="s">
        <v>226</v>
      </c>
      <c r="AA60" s="839"/>
      <c r="AB60" s="839" t="str">
        <f>IF(H60="PS",VLOOKUP(Y60,'Field Values'!BF47:BG62,2,FALSE),"n/a")</f>
        <v>n/a</v>
      </c>
    </row>
    <row r="61" spans="1:28" s="827" customFormat="1" x14ac:dyDescent="0.2">
      <c r="A61" s="80" t="s">
        <v>2703</v>
      </c>
      <c r="B61" s="828"/>
      <c r="C61" s="829" t="s">
        <v>113</v>
      </c>
      <c r="D61" s="411"/>
      <c r="E61" s="830" t="s">
        <v>254</v>
      </c>
      <c r="G61" s="830" t="s">
        <v>221</v>
      </c>
      <c r="H61" s="831" t="s">
        <v>222</v>
      </c>
      <c r="I61" s="831" t="s">
        <v>128</v>
      </c>
      <c r="J61" s="832" t="s">
        <v>2687</v>
      </c>
      <c r="L61" s="833" t="s">
        <v>233</v>
      </c>
      <c r="M61" s="834" t="str">
        <f t="shared" si="47"/>
        <v>DDSP-UPTS-PartOnlyManagServiceBusHrsx4</v>
      </c>
      <c r="N61" s="835">
        <f t="shared" si="48"/>
        <v>38</v>
      </c>
      <c r="O61" s="411"/>
      <c r="P61" s="836" t="s">
        <v>2694</v>
      </c>
      <c r="Q61" s="835">
        <f t="shared" si="49"/>
        <v>40</v>
      </c>
      <c r="R61" s="836" t="s">
        <v>2774</v>
      </c>
      <c r="S61" s="835">
        <f t="shared" si="50"/>
        <v>44</v>
      </c>
      <c r="T61" s="837"/>
      <c r="X61" s="838"/>
      <c r="Y61" s="838"/>
      <c r="Z61" s="839" t="s">
        <v>226</v>
      </c>
      <c r="AA61" s="839"/>
      <c r="AB61" s="839" t="str">
        <f>IF(H61="PS",VLOOKUP(Y61,'Field Values'!BF48:BG63,2,FALSE),"n/a")</f>
        <v>n/a</v>
      </c>
    </row>
    <row r="62" spans="1:28" s="827" customFormat="1" x14ac:dyDescent="0.2">
      <c r="A62" s="80" t="s">
        <v>2704</v>
      </c>
      <c r="B62" s="828"/>
      <c r="C62" s="829" t="s">
        <v>113</v>
      </c>
      <c r="D62" s="411"/>
      <c r="E62" s="830" t="s">
        <v>254</v>
      </c>
      <c r="G62" s="830" t="s">
        <v>221</v>
      </c>
      <c r="H62" s="831" t="s">
        <v>222</v>
      </c>
      <c r="I62" s="831" t="s">
        <v>128</v>
      </c>
      <c r="J62" s="832" t="s">
        <v>2687</v>
      </c>
      <c r="L62" s="833" t="s">
        <v>237</v>
      </c>
      <c r="M62" s="834" t="str">
        <f t="shared" si="47"/>
        <v>DDSP-UPTS-PartOnlyManagServiceBusHrsxNBD</v>
      </c>
      <c r="N62" s="835">
        <f t="shared" si="48"/>
        <v>40</v>
      </c>
      <c r="O62" s="411"/>
      <c r="P62" s="836" t="s">
        <v>2802</v>
      </c>
      <c r="Q62" s="835">
        <f t="shared" si="49"/>
        <v>38</v>
      </c>
      <c r="R62" s="836" t="s">
        <v>2773</v>
      </c>
      <c r="S62" s="835">
        <f t="shared" si="50"/>
        <v>60</v>
      </c>
      <c r="T62" s="837"/>
      <c r="X62" s="838"/>
      <c r="Y62" s="838"/>
      <c r="Z62" s="839" t="s">
        <v>226</v>
      </c>
      <c r="AA62" s="839"/>
      <c r="AB62" s="839" t="str">
        <f>IF(H62="PS",VLOOKUP(Y62,'Field Values'!BF49:BG64,2,FALSE),"n/a")</f>
        <v>n/a</v>
      </c>
    </row>
    <row r="63" spans="1:28" s="827" customFormat="1" x14ac:dyDescent="0.2">
      <c r="A63" s="80" t="s">
        <v>2705</v>
      </c>
      <c r="B63" s="828"/>
      <c r="C63" s="829" t="s">
        <v>113</v>
      </c>
      <c r="D63" s="411"/>
      <c r="E63" s="830" t="s">
        <v>254</v>
      </c>
      <c r="G63" s="830" t="s">
        <v>221</v>
      </c>
      <c r="H63" s="831" t="s">
        <v>222</v>
      </c>
      <c r="I63" s="831" t="s">
        <v>128</v>
      </c>
      <c r="J63" s="832" t="s">
        <v>2688</v>
      </c>
      <c r="L63" s="833" t="s">
        <v>249</v>
      </c>
      <c r="M63" s="834" t="str">
        <f t="shared" si="47"/>
        <v>DDSP-UPTS-OnsiteManagService24x7x2</v>
      </c>
      <c r="N63" s="835">
        <f t="shared" si="48"/>
        <v>34</v>
      </c>
      <c r="O63" s="411"/>
      <c r="P63" s="836" t="s">
        <v>2689</v>
      </c>
      <c r="Q63" s="835">
        <f t="shared" si="49"/>
        <v>34</v>
      </c>
      <c r="R63" s="836" t="s">
        <v>2801</v>
      </c>
      <c r="S63" s="835">
        <f t="shared" si="50"/>
        <v>42</v>
      </c>
      <c r="T63" s="837"/>
      <c r="X63" s="838"/>
      <c r="Y63" s="838"/>
      <c r="Z63" s="839" t="s">
        <v>226</v>
      </c>
      <c r="AA63" s="839"/>
      <c r="AB63" s="839" t="str">
        <f>IF(H63="PS",VLOOKUP(Y63,'Field Values'!BF50:BG65,2,FALSE),"n/a")</f>
        <v>n/a</v>
      </c>
    </row>
    <row r="64" spans="1:28" s="827" customFormat="1" x14ac:dyDescent="0.2">
      <c r="A64" s="80" t="s">
        <v>2706</v>
      </c>
      <c r="B64" s="828"/>
      <c r="C64" s="829" t="s">
        <v>113</v>
      </c>
      <c r="D64" s="411"/>
      <c r="E64" s="830" t="s">
        <v>254</v>
      </c>
      <c r="G64" s="830" t="s">
        <v>221</v>
      </c>
      <c r="H64" s="831" t="s">
        <v>222</v>
      </c>
      <c r="I64" s="831" t="s">
        <v>128</v>
      </c>
      <c r="J64" s="832" t="s">
        <v>2688</v>
      </c>
      <c r="L64" s="833" t="s">
        <v>229</v>
      </c>
      <c r="M64" s="834" t="str">
        <f t="shared" si="47"/>
        <v>DDSP-UPTS-OnsiteManagService24x7x4</v>
      </c>
      <c r="N64" s="835">
        <f t="shared" si="48"/>
        <v>34</v>
      </c>
      <c r="O64" s="411"/>
      <c r="P64" s="836" t="s">
        <v>2690</v>
      </c>
      <c r="Q64" s="835">
        <f t="shared" si="49"/>
        <v>34</v>
      </c>
      <c r="R64" s="836" t="s">
        <v>2772</v>
      </c>
      <c r="S64" s="835">
        <f t="shared" si="50"/>
        <v>42</v>
      </c>
      <c r="T64" s="837"/>
      <c r="X64" s="838"/>
      <c r="Y64" s="838"/>
      <c r="Z64" s="839" t="s">
        <v>226</v>
      </c>
      <c r="AA64" s="839"/>
      <c r="AB64" s="839" t="str">
        <f>IF(H64="PS",VLOOKUP(Y64,'Field Values'!BF51:BG66,2,FALSE),"n/a")</f>
        <v>n/a</v>
      </c>
    </row>
    <row r="65" spans="1:28" s="827" customFormat="1" x14ac:dyDescent="0.2">
      <c r="A65" s="80" t="s">
        <v>2707</v>
      </c>
      <c r="B65" s="828"/>
      <c r="C65" s="829" t="s">
        <v>113</v>
      </c>
      <c r="D65" s="411"/>
      <c r="E65" s="830" t="s">
        <v>254</v>
      </c>
      <c r="G65" s="830" t="s">
        <v>221</v>
      </c>
      <c r="H65" s="831" t="s">
        <v>222</v>
      </c>
      <c r="I65" s="831" t="s">
        <v>128</v>
      </c>
      <c r="J65" s="832" t="s">
        <v>2688</v>
      </c>
      <c r="L65" s="833" t="s">
        <v>233</v>
      </c>
      <c r="M65" s="834" t="str">
        <f t="shared" si="47"/>
        <v>DDSP-UPTS-OnsiteManagServiceBusHrsx4</v>
      </c>
      <c r="N65" s="835">
        <f t="shared" si="48"/>
        <v>36</v>
      </c>
      <c r="O65" s="411"/>
      <c r="P65" s="836" t="s">
        <v>2691</v>
      </c>
      <c r="Q65" s="835">
        <f t="shared" si="49"/>
        <v>36</v>
      </c>
      <c r="R65" s="836" t="s">
        <v>2774</v>
      </c>
      <c r="S65" s="835">
        <f t="shared" si="50"/>
        <v>44</v>
      </c>
      <c r="T65" s="837"/>
      <c r="X65" s="838"/>
      <c r="Y65" s="838"/>
      <c r="Z65" s="839" t="s">
        <v>226</v>
      </c>
      <c r="AA65" s="839"/>
      <c r="AB65" s="839" t="str">
        <f>IF(H65="PS",VLOOKUP(Y65,'Field Values'!BF52:BG67,2,FALSE),"n/a")</f>
        <v>n/a</v>
      </c>
    </row>
    <row r="66" spans="1:28" s="827" customFormat="1" x14ac:dyDescent="0.2">
      <c r="A66" s="80" t="s">
        <v>2708</v>
      </c>
      <c r="B66" s="828"/>
      <c r="C66" s="829" t="s">
        <v>113</v>
      </c>
      <c r="D66" s="411"/>
      <c r="E66" s="830" t="s">
        <v>254</v>
      </c>
      <c r="G66" s="830" t="s">
        <v>221</v>
      </c>
      <c r="H66" s="831" t="s">
        <v>222</v>
      </c>
      <c r="I66" s="831" t="s">
        <v>128</v>
      </c>
      <c r="J66" s="832" t="s">
        <v>2688</v>
      </c>
      <c r="L66" s="833" t="s">
        <v>237</v>
      </c>
      <c r="M66" s="834" t="str">
        <f t="shared" si="47"/>
        <v>DDSP-UPTS-OnsiteManagServiceBusHrsxNBD</v>
      </c>
      <c r="N66" s="835">
        <f t="shared" si="48"/>
        <v>38</v>
      </c>
      <c r="O66" s="411"/>
      <c r="P66" s="836" t="s">
        <v>2771</v>
      </c>
      <c r="Q66" s="835">
        <f t="shared" si="49"/>
        <v>38</v>
      </c>
      <c r="R66" s="836" t="s">
        <v>2773</v>
      </c>
      <c r="S66" s="835">
        <f t="shared" si="50"/>
        <v>60</v>
      </c>
      <c r="T66" s="837"/>
      <c r="X66" s="838"/>
      <c r="Y66" s="838"/>
      <c r="Z66" s="839" t="s">
        <v>226</v>
      </c>
      <c r="AA66" s="839"/>
      <c r="AB66" s="839" t="str">
        <f>IF(H66="PS",VLOOKUP(Y66,'Field Values'!BF53:BG68,2,FALSE),"n/a")</f>
        <v>n/a</v>
      </c>
    </row>
    <row r="67" spans="1:28" x14ac:dyDescent="0.2">
      <c r="L67" s="84"/>
    </row>
    <row r="68" spans="1:28" x14ac:dyDescent="0.2">
      <c r="L68" s="84"/>
    </row>
    <row r="69" spans="1:28" x14ac:dyDescent="0.2">
      <c r="L69" s="84"/>
    </row>
    <row r="70" spans="1:28" x14ac:dyDescent="0.2">
      <c r="L70" s="84"/>
    </row>
    <row r="71" spans="1:28" x14ac:dyDescent="0.2">
      <c r="L71" s="84"/>
    </row>
    <row r="72" spans="1:28" x14ac:dyDescent="0.2">
      <c r="L72" s="84"/>
    </row>
    <row r="73" spans="1:28" x14ac:dyDescent="0.2">
      <c r="L73" s="84"/>
    </row>
    <row r="74" spans="1:28" x14ac:dyDescent="0.2">
      <c r="L74" s="84"/>
    </row>
    <row r="75" spans="1:28" x14ac:dyDescent="0.2">
      <c r="L75" s="84"/>
    </row>
    <row r="76" spans="1:28" x14ac:dyDescent="0.2">
      <c r="L76" s="84"/>
    </row>
    <row r="77" spans="1:28" x14ac:dyDescent="0.2">
      <c r="L77" s="84"/>
    </row>
    <row r="78" spans="1:28" x14ac:dyDescent="0.2">
      <c r="L78" s="84"/>
    </row>
    <row r="79" spans="1:28" x14ac:dyDescent="0.2">
      <c r="L79" s="84"/>
    </row>
    <row r="80" spans="1:28" x14ac:dyDescent="0.2">
      <c r="L80" s="84"/>
    </row>
    <row r="81" spans="12:12" x14ac:dyDescent="0.2">
      <c r="L81" s="84"/>
    </row>
    <row r="82" spans="12:12" x14ac:dyDescent="0.2">
      <c r="L82" s="84"/>
    </row>
    <row r="83" spans="12:12" x14ac:dyDescent="0.2">
      <c r="L83" s="84"/>
    </row>
    <row r="84" spans="12:12" x14ac:dyDescent="0.2">
      <c r="L84" s="84"/>
    </row>
    <row r="85" spans="12:12" x14ac:dyDescent="0.2">
      <c r="L85" s="84"/>
    </row>
    <row r="86" spans="12:12" x14ac:dyDescent="0.2">
      <c r="L86" s="84"/>
    </row>
    <row r="87" spans="12:12" x14ac:dyDescent="0.2">
      <c r="L87" s="84"/>
    </row>
    <row r="88" spans="12:12" x14ac:dyDescent="0.2">
      <c r="L88" s="84"/>
    </row>
    <row r="89" spans="12:12" x14ac:dyDescent="0.2">
      <c r="L89" s="84"/>
    </row>
    <row r="90" spans="12:12" x14ac:dyDescent="0.2">
      <c r="L90" s="84"/>
    </row>
    <row r="91" spans="12:12" x14ac:dyDescent="0.2">
      <c r="L91" s="84"/>
    </row>
    <row r="92" spans="12:12" x14ac:dyDescent="0.2">
      <c r="L92" s="84"/>
    </row>
    <row r="93" spans="12:12" x14ac:dyDescent="0.2">
      <c r="L93" s="84"/>
    </row>
    <row r="94" spans="12:12" x14ac:dyDescent="0.2">
      <c r="L94" s="84"/>
    </row>
    <row r="95" spans="12:12" x14ac:dyDescent="0.2">
      <c r="L95" s="84"/>
    </row>
    <row r="96" spans="12:12" x14ac:dyDescent="0.2">
      <c r="L96" s="84"/>
    </row>
    <row r="97" spans="12:12" x14ac:dyDescent="0.2">
      <c r="L97" s="84"/>
    </row>
    <row r="98" spans="12:12" x14ac:dyDescent="0.2">
      <c r="L98" s="84"/>
    </row>
    <row r="99" spans="12:12" x14ac:dyDescent="0.2">
      <c r="L99" s="84"/>
    </row>
    <row r="100" spans="12:12" x14ac:dyDescent="0.2">
      <c r="L100" s="84"/>
    </row>
    <row r="101" spans="12:12" x14ac:dyDescent="0.2">
      <c r="L101" s="84"/>
    </row>
    <row r="102" spans="12:12" x14ac:dyDescent="0.2">
      <c r="L102" s="84"/>
    </row>
    <row r="103" spans="12:12" x14ac:dyDescent="0.2">
      <c r="L103" s="84"/>
    </row>
    <row r="104" spans="12:12" x14ac:dyDescent="0.2">
      <c r="L104" s="84"/>
    </row>
    <row r="105" spans="12:12" x14ac:dyDescent="0.2">
      <c r="L105" s="84"/>
    </row>
    <row r="106" spans="12:12" x14ac:dyDescent="0.2">
      <c r="L106" s="84"/>
    </row>
    <row r="107" spans="12:12" x14ac:dyDescent="0.2">
      <c r="L107" s="84"/>
    </row>
    <row r="108" spans="12:12" x14ac:dyDescent="0.2">
      <c r="L108" s="84"/>
    </row>
    <row r="109" spans="12:12" x14ac:dyDescent="0.2">
      <c r="L109" s="84"/>
    </row>
    <row r="110" spans="12:12" x14ac:dyDescent="0.2">
      <c r="L110" s="84"/>
    </row>
    <row r="111" spans="12:12" x14ac:dyDescent="0.2">
      <c r="L111" s="84"/>
    </row>
    <row r="112" spans="12:12" x14ac:dyDescent="0.2">
      <c r="L112" s="84"/>
    </row>
    <row r="113" spans="12:12" x14ac:dyDescent="0.2">
      <c r="L113" s="84"/>
    </row>
    <row r="114" spans="12:12" x14ac:dyDescent="0.2">
      <c r="L114" s="84"/>
    </row>
    <row r="115" spans="12:12" x14ac:dyDescent="0.2">
      <c r="L115" s="84"/>
    </row>
    <row r="116" spans="12:12" x14ac:dyDescent="0.2">
      <c r="L116" s="84"/>
    </row>
    <row r="117" spans="12:12" x14ac:dyDescent="0.2">
      <c r="L117" s="84"/>
    </row>
    <row r="118" spans="12:12" x14ac:dyDescent="0.2">
      <c r="L118" s="84"/>
    </row>
    <row r="119" spans="12:12" x14ac:dyDescent="0.2">
      <c r="L119" s="84"/>
    </row>
    <row r="120" spans="12:12" x14ac:dyDescent="0.2">
      <c r="L120" s="84"/>
    </row>
    <row r="121" spans="12:12" x14ac:dyDescent="0.2">
      <c r="L121" s="84"/>
    </row>
    <row r="122" spans="12:12" x14ac:dyDescent="0.2">
      <c r="L122" s="84"/>
    </row>
    <row r="123" spans="12:12" x14ac:dyDescent="0.2">
      <c r="L123" s="84"/>
    </row>
    <row r="124" spans="12:12" x14ac:dyDescent="0.2">
      <c r="L124" s="84"/>
    </row>
    <row r="125" spans="12:12" x14ac:dyDescent="0.2">
      <c r="L125" s="84"/>
    </row>
    <row r="126" spans="12:12" x14ac:dyDescent="0.2">
      <c r="L126" s="84"/>
    </row>
    <row r="127" spans="12:12" x14ac:dyDescent="0.2">
      <c r="L127" s="84"/>
    </row>
    <row r="128" spans="12:12" x14ac:dyDescent="0.2">
      <c r="L128" s="84"/>
    </row>
    <row r="129" spans="12:12" x14ac:dyDescent="0.2">
      <c r="L129" s="84"/>
    </row>
    <row r="130" spans="12:12" x14ac:dyDescent="0.2">
      <c r="L130" s="84"/>
    </row>
    <row r="131" spans="12:12" x14ac:dyDescent="0.2">
      <c r="L131" s="84"/>
    </row>
    <row r="132" spans="12:12" x14ac:dyDescent="0.2">
      <c r="L132" s="84"/>
    </row>
    <row r="133" spans="12:12" x14ac:dyDescent="0.2">
      <c r="L133" s="84"/>
    </row>
    <row r="134" spans="12:12" x14ac:dyDescent="0.2">
      <c r="L134" s="84"/>
    </row>
    <row r="135" spans="12:12" x14ac:dyDescent="0.2">
      <c r="L135" s="84"/>
    </row>
    <row r="136" spans="12:12" x14ac:dyDescent="0.2">
      <c r="L136" s="84"/>
    </row>
    <row r="137" spans="12:12" x14ac:dyDescent="0.2">
      <c r="L137" s="84"/>
    </row>
    <row r="138" spans="12:12" x14ac:dyDescent="0.2">
      <c r="L138" s="84"/>
    </row>
    <row r="139" spans="12:12" x14ac:dyDescent="0.2">
      <c r="L139" s="84"/>
    </row>
    <row r="140" spans="12:12" x14ac:dyDescent="0.2">
      <c r="L140" s="84"/>
    </row>
    <row r="141" spans="12:12" x14ac:dyDescent="0.2">
      <c r="L141" s="84"/>
    </row>
    <row r="142" spans="12:12" x14ac:dyDescent="0.2">
      <c r="L142" s="84"/>
    </row>
    <row r="143" spans="12:12" x14ac:dyDescent="0.2">
      <c r="L143" s="84"/>
    </row>
    <row r="144" spans="12:12" x14ac:dyDescent="0.2">
      <c r="L144" s="84"/>
    </row>
    <row r="145" spans="12:12" x14ac:dyDescent="0.2">
      <c r="L145" s="84"/>
    </row>
    <row r="146" spans="12:12" x14ac:dyDescent="0.2">
      <c r="L146" s="84"/>
    </row>
    <row r="147" spans="12:12" x14ac:dyDescent="0.2">
      <c r="L147" s="84"/>
    </row>
    <row r="148" spans="12:12" x14ac:dyDescent="0.2">
      <c r="L148" s="84"/>
    </row>
    <row r="149" spans="12:12" x14ac:dyDescent="0.2">
      <c r="L149" s="84"/>
    </row>
    <row r="150" spans="12:12" x14ac:dyDescent="0.2">
      <c r="L150" s="84"/>
    </row>
    <row r="151" spans="12:12" x14ac:dyDescent="0.2">
      <c r="L151" s="84"/>
    </row>
    <row r="152" spans="12:12" x14ac:dyDescent="0.2">
      <c r="L152" s="84"/>
    </row>
    <row r="153" spans="12:12" x14ac:dyDescent="0.2">
      <c r="L153" s="84"/>
    </row>
    <row r="154" spans="12:12" x14ac:dyDescent="0.2">
      <c r="L154" s="84"/>
    </row>
    <row r="155" spans="12:12" x14ac:dyDescent="0.2">
      <c r="L155" s="84"/>
    </row>
    <row r="156" spans="12:12" x14ac:dyDescent="0.2">
      <c r="L156" s="84"/>
    </row>
    <row r="157" spans="12:12" x14ac:dyDescent="0.2">
      <c r="L157" s="84"/>
    </row>
    <row r="158" spans="12:12" x14ac:dyDescent="0.2">
      <c r="L158" s="84"/>
    </row>
    <row r="159" spans="12:12" x14ac:dyDescent="0.2">
      <c r="L159" s="84"/>
    </row>
    <row r="160" spans="12:12" x14ac:dyDescent="0.2">
      <c r="L160" s="84"/>
    </row>
    <row r="161" spans="12:12" x14ac:dyDescent="0.2">
      <c r="L161" s="84"/>
    </row>
    <row r="162" spans="12:12" x14ac:dyDescent="0.2">
      <c r="L162" s="84"/>
    </row>
    <row r="163" spans="12:12" x14ac:dyDescent="0.2">
      <c r="L163" s="84"/>
    </row>
    <row r="164" spans="12:12" x14ac:dyDescent="0.2">
      <c r="L164" s="84"/>
    </row>
    <row r="165" spans="12:12" x14ac:dyDescent="0.2">
      <c r="L165" s="84"/>
    </row>
    <row r="166" spans="12:12" x14ac:dyDescent="0.2">
      <c r="L166" s="84"/>
    </row>
    <row r="167" spans="12:12" x14ac:dyDescent="0.2">
      <c r="L167" s="84"/>
    </row>
    <row r="168" spans="12:12" x14ac:dyDescent="0.2">
      <c r="L168" s="84"/>
    </row>
    <row r="169" spans="12:12" x14ac:dyDescent="0.2">
      <c r="L169" s="84"/>
    </row>
    <row r="170" spans="12:12" x14ac:dyDescent="0.2">
      <c r="L170" s="84"/>
    </row>
    <row r="171" spans="12:12" x14ac:dyDescent="0.2">
      <c r="L171" s="84"/>
    </row>
    <row r="172" spans="12:12" x14ac:dyDescent="0.2">
      <c r="L172" s="84"/>
    </row>
    <row r="173" spans="12:12" x14ac:dyDescent="0.2">
      <c r="L173" s="84"/>
    </row>
    <row r="174" spans="12:12" x14ac:dyDescent="0.2">
      <c r="L174" s="84"/>
    </row>
    <row r="175" spans="12:12" x14ac:dyDescent="0.2">
      <c r="L175" s="84"/>
    </row>
    <row r="176" spans="12:12" x14ac:dyDescent="0.2">
      <c r="L176" s="84"/>
    </row>
    <row r="177" spans="12:12" x14ac:dyDescent="0.2">
      <c r="L177" s="84"/>
    </row>
    <row r="178" spans="12:12" x14ac:dyDescent="0.2">
      <c r="L178" s="84"/>
    </row>
    <row r="179" spans="12:12" x14ac:dyDescent="0.2">
      <c r="L179" s="84"/>
    </row>
    <row r="180" spans="12:12" x14ac:dyDescent="0.2">
      <c r="L180" s="84"/>
    </row>
    <row r="181" spans="12:12" x14ac:dyDescent="0.2">
      <c r="L181" s="84"/>
    </row>
    <row r="182" spans="12:12" x14ac:dyDescent="0.2">
      <c r="L182" s="84"/>
    </row>
    <row r="183" spans="12:12" x14ac:dyDescent="0.2">
      <c r="L183" s="84"/>
    </row>
  </sheetData>
  <mergeCells count="6">
    <mergeCell ref="A1:C1"/>
    <mergeCell ref="G1:L1"/>
    <mergeCell ref="M1:N1"/>
    <mergeCell ref="X3:Y3"/>
    <mergeCell ref="V3:W3"/>
    <mergeCell ref="T1:T6"/>
  </mergeCells>
  <conditionalFormatting sqref="Q32:Q34 Q41:Q43 Q45:Q46 Q36:Q39 N6:N58">
    <cfRule type="cellIs" dxfId="453" priority="350" operator="greaterThan">
      <formula>40</formula>
    </cfRule>
    <cfRule type="cellIs" dxfId="452" priority="351" operator="lessThan">
      <formula>41</formula>
    </cfRule>
  </conditionalFormatting>
  <conditionalFormatting sqref="Q6">
    <cfRule type="cellIs" dxfId="451" priority="261" operator="greaterThan">
      <formula>40</formula>
    </cfRule>
    <cfRule type="cellIs" dxfId="450" priority="262" operator="lessThan">
      <formula>41</formula>
    </cfRule>
  </conditionalFormatting>
  <conditionalFormatting sqref="S6 S32:S34 S41:S43 S45:S46 S36:S39">
    <cfRule type="cellIs" dxfId="449" priority="257" operator="greaterThan">
      <formula>240</formula>
    </cfRule>
    <cfRule type="cellIs" dxfId="448" priority="258" operator="lessThan">
      <formula>241</formula>
    </cfRule>
  </conditionalFormatting>
  <conditionalFormatting sqref="B6">
    <cfRule type="cellIs" dxfId="447" priority="253" operator="greaterThan">
      <formula>40</formula>
    </cfRule>
    <cfRule type="cellIs" dxfId="446" priority="254" operator="lessThan">
      <formula>41</formula>
    </cfRule>
  </conditionalFormatting>
  <conditionalFormatting sqref="Q7:Q24">
    <cfRule type="cellIs" dxfId="445" priority="211" operator="greaterThan">
      <formula>40</formula>
    </cfRule>
    <cfRule type="cellIs" dxfId="444" priority="212" operator="lessThan">
      <formula>41</formula>
    </cfRule>
  </conditionalFormatting>
  <conditionalFormatting sqref="S7:S24">
    <cfRule type="cellIs" dxfId="443" priority="209" operator="greaterThan">
      <formula>240</formula>
    </cfRule>
    <cfRule type="cellIs" dxfId="442" priority="210" operator="lessThan">
      <formula>241</formula>
    </cfRule>
  </conditionalFormatting>
  <conditionalFormatting sqref="B7:B18">
    <cfRule type="cellIs" dxfId="441" priority="207" operator="greaterThan">
      <formula>40</formula>
    </cfRule>
    <cfRule type="cellIs" dxfId="440" priority="208" operator="lessThan">
      <formula>41</formula>
    </cfRule>
  </conditionalFormatting>
  <conditionalFormatting sqref="Q25:Q26">
    <cfRule type="cellIs" dxfId="439" priority="198" operator="greaterThan">
      <formula>40</formula>
    </cfRule>
    <cfRule type="cellIs" dxfId="438" priority="199" operator="lessThan">
      <formula>41</formula>
    </cfRule>
  </conditionalFormatting>
  <conditionalFormatting sqref="S25:S26">
    <cfRule type="cellIs" dxfId="437" priority="196" operator="greaterThan">
      <formula>240</formula>
    </cfRule>
    <cfRule type="cellIs" dxfId="436" priority="197" operator="lessThan">
      <formula>241</formula>
    </cfRule>
  </conditionalFormatting>
  <conditionalFormatting sqref="B25:B26">
    <cfRule type="cellIs" dxfId="435" priority="194" operator="greaterThan">
      <formula>40</formula>
    </cfRule>
    <cfRule type="cellIs" dxfId="434" priority="195" operator="lessThan">
      <formula>41</formula>
    </cfRule>
  </conditionalFormatting>
  <conditionalFormatting sqref="Q27:Q29">
    <cfRule type="cellIs" dxfId="433" priority="188" operator="greaterThan">
      <formula>40</formula>
    </cfRule>
    <cfRule type="cellIs" dxfId="432" priority="189" operator="lessThan">
      <formula>41</formula>
    </cfRule>
  </conditionalFormatting>
  <conditionalFormatting sqref="S27:S29">
    <cfRule type="cellIs" dxfId="431" priority="186" operator="greaterThan">
      <formula>240</formula>
    </cfRule>
    <cfRule type="cellIs" dxfId="430" priority="187" operator="lessThan">
      <formula>241</formula>
    </cfRule>
  </conditionalFormatting>
  <conditionalFormatting sqref="Q30">
    <cfRule type="cellIs" dxfId="429" priority="152" operator="greaterThan">
      <formula>40</formula>
    </cfRule>
    <cfRule type="cellIs" dxfId="428" priority="153" operator="lessThan">
      <formula>41</formula>
    </cfRule>
  </conditionalFormatting>
  <conditionalFormatting sqref="S30">
    <cfRule type="cellIs" dxfId="427" priority="150" operator="greaterThan">
      <formula>240</formula>
    </cfRule>
    <cfRule type="cellIs" dxfId="426" priority="151" operator="lessThan">
      <formula>241</formula>
    </cfRule>
  </conditionalFormatting>
  <conditionalFormatting sqref="Q47">
    <cfRule type="cellIs" dxfId="425" priority="143" operator="greaterThan">
      <formula>40</formula>
    </cfRule>
    <cfRule type="cellIs" dxfId="424" priority="144" operator="lessThan">
      <formula>41</formula>
    </cfRule>
  </conditionalFormatting>
  <conditionalFormatting sqref="S47 S49">
    <cfRule type="cellIs" dxfId="423" priority="141" operator="greaterThan">
      <formula>240</formula>
    </cfRule>
    <cfRule type="cellIs" dxfId="422" priority="142" operator="lessThan">
      <formula>241</formula>
    </cfRule>
  </conditionalFormatting>
  <conditionalFormatting sqref="Q49:Q50">
    <cfRule type="cellIs" dxfId="421" priority="135" operator="greaterThan">
      <formula>40</formula>
    </cfRule>
    <cfRule type="cellIs" dxfId="420" priority="136" operator="lessThan">
      <formula>41</formula>
    </cfRule>
  </conditionalFormatting>
  <conditionalFormatting sqref="S50">
    <cfRule type="cellIs" dxfId="419" priority="123" operator="greaterThan">
      <formula>240</formula>
    </cfRule>
    <cfRule type="cellIs" dxfId="418" priority="124" operator="lessThan">
      <formula>241</formula>
    </cfRule>
  </conditionalFormatting>
  <conditionalFormatting sqref="Q37:Q39">
    <cfRule type="cellIs" dxfId="417" priority="85" operator="greaterThan">
      <formula>40</formula>
    </cfRule>
    <cfRule type="cellIs" dxfId="416" priority="86" operator="lessThan">
      <formula>41</formula>
    </cfRule>
  </conditionalFormatting>
  <conditionalFormatting sqref="Q51">
    <cfRule type="cellIs" dxfId="415" priority="115" operator="greaterThan">
      <formula>40</formula>
    </cfRule>
    <cfRule type="cellIs" dxfId="414" priority="116" operator="lessThan">
      <formula>41</formula>
    </cfRule>
  </conditionalFormatting>
  <conditionalFormatting sqref="S51">
    <cfRule type="cellIs" dxfId="413" priority="111" operator="greaterThan">
      <formula>240</formula>
    </cfRule>
    <cfRule type="cellIs" dxfId="412" priority="112" operator="lessThan">
      <formula>241</formula>
    </cfRule>
  </conditionalFormatting>
  <conditionalFormatting sqref="Q52:Q58">
    <cfRule type="cellIs" dxfId="411" priority="104" operator="greaterThan">
      <formula>40</formula>
    </cfRule>
    <cfRule type="cellIs" dxfId="410" priority="105" operator="lessThan">
      <formula>41</formula>
    </cfRule>
  </conditionalFormatting>
  <conditionalFormatting sqref="S52:S58">
    <cfRule type="cellIs" dxfId="409" priority="102" operator="greaterThan">
      <formula>240</formula>
    </cfRule>
    <cfRule type="cellIs" dxfId="408" priority="103" operator="lessThan">
      <formula>241</formula>
    </cfRule>
  </conditionalFormatting>
  <conditionalFormatting sqref="Q36">
    <cfRule type="cellIs" dxfId="407" priority="96" operator="greaterThan">
      <formula>40</formula>
    </cfRule>
    <cfRule type="cellIs" dxfId="406" priority="97" operator="lessThan">
      <formula>41</formula>
    </cfRule>
  </conditionalFormatting>
  <conditionalFormatting sqref="S36">
    <cfRule type="cellIs" dxfId="405" priority="92" operator="greaterThan">
      <formula>240</formula>
    </cfRule>
    <cfRule type="cellIs" dxfId="404" priority="93" operator="lessThan">
      <formula>241</formula>
    </cfRule>
  </conditionalFormatting>
  <conditionalFormatting sqref="S37:S39">
    <cfRule type="cellIs" dxfId="403" priority="83" operator="greaterThan">
      <formula>240</formula>
    </cfRule>
    <cfRule type="cellIs" dxfId="402" priority="84" operator="lessThan">
      <formula>241</formula>
    </cfRule>
  </conditionalFormatting>
  <conditionalFormatting sqref="Q31">
    <cfRule type="cellIs" dxfId="401" priority="79" operator="greaterThan">
      <formula>40</formula>
    </cfRule>
    <cfRule type="cellIs" dxfId="400" priority="80" operator="lessThan">
      <formula>41</formula>
    </cfRule>
  </conditionalFormatting>
  <conditionalFormatting sqref="S31">
    <cfRule type="cellIs" dxfId="399" priority="75" operator="greaterThan">
      <formula>240</formula>
    </cfRule>
    <cfRule type="cellIs" dxfId="398" priority="76" operator="lessThan">
      <formula>241</formula>
    </cfRule>
  </conditionalFormatting>
  <conditionalFormatting sqref="Q40">
    <cfRule type="cellIs" dxfId="397" priority="68" operator="greaterThan">
      <formula>40</formula>
    </cfRule>
    <cfRule type="cellIs" dxfId="396" priority="69" operator="lessThan">
      <formula>41</formula>
    </cfRule>
  </conditionalFormatting>
  <conditionalFormatting sqref="S40">
    <cfRule type="cellIs" dxfId="395" priority="66" operator="greaterThan">
      <formula>240</formula>
    </cfRule>
    <cfRule type="cellIs" dxfId="394" priority="67" operator="lessThan">
      <formula>241</formula>
    </cfRule>
  </conditionalFormatting>
  <conditionalFormatting sqref="S44">
    <cfRule type="cellIs" dxfId="393" priority="60" operator="greaterThan">
      <formula>240</formula>
    </cfRule>
    <cfRule type="cellIs" dxfId="392" priority="61" operator="lessThan">
      <formula>241</formula>
    </cfRule>
  </conditionalFormatting>
  <conditionalFormatting sqref="Q44">
    <cfRule type="cellIs" dxfId="391" priority="58" operator="greaterThan">
      <formula>40</formula>
    </cfRule>
    <cfRule type="cellIs" dxfId="390" priority="59" operator="lessThan">
      <formula>41</formula>
    </cfRule>
  </conditionalFormatting>
  <conditionalFormatting sqref="S35">
    <cfRule type="cellIs" dxfId="389" priority="54" operator="greaterThan">
      <formula>240</formula>
    </cfRule>
    <cfRule type="cellIs" dxfId="388" priority="55" operator="lessThan">
      <formula>241</formula>
    </cfRule>
  </conditionalFormatting>
  <conditionalFormatting sqref="Q35">
    <cfRule type="cellIs" dxfId="387" priority="52" operator="greaterThan">
      <formula>40</formula>
    </cfRule>
    <cfRule type="cellIs" dxfId="386" priority="53" operator="lessThan">
      <formula>41</formula>
    </cfRule>
  </conditionalFormatting>
  <conditionalFormatting sqref="Q48">
    <cfRule type="cellIs" dxfId="385" priority="45" operator="greaterThan">
      <formula>40</formula>
    </cfRule>
    <cfRule type="cellIs" dxfId="384" priority="46" operator="lessThan">
      <formula>41</formula>
    </cfRule>
  </conditionalFormatting>
  <conditionalFormatting sqref="S48">
    <cfRule type="cellIs" dxfId="383" priority="43" operator="greaterThan">
      <formula>240</formula>
    </cfRule>
    <cfRule type="cellIs" dxfId="382" priority="44" operator="lessThan">
      <formula>241</formula>
    </cfRule>
  </conditionalFormatting>
  <conditionalFormatting sqref="N59:N62">
    <cfRule type="cellIs" dxfId="381" priority="39" operator="greaterThan">
      <formula>40</formula>
    </cfRule>
    <cfRule type="cellIs" dxfId="380" priority="40" operator="lessThan">
      <formula>41</formula>
    </cfRule>
  </conditionalFormatting>
  <conditionalFormatting sqref="Q59:Q62">
    <cfRule type="cellIs" dxfId="379" priority="35" operator="greaterThan">
      <formula>40</formula>
    </cfRule>
    <cfRule type="cellIs" dxfId="378" priority="36" operator="lessThan">
      <formula>41</formula>
    </cfRule>
  </conditionalFormatting>
  <conditionalFormatting sqref="S59:S62">
    <cfRule type="cellIs" dxfId="377" priority="33" operator="greaterThan">
      <formula>240</formula>
    </cfRule>
    <cfRule type="cellIs" dxfId="376" priority="34" operator="lessThan">
      <formula>241</formula>
    </cfRule>
  </conditionalFormatting>
  <conditionalFormatting sqref="N63:N66">
    <cfRule type="cellIs" dxfId="375" priority="29" operator="greaterThan">
      <formula>40</formula>
    </cfRule>
    <cfRule type="cellIs" dxfId="374" priority="30" operator="lessThan">
      <formula>41</formula>
    </cfRule>
  </conditionalFormatting>
  <conditionalFormatting sqref="Q63:Q66">
    <cfRule type="cellIs" dxfId="373" priority="25" operator="greaterThan">
      <formula>40</formula>
    </cfRule>
    <cfRule type="cellIs" dxfId="372" priority="26" operator="lessThan">
      <formula>41</formula>
    </cfRule>
  </conditionalFormatting>
  <conditionalFormatting sqref="S63:S66">
    <cfRule type="cellIs" dxfId="371" priority="23" operator="greaterThan">
      <formula>240</formula>
    </cfRule>
    <cfRule type="cellIs" dxfId="370" priority="24" operator="lessThan">
      <formula>241</formula>
    </cfRule>
  </conditionalFormatting>
  <dataValidations count="7">
    <dataValidation type="list" allowBlank="1" showInputMessage="1" showErrorMessage="1" sqref="C6:D29 C35:D35 D52:D54 D37:D39 C40:D40 C44:D44 C47:D49" xr:uid="{00000000-0002-0000-0300-000000000000}">
      <formula1>Group_Regional</formula1>
    </dataValidation>
    <dataValidation type="list" errorStyle="warning" allowBlank="1" showInputMessage="1" showErrorMessage="1" sqref="Z6:Z18 Z25:Z26 Z52:Z66 Z37:Z40 Z47:Z48" xr:uid="{00000000-0002-0000-0300-000001000000}">
      <formula1>Deal_Type</formula1>
    </dataValidation>
    <dataValidation type="list" errorStyle="warning" allowBlank="1" showInputMessage="1" showErrorMessage="1" sqref="X6:X18 X25:X26 X52:X54 X37:X40 X47:X48" xr:uid="{00000000-0002-0000-0300-000002000000}">
      <formula1>PS_Service_Domain</formula1>
    </dataValidation>
    <dataValidation type="list" errorStyle="warning" allowBlank="1" showInputMessage="1" showErrorMessage="1" sqref="Y6:Y18 Y25:Y26 Y52:Y54 Y37:Y40 Y47:Y48" xr:uid="{00000000-0002-0000-0300-000003000000}">
      <formula1>PS_Practice_Area</formula1>
    </dataValidation>
    <dataValidation type="list" allowBlank="1" showInputMessage="1" showErrorMessage="1" sqref="E6:E29 E35 E40 E44 E47:E49" xr:uid="{00000000-0002-0000-0300-000004000000}">
      <formula1>NewExisting</formula1>
    </dataValidation>
    <dataValidation type="list" errorStyle="warning" allowBlank="1" showInputMessage="1" showErrorMessage="1" sqref="AA6:AA18 AA25:AA26 AA52:AA66 AA37:AA40 AA47:AA48" xr:uid="{00000000-0002-0000-0300-000005000000}">
      <formula1>TMAUM</formula1>
    </dataValidation>
    <dataValidation type="list" allowBlank="1" showInputMessage="1" showErrorMessage="1" sqref="H6:H29 H52:H66 H35 H37:H40 H44 H47:H49" xr:uid="{00000000-0002-0000-0300-000006000000}">
      <formula1>Service</formula1>
    </dataValidation>
  </dataValidations>
  <printOptions horizontalCentered="1"/>
  <pageMargins left="0.70866141732283472" right="0.70866141732283472" top="1.1417322834645669" bottom="0.74803149606299213" header="0.31496062992125984" footer="0.31496062992125984"/>
  <pageSetup paperSize="9" orientation="portrait" horizontalDpi="4294967293" r:id="rId1"/>
  <headerFooter>
    <oddHeader>&amp;R&amp;G</oddHeader>
  </headerFooter>
  <legacyDrawing r:id="rId2"/>
  <extLst>
    <ext xmlns:x14="http://schemas.microsoft.com/office/spreadsheetml/2009/9/main" uri="{78C0D931-6437-407d-A8EE-F0AAD7539E65}">
      <x14:conditionalFormattings>
        <x14:conditionalFormatting xmlns:xm="http://schemas.microsoft.com/office/excel/2006/main">
          <x14:cfRule type="expression" priority="363" id="{08454194-0A07-4A55-B936-71A9539ED3D7}">
            <xm:f>IF('1. Service information'!$B$5="Professional Service",TRUE,FALSE)</xm:f>
            <x14:dxf>
              <font>
                <color theme="0"/>
              </font>
              <fill>
                <patternFill>
                  <bgColor theme="0"/>
                </patternFill>
              </fill>
            </x14:dxf>
          </x14:cfRule>
          <xm:sqref>C3:D3 Z3:AA3 U3 G3:R3</xm:sqref>
        </x14:conditionalFormatting>
        <x14:conditionalFormatting xmlns:xm="http://schemas.microsoft.com/office/excel/2006/main">
          <x14:cfRule type="expression" priority="364" id="{73D38A33-9412-4D19-A03B-39EC12AAE29A}">
            <xm:f>IF('1. Service information'!$B$5="Professional Service",FALSE,TRUE)</xm:f>
            <x14:dxf>
              <font>
                <color theme="0"/>
              </font>
              <fill>
                <patternFill>
                  <bgColor theme="0"/>
                </patternFill>
              </fill>
            </x14:dxf>
          </x14:cfRule>
          <xm:sqref>U4:AA4 C4:D4 G4:R4</xm:sqref>
        </x14:conditionalFormatting>
        <x14:conditionalFormatting xmlns:xm="http://schemas.microsoft.com/office/excel/2006/main">
          <x14:cfRule type="expression" priority="368" id="{0E327C69-2257-4D19-8179-09C098283E69}">
            <xm:f>IF('1. Service information'!$B$5="Professional Service",FALSE,TRUE)</xm:f>
            <x14:dxf>
              <fill>
                <patternFill>
                  <bgColor rgb="FFBFBFBF"/>
                </patternFill>
              </fill>
            </x14:dxf>
          </x14:cfRule>
          <xm:sqref>X6:Y6 AA6</xm:sqref>
        </x14:conditionalFormatting>
        <x14:conditionalFormatting xmlns:xm="http://schemas.microsoft.com/office/excel/2006/main">
          <x14:cfRule type="expression" priority="264" id="{637B935D-B4A1-477F-8C36-D5D1DE3A5F72}">
            <xm:f>IF('1. Service information'!$B$5="Professional Service",FALSE,TRUE)</xm:f>
            <x14:dxf>
              <fill>
                <patternFill>
                  <bgColor rgb="FFBFBFBF"/>
                </patternFill>
              </fill>
            </x14:dxf>
          </x14:cfRule>
          <xm:sqref>U6:W6</xm:sqref>
        </x14:conditionalFormatting>
        <x14:conditionalFormatting xmlns:xm="http://schemas.microsoft.com/office/excel/2006/main">
          <x14:cfRule type="expression" priority="263" id="{62A62DF5-3A68-4452-BD45-36B6257504F8}">
            <xm:f>IF('1. Service information'!$B$5="Professional Service",TRUE,FALSE)</xm:f>
            <x14:dxf>
              <fill>
                <patternFill>
                  <bgColor theme="5" tint="0.79998168889431442"/>
                </patternFill>
              </fill>
            </x14:dxf>
          </x14:cfRule>
          <xm:sqref>U6:Y6 AA6</xm:sqref>
        </x14:conditionalFormatting>
        <x14:conditionalFormatting xmlns:xm="http://schemas.microsoft.com/office/excel/2006/main">
          <x14:cfRule type="expression" priority="259" id="{B72AD3DC-CAC5-4CDF-8AB2-0D147F1A101B}">
            <xm:f>IF('1. Service information'!$B$5="Professional Service",TRUE,FALSE)</xm:f>
            <x14:dxf>
              <font>
                <color theme="0"/>
              </font>
              <fill>
                <patternFill>
                  <bgColor theme="0"/>
                </patternFill>
              </fill>
            </x14:dxf>
          </x14:cfRule>
          <xm:sqref>S3</xm:sqref>
        </x14:conditionalFormatting>
        <x14:conditionalFormatting xmlns:xm="http://schemas.microsoft.com/office/excel/2006/main">
          <x14:cfRule type="expression" priority="260" id="{1F57C26F-3C7F-4EA3-BE65-03412B57DDB8}">
            <xm:f>IF('1. Service information'!$B$5="Professional Service",FALSE,TRUE)</xm:f>
            <x14:dxf>
              <font>
                <color theme="0"/>
              </font>
              <fill>
                <patternFill>
                  <bgColor theme="0"/>
                </patternFill>
              </fill>
            </x14:dxf>
          </x14:cfRule>
          <xm:sqref>S4</xm:sqref>
        </x14:conditionalFormatting>
        <x14:conditionalFormatting xmlns:xm="http://schemas.microsoft.com/office/excel/2006/main">
          <x14:cfRule type="expression" priority="252" id="{D501BB7E-1F54-4537-B7F8-84BE268FEE6D}">
            <xm:f>IF('1. Service information'!$B$5="Professional Service",TRUE,FALSE)</xm:f>
            <x14:dxf>
              <font>
                <color theme="0"/>
              </font>
            </x14:dxf>
          </x14:cfRule>
          <xm:sqref>I5</xm:sqref>
        </x14:conditionalFormatting>
        <x14:conditionalFormatting xmlns:xm="http://schemas.microsoft.com/office/excel/2006/main">
          <x14:cfRule type="expression" priority="249" id="{9FD60669-12DA-41AD-A1EE-5058E90F2BCA}">
            <xm:f>IF('1. Service information'!$B$5="Professional Service",TRUE,FALSE)</xm:f>
            <x14:dxf>
              <font>
                <color theme="0"/>
              </font>
              <fill>
                <patternFill>
                  <bgColor theme="0"/>
                </patternFill>
              </fill>
            </x14:dxf>
          </x14:cfRule>
          <xm:sqref>AB3</xm:sqref>
        </x14:conditionalFormatting>
        <x14:conditionalFormatting xmlns:xm="http://schemas.microsoft.com/office/excel/2006/main">
          <x14:cfRule type="expression" priority="250" id="{FB7C646A-CD0B-4D1F-B65A-B520A30D7AE4}">
            <xm:f>IF('1. Service information'!$B$5="Professional Service",FALSE,TRUE)</xm:f>
            <x14:dxf>
              <font>
                <color theme="0"/>
              </font>
              <fill>
                <patternFill>
                  <bgColor theme="0"/>
                </patternFill>
              </fill>
            </x14:dxf>
          </x14:cfRule>
          <xm:sqref>AB4</xm:sqref>
        </x14:conditionalFormatting>
        <x14:conditionalFormatting xmlns:xm="http://schemas.microsoft.com/office/excel/2006/main">
          <x14:cfRule type="expression" priority="246" id="{CFABB322-5430-4E19-8452-25A1C7F80772}">
            <xm:f>IF('1. Service information'!$B$5="Professional Service",TRUE,FALSE)</xm:f>
            <x14:dxf>
              <font>
                <color theme="0"/>
              </font>
              <fill>
                <patternFill>
                  <bgColor theme="0"/>
                </patternFill>
              </fill>
            </x14:dxf>
          </x14:cfRule>
          <xm:sqref>E3:F3</xm:sqref>
        </x14:conditionalFormatting>
        <x14:conditionalFormatting xmlns:xm="http://schemas.microsoft.com/office/excel/2006/main">
          <x14:cfRule type="expression" priority="247" id="{7F96D5E1-D05D-458F-AED7-32CC772911AC}">
            <xm:f>IF('1. Service information'!$B$5="Professional Service",FALSE,TRUE)</xm:f>
            <x14:dxf>
              <font>
                <color theme="0"/>
              </font>
              <fill>
                <patternFill>
                  <bgColor theme="0"/>
                </patternFill>
              </fill>
            </x14:dxf>
          </x14:cfRule>
          <xm:sqref>E4:F4</xm:sqref>
        </x14:conditionalFormatting>
        <x14:conditionalFormatting xmlns:xm="http://schemas.microsoft.com/office/excel/2006/main">
          <x14:cfRule type="expression" priority="228" id="{28D3C610-FD4C-4394-9A61-22538EF79EA7}">
            <xm:f>IF('xlFile://Root/CurrentDir/[Service_Code_Request_Workbook_Cloud_CSfS_V1-1 (2).xlsx]1. Service information'!#REF!="Professional Service",FALSE,TRUE)</xm:f>
            <x14:dxf>
              <fill>
                <patternFill>
                  <bgColor rgb="FFBFBFBF"/>
                </patternFill>
              </fill>
            </x14:dxf>
          </x14:cfRule>
          <xm:sqref>Z6</xm:sqref>
        </x14:conditionalFormatting>
        <x14:conditionalFormatting xmlns:xm="http://schemas.microsoft.com/office/excel/2006/main">
          <x14:cfRule type="expression" priority="227" id="{DE6000B9-08B3-4C9C-9638-9BC2EBBD60E1}">
            <xm:f>IF('xlFile://Root/CurrentDir/[Service_Code_Request_Workbook_Cloud_CSfS_V1-1 (2).xlsx]1. Service information'!#REF!="Professional Service",TRUE,FALSE)</xm:f>
            <x14:dxf>
              <fill>
                <patternFill>
                  <bgColor theme="5" tint="0.79998168889431442"/>
                </patternFill>
              </fill>
            </x14:dxf>
          </x14:cfRule>
          <xm:sqref>Z6</xm:sqref>
        </x14:conditionalFormatting>
        <x14:conditionalFormatting xmlns:xm="http://schemas.microsoft.com/office/excel/2006/main">
          <x14:cfRule type="expression" priority="217" id="{F7584C60-C538-489A-AD94-EC929968D848}">
            <xm:f>IF('1. Service information'!$B$5="Professional Service",FALSE,TRUE)</xm:f>
            <x14:dxf>
              <fill>
                <patternFill>
                  <bgColor rgb="FFBFBFBF"/>
                </patternFill>
              </fill>
            </x14:dxf>
          </x14:cfRule>
          <xm:sqref>X7:Y18 AA7:AA18</xm:sqref>
        </x14:conditionalFormatting>
        <x14:conditionalFormatting xmlns:xm="http://schemas.microsoft.com/office/excel/2006/main">
          <x14:cfRule type="expression" priority="214" id="{0461240E-43AD-4015-9C85-40205B69AB44}">
            <xm:f>IF('1. Service information'!$B$5="Professional Service",FALSE,TRUE)</xm:f>
            <x14:dxf>
              <fill>
                <patternFill>
                  <bgColor rgb="FFBFBFBF"/>
                </patternFill>
              </fill>
            </x14:dxf>
          </x14:cfRule>
          <xm:sqref>U7:W28</xm:sqref>
        </x14:conditionalFormatting>
        <x14:conditionalFormatting xmlns:xm="http://schemas.microsoft.com/office/excel/2006/main">
          <x14:cfRule type="expression" priority="213" id="{E7EE4E87-24DB-41ED-8791-7E0E318AAE3F}">
            <xm:f>IF('1. Service information'!$B$5="Professional Service",TRUE,FALSE)</xm:f>
            <x14:dxf>
              <fill>
                <patternFill>
                  <bgColor theme="5" tint="0.79998168889431442"/>
                </patternFill>
              </fill>
            </x14:dxf>
          </x14:cfRule>
          <xm:sqref>U7:Y18 AA7:AA18</xm:sqref>
        </x14:conditionalFormatting>
        <x14:conditionalFormatting xmlns:xm="http://schemas.microsoft.com/office/excel/2006/main">
          <x14:cfRule type="expression" priority="206" id="{8648CD62-41D8-4906-893D-F578C500A77D}">
            <xm:f>IF('xlFile://Root/CurrentDir/[Service_Code_Request_Workbook_Cloud_CSfS_V1-1 (2).xlsx]1. Service information'!#REF!="Professional Service",FALSE,TRUE)</xm:f>
            <x14:dxf>
              <fill>
                <patternFill>
                  <bgColor rgb="FFBFBFBF"/>
                </patternFill>
              </fill>
            </x14:dxf>
          </x14:cfRule>
          <xm:sqref>Z7:Z18</xm:sqref>
        </x14:conditionalFormatting>
        <x14:conditionalFormatting xmlns:xm="http://schemas.microsoft.com/office/excel/2006/main">
          <x14:cfRule type="expression" priority="205" id="{E4311665-E197-4B0D-94BF-83888E950601}">
            <xm:f>IF('xlFile://Root/CurrentDir/[Service_Code_Request_Workbook_Cloud_CSfS_V1-1 (2).xlsx]1. Service information'!#REF!="Professional Service",TRUE,FALSE)</xm:f>
            <x14:dxf>
              <fill>
                <patternFill>
                  <bgColor theme="5" tint="0.79998168889431442"/>
                </patternFill>
              </fill>
            </x14:dxf>
          </x14:cfRule>
          <xm:sqref>Z7:Z18</xm:sqref>
        </x14:conditionalFormatting>
        <x14:conditionalFormatting xmlns:xm="http://schemas.microsoft.com/office/excel/2006/main">
          <x14:cfRule type="expression" priority="204" id="{5DF14821-7505-4F42-B73F-224DBED3743D}">
            <xm:f>IF('1. Service information'!$B$5="Professional Service",FALSE,TRUE)</xm:f>
            <x14:dxf>
              <fill>
                <patternFill>
                  <bgColor rgb="FFBFBFBF"/>
                </patternFill>
              </fill>
            </x14:dxf>
          </x14:cfRule>
          <xm:sqref>X25:Y26 AA25:AA26</xm:sqref>
        </x14:conditionalFormatting>
        <x14:conditionalFormatting xmlns:xm="http://schemas.microsoft.com/office/excel/2006/main">
          <x14:cfRule type="expression" priority="201" id="{83150E1E-A5FA-4FC1-8633-0AB671A2726C}">
            <xm:f>IF('1. Service information'!$B$5="Professional Service",FALSE,TRUE)</xm:f>
            <x14:dxf>
              <fill>
                <patternFill>
                  <bgColor rgb="FFBFBFBF"/>
                </patternFill>
              </fill>
            </x14:dxf>
          </x14:cfRule>
          <xm:sqref>U25:W26</xm:sqref>
        </x14:conditionalFormatting>
        <x14:conditionalFormatting xmlns:xm="http://schemas.microsoft.com/office/excel/2006/main">
          <x14:cfRule type="expression" priority="200" id="{DB08CEBD-5A6E-4DEA-A27D-1B877F394730}">
            <xm:f>IF('1. Service information'!$B$5="Professional Service",TRUE,FALSE)</xm:f>
            <x14:dxf>
              <fill>
                <patternFill>
                  <bgColor theme="5" tint="0.79998168889431442"/>
                </patternFill>
              </fill>
            </x14:dxf>
          </x14:cfRule>
          <xm:sqref>U25:Y26 AA25:AA26</xm:sqref>
        </x14:conditionalFormatting>
        <x14:conditionalFormatting xmlns:xm="http://schemas.microsoft.com/office/excel/2006/main">
          <x14:cfRule type="expression" priority="193" id="{8C04E7E3-CA8B-4C00-A641-9AF767A6B44A}">
            <xm:f>IF('xlFile://Root/CurrentDir/[Service_Code_Request_Workbook_Cloud_CSfS_V1-1 (2).xlsx]1. Service information'!#REF!="Professional Service",FALSE,TRUE)</xm:f>
            <x14:dxf>
              <fill>
                <patternFill>
                  <bgColor rgb="FFBFBFBF"/>
                </patternFill>
              </fill>
            </x14:dxf>
          </x14:cfRule>
          <xm:sqref>Z25:Z26</xm:sqref>
        </x14:conditionalFormatting>
        <x14:conditionalFormatting xmlns:xm="http://schemas.microsoft.com/office/excel/2006/main">
          <x14:cfRule type="expression" priority="192" id="{815F3A28-D55C-4532-ABA0-757CAB714A98}">
            <xm:f>IF('xlFile://Root/CurrentDir/[Service_Code_Request_Workbook_Cloud_CSfS_V1-1 (2).xlsx]1. Service information'!#REF!="Professional Service",TRUE,FALSE)</xm:f>
            <x14:dxf>
              <fill>
                <patternFill>
                  <bgColor theme="5" tint="0.79998168889431442"/>
                </patternFill>
              </fill>
            </x14:dxf>
          </x14:cfRule>
          <xm:sqref>Z25:Z26</xm:sqref>
        </x14:conditionalFormatting>
        <x14:conditionalFormatting xmlns:xm="http://schemas.microsoft.com/office/excel/2006/main">
          <x14:cfRule type="expression" priority="149" id="{62A4B1D8-8E0D-4235-9190-BCEBF9C35BFD}">
            <xm:f>IF('1. Service information'!$B$5="Professional Service",FALSE,TRUE)</xm:f>
            <x14:dxf>
              <fill>
                <patternFill>
                  <bgColor rgb="FFBFBFBF"/>
                </patternFill>
              </fill>
            </x14:dxf>
          </x14:cfRule>
          <xm:sqref>X47:Y47 AA47</xm:sqref>
        </x14:conditionalFormatting>
        <x14:conditionalFormatting xmlns:xm="http://schemas.microsoft.com/office/excel/2006/main">
          <x14:cfRule type="expression" priority="146" id="{7258C685-81F6-48DF-8579-774AFB44FD98}">
            <xm:f>IF('1. Service information'!$B$5="Professional Service",FALSE,TRUE)</xm:f>
            <x14:dxf>
              <fill>
                <patternFill>
                  <bgColor rgb="FFBFBFBF"/>
                </patternFill>
              </fill>
            </x14:dxf>
          </x14:cfRule>
          <xm:sqref>U47:W47</xm:sqref>
        </x14:conditionalFormatting>
        <x14:conditionalFormatting xmlns:xm="http://schemas.microsoft.com/office/excel/2006/main">
          <x14:cfRule type="expression" priority="145" id="{C225FDC3-3430-4AC3-A4BD-1143B17763B6}">
            <xm:f>IF('1. Service information'!$B$5="Professional Service",TRUE,FALSE)</xm:f>
            <x14:dxf>
              <fill>
                <patternFill>
                  <bgColor theme="5" tint="0.79998168889431442"/>
                </patternFill>
              </fill>
            </x14:dxf>
          </x14:cfRule>
          <xm:sqref>U47:Y47 AA47</xm:sqref>
        </x14:conditionalFormatting>
        <x14:conditionalFormatting xmlns:xm="http://schemas.microsoft.com/office/excel/2006/main">
          <x14:cfRule type="expression" priority="138" id="{D2B76458-4E05-4264-B0AC-B402D0050F83}">
            <xm:f>IF('xlFile://Root/CurrentDir/[Service_Code_Request_Workbook_Cloud_CSfS_V1-1 (2).xlsx]1. Service information'!#REF!="Professional Service",FALSE,TRUE)</xm:f>
            <x14:dxf>
              <fill>
                <patternFill>
                  <bgColor rgb="FFBFBFBF"/>
                </patternFill>
              </fill>
            </x14:dxf>
          </x14:cfRule>
          <xm:sqref>Z47</xm:sqref>
        </x14:conditionalFormatting>
        <x14:conditionalFormatting xmlns:xm="http://schemas.microsoft.com/office/excel/2006/main">
          <x14:cfRule type="expression" priority="137" id="{5D1AEDE2-85D6-4088-875C-A56D749DBFC6}">
            <xm:f>IF('xlFile://Root/CurrentDir/[Service_Code_Request_Workbook_Cloud_CSfS_V1-1 (2).xlsx]1. Service information'!#REF!="Professional Service",TRUE,FALSE)</xm:f>
            <x14:dxf>
              <fill>
                <patternFill>
                  <bgColor theme="5" tint="0.79998168889431442"/>
                </patternFill>
              </fill>
            </x14:dxf>
          </x14:cfRule>
          <xm:sqref>Z47</xm:sqref>
        </x14:conditionalFormatting>
        <x14:conditionalFormatting xmlns:xm="http://schemas.microsoft.com/office/excel/2006/main">
          <x14:cfRule type="expression" priority="110" id="{15AE121A-7CEE-4754-965E-A91B43B46A6D}">
            <xm:f>IF('1. Service information'!$B$5="Professional Service",FALSE,TRUE)</xm:f>
            <x14:dxf>
              <fill>
                <patternFill>
                  <bgColor rgb="FFBFBFBF"/>
                </patternFill>
              </fill>
            </x14:dxf>
          </x14:cfRule>
          <xm:sqref>X52:Y54 AA52:AA58</xm:sqref>
        </x14:conditionalFormatting>
        <x14:conditionalFormatting xmlns:xm="http://schemas.microsoft.com/office/excel/2006/main">
          <x14:cfRule type="expression" priority="107" id="{B1D015EF-2B74-4A54-A1FF-F7854EE5087F}">
            <xm:f>IF('1. Service information'!$B$5="Professional Service",FALSE,TRUE)</xm:f>
            <x14:dxf>
              <fill>
                <patternFill>
                  <bgColor rgb="FFBFBFBF"/>
                </patternFill>
              </fill>
            </x14:dxf>
          </x14:cfRule>
          <xm:sqref>U52:W54</xm:sqref>
        </x14:conditionalFormatting>
        <x14:conditionalFormatting xmlns:xm="http://schemas.microsoft.com/office/excel/2006/main">
          <x14:cfRule type="expression" priority="106" id="{6F0768C2-82CF-4C11-AA5F-A32697D5357E}">
            <xm:f>IF('1. Service information'!$B$5="Professional Service",TRUE,FALSE)</xm:f>
            <x14:dxf>
              <fill>
                <patternFill>
                  <bgColor theme="5" tint="0.79998168889431442"/>
                </patternFill>
              </fill>
            </x14:dxf>
          </x14:cfRule>
          <xm:sqref>U52:Y54 AA52:AA58</xm:sqref>
        </x14:conditionalFormatting>
        <x14:conditionalFormatting xmlns:xm="http://schemas.microsoft.com/office/excel/2006/main">
          <x14:cfRule type="expression" priority="99" id="{3C0E10C9-6513-4E5B-B885-DD4048A7D4F6}">
            <xm:f>IF('xlFile://Root/CurrentDir/[Service_Code_Request_Workbook_Cloud_CSfS_V1-1 (2).xlsx]1. Service information'!#REF!="Professional Service",FALSE,TRUE)</xm:f>
            <x14:dxf>
              <fill>
                <patternFill>
                  <bgColor rgb="FFBFBFBF"/>
                </patternFill>
              </fill>
            </x14:dxf>
          </x14:cfRule>
          <xm:sqref>Z52:Z58</xm:sqref>
        </x14:conditionalFormatting>
        <x14:conditionalFormatting xmlns:xm="http://schemas.microsoft.com/office/excel/2006/main">
          <x14:cfRule type="expression" priority="98" id="{3074445F-2180-4D71-8F6F-4CBA6DB942C9}">
            <xm:f>IF('xlFile://Root/CurrentDir/[Service_Code_Request_Workbook_Cloud_CSfS_V1-1 (2).xlsx]1. Service information'!#REF!="Professional Service",TRUE,FALSE)</xm:f>
            <x14:dxf>
              <fill>
                <patternFill>
                  <bgColor theme="5" tint="0.79998168889431442"/>
                </patternFill>
              </fill>
            </x14:dxf>
          </x14:cfRule>
          <xm:sqref>Z52:Z58</xm:sqref>
        </x14:conditionalFormatting>
        <x14:conditionalFormatting xmlns:xm="http://schemas.microsoft.com/office/excel/2006/main">
          <x14:cfRule type="expression" priority="91" id="{461C6EB6-53D7-4FB4-B4ED-A04C049C17B6}">
            <xm:f>IF('1. Service information'!$B$5="Professional Service",FALSE,TRUE)</xm:f>
            <x14:dxf>
              <fill>
                <patternFill>
                  <bgColor rgb="FFBFBFBF"/>
                </patternFill>
              </fill>
            </x14:dxf>
          </x14:cfRule>
          <xm:sqref>X37:Y39 AA37:AA39</xm:sqref>
        </x14:conditionalFormatting>
        <x14:conditionalFormatting xmlns:xm="http://schemas.microsoft.com/office/excel/2006/main">
          <x14:cfRule type="expression" priority="88" id="{E2B95F64-51A8-4194-873C-FD64884A2D37}">
            <xm:f>IF('1. Service information'!$B$5="Professional Service",FALSE,TRUE)</xm:f>
            <x14:dxf>
              <fill>
                <patternFill>
                  <bgColor rgb="FFBFBFBF"/>
                </patternFill>
              </fill>
            </x14:dxf>
          </x14:cfRule>
          <xm:sqref>U37:W39</xm:sqref>
        </x14:conditionalFormatting>
        <x14:conditionalFormatting xmlns:xm="http://schemas.microsoft.com/office/excel/2006/main">
          <x14:cfRule type="expression" priority="87" id="{964304AF-3C41-4F6E-81A7-B2E2C31CC169}">
            <xm:f>IF('1. Service information'!$B$5="Professional Service",TRUE,FALSE)</xm:f>
            <x14:dxf>
              <fill>
                <patternFill>
                  <bgColor theme="5" tint="0.79998168889431442"/>
                </patternFill>
              </fill>
            </x14:dxf>
          </x14:cfRule>
          <xm:sqref>U37:Y39 AA37:AA39</xm:sqref>
        </x14:conditionalFormatting>
        <x14:conditionalFormatting xmlns:xm="http://schemas.microsoft.com/office/excel/2006/main">
          <x14:cfRule type="expression" priority="82" id="{D74DCEE9-3BE9-4B87-84B8-A05AC716555A}">
            <xm:f>IF('xlFile://Root/CurrentDir/[Service_Code_Request_Workbook_Cloud_CSfS_V1-1 (2).xlsx]1. Service information'!#REF!="Professional Service",FALSE,TRUE)</xm:f>
            <x14:dxf>
              <fill>
                <patternFill>
                  <bgColor rgb="FFBFBFBF"/>
                </patternFill>
              </fill>
            </x14:dxf>
          </x14:cfRule>
          <xm:sqref>Z37:Z39</xm:sqref>
        </x14:conditionalFormatting>
        <x14:conditionalFormatting xmlns:xm="http://schemas.microsoft.com/office/excel/2006/main">
          <x14:cfRule type="expression" priority="81" id="{339CAA50-CF06-42F2-B119-EFBB0755444E}">
            <xm:f>IF('xlFile://Root/CurrentDir/[Service_Code_Request_Workbook_Cloud_CSfS_V1-1 (2).xlsx]1. Service information'!#REF!="Professional Service",TRUE,FALSE)</xm:f>
            <x14:dxf>
              <fill>
                <patternFill>
                  <bgColor theme="5" tint="0.79998168889431442"/>
                </patternFill>
              </fill>
            </x14:dxf>
          </x14:cfRule>
          <xm:sqref>Z37:Z39</xm:sqref>
        </x14:conditionalFormatting>
        <x14:conditionalFormatting xmlns:xm="http://schemas.microsoft.com/office/excel/2006/main">
          <x14:cfRule type="expression" priority="74" id="{9B84842C-B73F-452E-8A3B-13732142DDB0}">
            <xm:f>IF('1. Service information'!$B$5="Professional Service",FALSE,TRUE)</xm:f>
            <x14:dxf>
              <fill>
                <patternFill>
                  <bgColor rgb="FFBFBFBF"/>
                </patternFill>
              </fill>
            </x14:dxf>
          </x14:cfRule>
          <xm:sqref>X40:Y40 AA40</xm:sqref>
        </x14:conditionalFormatting>
        <x14:conditionalFormatting xmlns:xm="http://schemas.microsoft.com/office/excel/2006/main">
          <x14:cfRule type="expression" priority="71" id="{B1F48D6E-B7FE-4D90-813E-F14270FC08C0}">
            <xm:f>IF('1. Service information'!$B$5="Professional Service",FALSE,TRUE)</xm:f>
            <x14:dxf>
              <fill>
                <patternFill>
                  <bgColor rgb="FFBFBFBF"/>
                </patternFill>
              </fill>
            </x14:dxf>
          </x14:cfRule>
          <xm:sqref>U40:W40</xm:sqref>
        </x14:conditionalFormatting>
        <x14:conditionalFormatting xmlns:xm="http://schemas.microsoft.com/office/excel/2006/main">
          <x14:cfRule type="expression" priority="70" id="{2B7CCD2B-D5AF-4B34-9BE1-411BF1FEC408}">
            <xm:f>IF('1. Service information'!$B$5="Professional Service",TRUE,FALSE)</xm:f>
            <x14:dxf>
              <fill>
                <patternFill>
                  <bgColor theme="5" tint="0.79998168889431442"/>
                </patternFill>
              </fill>
            </x14:dxf>
          </x14:cfRule>
          <xm:sqref>U40:Y40 AA40</xm:sqref>
        </x14:conditionalFormatting>
        <x14:conditionalFormatting xmlns:xm="http://schemas.microsoft.com/office/excel/2006/main">
          <x14:cfRule type="expression" priority="65" id="{EC47E090-766E-490F-8A1E-7B97AADACB24}">
            <xm:f>IF('xlFile://Root/CurrentDir/[Service_Code_Request_Workbook_Cloud_CSfS_V1-1 (2).xlsx]1. Service information'!#REF!="Professional Service",FALSE,TRUE)</xm:f>
            <x14:dxf>
              <fill>
                <patternFill>
                  <bgColor rgb="FFBFBFBF"/>
                </patternFill>
              </fill>
            </x14:dxf>
          </x14:cfRule>
          <xm:sqref>Z40</xm:sqref>
        </x14:conditionalFormatting>
        <x14:conditionalFormatting xmlns:xm="http://schemas.microsoft.com/office/excel/2006/main">
          <x14:cfRule type="expression" priority="64" id="{4C0C6549-C5CF-447B-9490-10478BF73646}">
            <xm:f>IF('xlFile://Root/CurrentDir/[Service_Code_Request_Workbook_Cloud_CSfS_V1-1 (2).xlsx]1. Service information'!#REF!="Professional Service",TRUE,FALSE)</xm:f>
            <x14:dxf>
              <fill>
                <patternFill>
                  <bgColor theme="5" tint="0.79998168889431442"/>
                </patternFill>
              </fill>
            </x14:dxf>
          </x14:cfRule>
          <xm:sqref>Z40</xm:sqref>
        </x14:conditionalFormatting>
        <x14:conditionalFormatting xmlns:xm="http://schemas.microsoft.com/office/excel/2006/main">
          <x14:cfRule type="expression" priority="51" id="{72DB7AB7-C161-47F6-9F22-500F0F1F7987}">
            <xm:f>IF('1. Service information'!$B$5="Professional Service",FALSE,TRUE)</xm:f>
            <x14:dxf>
              <fill>
                <patternFill>
                  <bgColor rgb="FFBFBFBF"/>
                </patternFill>
              </fill>
            </x14:dxf>
          </x14:cfRule>
          <xm:sqref>X48:Y48 AA48</xm:sqref>
        </x14:conditionalFormatting>
        <x14:conditionalFormatting xmlns:xm="http://schemas.microsoft.com/office/excel/2006/main">
          <x14:cfRule type="expression" priority="48" id="{2E5114BB-1D91-4033-9BF7-D8117E82BBEC}">
            <xm:f>IF('1. Service information'!$B$5="Professional Service",FALSE,TRUE)</xm:f>
            <x14:dxf>
              <fill>
                <patternFill>
                  <bgColor rgb="FFBFBFBF"/>
                </patternFill>
              </fill>
            </x14:dxf>
          </x14:cfRule>
          <xm:sqref>U48:W48</xm:sqref>
        </x14:conditionalFormatting>
        <x14:conditionalFormatting xmlns:xm="http://schemas.microsoft.com/office/excel/2006/main">
          <x14:cfRule type="expression" priority="47" id="{A3BD5BAE-ED17-45A3-BE19-70CD0587C889}">
            <xm:f>IF('1. Service information'!$B$5="Professional Service",TRUE,FALSE)</xm:f>
            <x14:dxf>
              <fill>
                <patternFill>
                  <bgColor theme="5" tint="0.79998168889431442"/>
                </patternFill>
              </fill>
            </x14:dxf>
          </x14:cfRule>
          <xm:sqref>U48:Y48 AA48</xm:sqref>
        </x14:conditionalFormatting>
        <x14:conditionalFormatting xmlns:xm="http://schemas.microsoft.com/office/excel/2006/main">
          <x14:cfRule type="expression" priority="42" id="{3649FE02-D3AC-4BAE-AC2C-59542A8D1C3D}">
            <xm:f>IF('xlFile://Root/CurrentDir/[Service_Code_Request_Workbook_Cloud_CSfS_V1-1 (2).xlsx]1. Service information'!#REF!="Professional Service",FALSE,TRUE)</xm:f>
            <x14:dxf>
              <fill>
                <patternFill>
                  <bgColor rgb="FFBFBFBF"/>
                </patternFill>
              </fill>
            </x14:dxf>
          </x14:cfRule>
          <xm:sqref>Z48</xm:sqref>
        </x14:conditionalFormatting>
        <x14:conditionalFormatting xmlns:xm="http://schemas.microsoft.com/office/excel/2006/main">
          <x14:cfRule type="expression" priority="41" id="{7A92319D-0DB2-49E7-9604-24179F8CBCA8}">
            <xm:f>IF('xlFile://Root/CurrentDir/[Service_Code_Request_Workbook_Cloud_CSfS_V1-1 (2).xlsx]1. Service information'!#REF!="Professional Service",TRUE,FALSE)</xm:f>
            <x14:dxf>
              <fill>
                <patternFill>
                  <bgColor theme="5" tint="0.79998168889431442"/>
                </patternFill>
              </fill>
            </x14:dxf>
          </x14:cfRule>
          <xm:sqref>Z48</xm:sqref>
        </x14:conditionalFormatting>
        <x14:conditionalFormatting xmlns:xm="http://schemas.microsoft.com/office/excel/2006/main">
          <x14:cfRule type="expression" priority="38" id="{A9B80E0D-A0D6-4859-9980-4ED2DF1A55EE}">
            <xm:f>IF('1. Service information'!$B$5="Professional Service",FALSE,TRUE)</xm:f>
            <x14:dxf>
              <fill>
                <patternFill>
                  <bgColor rgb="FFBFBFBF"/>
                </patternFill>
              </fill>
            </x14:dxf>
          </x14:cfRule>
          <xm:sqref>AA59:AA62</xm:sqref>
        </x14:conditionalFormatting>
        <x14:conditionalFormatting xmlns:xm="http://schemas.microsoft.com/office/excel/2006/main">
          <x14:cfRule type="expression" priority="37" id="{F9C0C584-E72F-4EC4-9384-37C23CC209CE}">
            <xm:f>IF('1. Service information'!$B$5="Professional Service",TRUE,FALSE)</xm:f>
            <x14:dxf>
              <fill>
                <patternFill>
                  <bgColor theme="5" tint="0.79998168889431442"/>
                </patternFill>
              </fill>
            </x14:dxf>
          </x14:cfRule>
          <xm:sqref>AA59:AA62</xm:sqref>
        </x14:conditionalFormatting>
        <x14:conditionalFormatting xmlns:xm="http://schemas.microsoft.com/office/excel/2006/main">
          <x14:cfRule type="expression" priority="32" id="{553FAEAE-3F2A-4E15-9E29-82E37947035F}">
            <xm:f>IF('xlFile://Root/CurrentDir/[Service_Code_Request_Workbook_Cloud_CSfS_V1-1 (2).xlsx]1. Service information'!#REF!="Professional Service",FALSE,TRUE)</xm:f>
            <x14:dxf>
              <fill>
                <patternFill>
                  <bgColor rgb="FFBFBFBF"/>
                </patternFill>
              </fill>
            </x14:dxf>
          </x14:cfRule>
          <xm:sqref>Z59:Z62</xm:sqref>
        </x14:conditionalFormatting>
        <x14:conditionalFormatting xmlns:xm="http://schemas.microsoft.com/office/excel/2006/main">
          <x14:cfRule type="expression" priority="31" id="{F177A0DD-BE88-432B-B5AE-7F4A6F9DE33D}">
            <xm:f>IF('xlFile://Root/CurrentDir/[Service_Code_Request_Workbook_Cloud_CSfS_V1-1 (2).xlsx]1. Service information'!#REF!="Professional Service",TRUE,FALSE)</xm:f>
            <x14:dxf>
              <fill>
                <patternFill>
                  <bgColor theme="5" tint="0.79998168889431442"/>
                </patternFill>
              </fill>
            </x14:dxf>
          </x14:cfRule>
          <xm:sqref>Z59:Z62</xm:sqref>
        </x14:conditionalFormatting>
        <x14:conditionalFormatting xmlns:xm="http://schemas.microsoft.com/office/excel/2006/main">
          <x14:cfRule type="expression" priority="28" id="{0BBD3EEA-2F80-48FB-AAEB-672330BACA08}">
            <xm:f>IF('1. Service information'!$B$5="Professional Service",FALSE,TRUE)</xm:f>
            <x14:dxf>
              <fill>
                <patternFill>
                  <bgColor rgb="FFBFBFBF"/>
                </patternFill>
              </fill>
            </x14:dxf>
          </x14:cfRule>
          <xm:sqref>AA63:AA66</xm:sqref>
        </x14:conditionalFormatting>
        <x14:conditionalFormatting xmlns:xm="http://schemas.microsoft.com/office/excel/2006/main">
          <x14:cfRule type="expression" priority="27" id="{A7BAE438-580B-4936-BB71-60CCDAD80FE1}">
            <xm:f>IF('1. Service information'!$B$5="Professional Service",TRUE,FALSE)</xm:f>
            <x14:dxf>
              <fill>
                <patternFill>
                  <bgColor theme="5" tint="0.79998168889431442"/>
                </patternFill>
              </fill>
            </x14:dxf>
          </x14:cfRule>
          <xm:sqref>AA63:AA66</xm:sqref>
        </x14:conditionalFormatting>
        <x14:conditionalFormatting xmlns:xm="http://schemas.microsoft.com/office/excel/2006/main">
          <x14:cfRule type="expression" priority="22" id="{8B447616-25E3-49F2-9310-EB144EA1B620}">
            <xm:f>IF('xlFile://Root/CurrentDir/[Service_Code_Request_Workbook_Cloud_CSfS_V1-1 (2).xlsx]1. Service information'!#REF!="Professional Service",FALSE,TRUE)</xm:f>
            <x14:dxf>
              <fill>
                <patternFill>
                  <bgColor rgb="FFBFBFBF"/>
                </patternFill>
              </fill>
            </x14:dxf>
          </x14:cfRule>
          <xm:sqref>Z63:Z66</xm:sqref>
        </x14:conditionalFormatting>
        <x14:conditionalFormatting xmlns:xm="http://schemas.microsoft.com/office/excel/2006/main">
          <x14:cfRule type="expression" priority="21" id="{5E6657C6-88A9-45F7-91CF-B42EB0693071}">
            <xm:f>IF('xlFile://Root/CurrentDir/[Service_Code_Request_Workbook_Cloud_CSfS_V1-1 (2).xlsx]1. Service information'!#REF!="Professional Service",TRUE,FALSE)</xm:f>
            <x14:dxf>
              <fill>
                <patternFill>
                  <bgColor theme="5" tint="0.79998168889431442"/>
                </patternFill>
              </fill>
            </x14:dxf>
          </x14:cfRule>
          <xm:sqref>Z63:Z66</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tabColor rgb="FF69BE28"/>
  </sheetPr>
  <dimension ref="A1:BO327"/>
  <sheetViews>
    <sheetView showGridLines="0" zoomScale="120" zoomScaleNormal="120" workbookViewId="0">
      <pane xSplit="4" ySplit="5" topLeftCell="E6" activePane="bottomRight" state="frozen"/>
      <selection pane="topRight" activeCell="AX7" sqref="AX7"/>
      <selection pane="bottomLeft" activeCell="AX7" sqref="AX7"/>
      <selection pane="bottomRight" activeCell="BN18" sqref="BN18:BN66"/>
    </sheetView>
  </sheetViews>
  <sheetFormatPr defaultColWidth="9" defaultRowHeight="12" x14ac:dyDescent="0.2"/>
  <cols>
    <col min="1" max="1" width="17.25" style="55" customWidth="1"/>
    <col min="2" max="2" width="22.25" style="33" customWidth="1"/>
    <col min="3" max="3" width="3.375" style="406" customWidth="1"/>
    <col min="4" max="4" width="36.375" style="33" customWidth="1"/>
    <col min="5" max="5" width="27.875" style="33" bestFit="1" customWidth="1"/>
    <col min="6" max="6" width="24.125" style="33" customWidth="1"/>
    <col min="7" max="7" width="22.75" style="33" customWidth="1"/>
    <col min="8" max="8" width="32" style="33" customWidth="1"/>
    <col min="9" max="9" width="17.25" style="33" bestFit="1" customWidth="1"/>
    <col min="10" max="10" width="22.625" style="33" customWidth="1"/>
    <col min="11" max="11" width="24.625" style="33" customWidth="1"/>
    <col min="12" max="12" width="36.5" style="33" bestFit="1" customWidth="1"/>
    <col min="13" max="13" width="24.625" style="33" customWidth="1"/>
    <col min="14" max="14" width="18.5" style="33" hidden="1" customWidth="1"/>
    <col min="15" max="16" width="24.625" style="33" hidden="1" customWidth="1"/>
    <col min="17" max="17" width="24.625" style="57" hidden="1" customWidth="1"/>
    <col min="18" max="19" width="24.625" style="57" customWidth="1"/>
    <col min="20" max="20" width="33.625" style="33" customWidth="1"/>
    <col min="21" max="21" width="75.625" style="33" customWidth="1"/>
    <col min="22" max="22" width="22.625" style="33" customWidth="1"/>
    <col min="23" max="23" width="21.625" style="33" bestFit="1" customWidth="1"/>
    <col min="24" max="33" width="22.625" style="33" customWidth="1"/>
    <col min="34" max="35" width="15.375" style="33" customWidth="1"/>
    <col min="36" max="36" width="21.125" style="33" customWidth="1"/>
    <col min="37" max="37" width="14" style="33" customWidth="1"/>
    <col min="38" max="38" width="38.625" style="33" bestFit="1" customWidth="1"/>
    <col min="39" max="39" width="35.875" style="33" customWidth="1"/>
    <col min="40" max="40" width="38.625" style="33" bestFit="1" customWidth="1"/>
    <col min="41" max="41" width="33.625" style="33" customWidth="1"/>
    <col min="42" max="43" width="24.75" style="33" customWidth="1"/>
    <col min="44" max="44" width="33.75" style="33" bestFit="1" customWidth="1"/>
    <col min="45" max="45" width="21.75" style="33" customWidth="1"/>
    <col min="46" max="49" width="22.625" style="33" customWidth="1"/>
    <col min="50" max="50" width="29.125" style="33" customWidth="1"/>
    <col min="51" max="51" width="22.625" style="33" customWidth="1"/>
    <col min="52" max="52" width="77.75" style="33" bestFit="1" customWidth="1"/>
    <col min="53" max="53" width="35.375" style="33" customWidth="1"/>
    <col min="54" max="54" width="11.375" style="33" customWidth="1"/>
    <col min="55" max="55" width="11.75" style="33" customWidth="1"/>
    <col min="56" max="56" width="8.25" style="33" customWidth="1"/>
    <col min="57" max="58" width="10.625" style="33" customWidth="1"/>
    <col min="59" max="59" width="7.375" style="33" bestFit="1" customWidth="1"/>
    <col min="60" max="60" width="11.625" style="33" customWidth="1"/>
    <col min="61" max="62" width="22.625" style="33" customWidth="1"/>
    <col min="63" max="63" width="45.625" style="33" customWidth="1"/>
    <col min="64" max="65" width="24.125" style="33" customWidth="1"/>
    <col min="66" max="66" width="22.625" style="33" customWidth="1"/>
    <col min="67" max="67" width="16" style="55" customWidth="1"/>
    <col min="68" max="16384" width="9" style="55"/>
  </cols>
  <sheetData>
    <row r="1" spans="1:67" s="53" customFormat="1" ht="30.75" customHeight="1" x14ac:dyDescent="0.2">
      <c r="A1" s="941" t="s">
        <v>383</v>
      </c>
      <c r="B1" s="942"/>
      <c r="C1" s="399"/>
      <c r="D1" s="385"/>
      <c r="E1" s="385"/>
      <c r="F1" s="385"/>
      <c r="G1" s="385"/>
      <c r="H1" s="385"/>
      <c r="I1" s="385"/>
      <c r="J1" s="385"/>
      <c r="K1" s="385"/>
      <c r="L1" s="385"/>
      <c r="M1" s="385"/>
      <c r="N1" s="385"/>
      <c r="O1" s="385"/>
      <c r="P1" s="385"/>
      <c r="Q1" s="385"/>
      <c r="R1" s="385"/>
      <c r="S1" s="385"/>
      <c r="T1" s="385"/>
      <c r="U1" s="385"/>
      <c r="V1" s="385"/>
      <c r="W1" s="385"/>
      <c r="X1" s="385"/>
      <c r="Y1" s="385"/>
      <c r="Z1" s="385"/>
      <c r="AA1" s="385"/>
      <c r="AB1" s="385"/>
      <c r="AC1" s="385"/>
      <c r="AD1" s="385"/>
      <c r="AE1" s="385"/>
      <c r="AF1" s="385"/>
      <c r="AG1" s="385"/>
      <c r="AH1" s="385"/>
      <c r="AI1" s="385"/>
      <c r="AJ1" s="385"/>
      <c r="AK1" s="385"/>
      <c r="AL1" s="385"/>
      <c r="AM1" s="385"/>
      <c r="AN1" s="385"/>
      <c r="AO1" s="385"/>
      <c r="AP1" s="385"/>
      <c r="AQ1" s="385"/>
      <c r="AR1" s="385"/>
      <c r="AS1" s="385"/>
      <c r="AT1" s="385"/>
      <c r="AU1" s="385"/>
      <c r="AV1" s="385"/>
      <c r="AW1" s="385"/>
      <c r="AX1" s="385"/>
      <c r="AY1" s="385"/>
      <c r="AZ1" s="385"/>
      <c r="BA1" s="385"/>
      <c r="BB1" s="385"/>
      <c r="BC1" s="385"/>
      <c r="BD1" s="385"/>
      <c r="BE1" s="385"/>
      <c r="BF1" s="385"/>
      <c r="BG1" s="385"/>
      <c r="BH1" s="385"/>
      <c r="BI1" s="385"/>
      <c r="BJ1" s="385"/>
      <c r="BK1" s="385"/>
      <c r="BL1" s="385"/>
      <c r="BM1" s="385"/>
      <c r="BN1" s="385"/>
      <c r="BO1" s="386"/>
    </row>
    <row r="2" spans="1:67" s="54" customFormat="1" ht="26.25" customHeight="1" x14ac:dyDescent="0.2">
      <c r="A2" s="258" t="s">
        <v>384</v>
      </c>
      <c r="B2" s="50" t="s">
        <v>385</v>
      </c>
      <c r="C2" s="400"/>
      <c r="D2" s="51" t="s">
        <v>195</v>
      </c>
      <c r="E2" s="50" t="s">
        <v>386</v>
      </c>
      <c r="F2" s="594"/>
      <c r="G2" s="327" t="s">
        <v>387</v>
      </c>
      <c r="H2" s="327" t="s">
        <v>388</v>
      </c>
      <c r="I2" s="52" t="s">
        <v>217</v>
      </c>
      <c r="J2" s="52" t="s">
        <v>389</v>
      </c>
      <c r="K2" s="50" t="s">
        <v>390</v>
      </c>
      <c r="L2" s="436"/>
      <c r="M2" s="51" t="s">
        <v>391</v>
      </c>
      <c r="N2" s="51" t="s">
        <v>392</v>
      </c>
      <c r="O2" s="51" t="s">
        <v>393</v>
      </c>
      <c r="P2" s="51" t="s">
        <v>394</v>
      </c>
      <c r="Q2" s="51" t="s">
        <v>395</v>
      </c>
      <c r="R2" s="51" t="s">
        <v>396</v>
      </c>
      <c r="S2" s="51" t="s">
        <v>397</v>
      </c>
      <c r="T2" s="51" t="s">
        <v>398</v>
      </c>
      <c r="U2" s="51" t="s">
        <v>399</v>
      </c>
      <c r="V2" s="51" t="s">
        <v>400</v>
      </c>
      <c r="W2" s="51"/>
      <c r="X2" s="51"/>
      <c r="Y2" s="51"/>
      <c r="Z2" s="51"/>
      <c r="AA2" s="51"/>
      <c r="AB2" s="51"/>
      <c r="AC2" s="51"/>
      <c r="AD2" s="51"/>
      <c r="AE2" s="51"/>
      <c r="AF2" s="51"/>
      <c r="AG2" s="51"/>
      <c r="AH2" s="51" t="s">
        <v>400</v>
      </c>
      <c r="AI2" s="51" t="s">
        <v>401</v>
      </c>
      <c r="AJ2" s="51" t="s">
        <v>400</v>
      </c>
      <c r="AK2" s="51" t="s">
        <v>402</v>
      </c>
      <c r="AL2" s="51" t="s">
        <v>216</v>
      </c>
      <c r="AM2" s="327" t="s">
        <v>403</v>
      </c>
      <c r="AN2" s="52" t="s">
        <v>404</v>
      </c>
      <c r="AO2" s="52" t="s">
        <v>405</v>
      </c>
      <c r="AP2" s="52" t="s">
        <v>406</v>
      </c>
      <c r="AQ2" s="52" t="s">
        <v>407</v>
      </c>
      <c r="AR2" s="387" t="s">
        <v>408</v>
      </c>
      <c r="AS2" s="201" t="s">
        <v>409</v>
      </c>
      <c r="AT2" s="201" t="s">
        <v>410</v>
      </c>
      <c r="AU2" s="52" t="s">
        <v>411</v>
      </c>
      <c r="AV2" s="52" t="s">
        <v>412</v>
      </c>
      <c r="AW2" s="52" t="s">
        <v>413</v>
      </c>
      <c r="AX2" s="52" t="s">
        <v>414</v>
      </c>
      <c r="AY2" s="52" t="s">
        <v>415</v>
      </c>
      <c r="AZ2" s="52" t="s">
        <v>416</v>
      </c>
      <c r="BA2" s="52" t="s">
        <v>417</v>
      </c>
      <c r="BB2" s="52" t="s">
        <v>418</v>
      </c>
      <c r="BC2" s="52" t="s">
        <v>419</v>
      </c>
      <c r="BD2" s="52" t="s">
        <v>420</v>
      </c>
      <c r="BE2" s="52" t="s">
        <v>421</v>
      </c>
      <c r="BF2" s="52" t="s">
        <v>422</v>
      </c>
      <c r="BG2" s="52" t="s">
        <v>423</v>
      </c>
      <c r="BH2" s="52" t="s">
        <v>424</v>
      </c>
      <c r="BI2" s="52" t="s">
        <v>425</v>
      </c>
      <c r="BJ2" s="52" t="s">
        <v>426</v>
      </c>
      <c r="BK2" s="52" t="s">
        <v>427</v>
      </c>
      <c r="BL2" s="594" t="s">
        <v>428</v>
      </c>
      <c r="BM2" s="594" t="s">
        <v>429</v>
      </c>
      <c r="BN2" s="52" t="s">
        <v>430</v>
      </c>
      <c r="BO2" s="52" t="s">
        <v>431</v>
      </c>
    </row>
    <row r="3" spans="1:67" s="60" customFormat="1" ht="43.5" customHeight="1" x14ac:dyDescent="0.2">
      <c r="A3" s="259" t="s">
        <v>432</v>
      </c>
      <c r="B3" s="58" t="s">
        <v>433</v>
      </c>
      <c r="C3" s="401"/>
      <c r="D3" s="58" t="str">
        <f>+'2. Service code creation'!M3</f>
        <v>Service Code (40-character)</v>
      </c>
      <c r="E3" s="58" t="s">
        <v>434</v>
      </c>
      <c r="F3" s="58"/>
      <c r="G3" s="59" t="s">
        <v>435</v>
      </c>
      <c r="H3" s="58" t="s">
        <v>436</v>
      </c>
      <c r="I3" s="58"/>
      <c r="J3" s="58" t="s">
        <v>437</v>
      </c>
      <c r="K3" s="59" t="s">
        <v>438</v>
      </c>
      <c r="L3" s="59" t="s">
        <v>439</v>
      </c>
      <c r="M3" s="59" t="s">
        <v>440</v>
      </c>
      <c r="N3" s="59" t="s">
        <v>441</v>
      </c>
      <c r="O3" s="59" t="s">
        <v>442</v>
      </c>
      <c r="P3" s="59" t="s">
        <v>443</v>
      </c>
      <c r="Q3" s="59" t="s">
        <v>444</v>
      </c>
      <c r="R3" s="59" t="s">
        <v>445</v>
      </c>
      <c r="S3" s="59" t="s">
        <v>446</v>
      </c>
      <c r="T3" s="59" t="s">
        <v>447</v>
      </c>
      <c r="U3" s="59" t="s">
        <v>448</v>
      </c>
      <c r="V3" s="59" t="s">
        <v>449</v>
      </c>
      <c r="W3" s="59" t="s">
        <v>450</v>
      </c>
      <c r="X3" s="59" t="s">
        <v>451</v>
      </c>
      <c r="Y3" s="59" t="s">
        <v>452</v>
      </c>
      <c r="Z3" s="59" t="s">
        <v>453</v>
      </c>
      <c r="AA3" s="59" t="s">
        <v>454</v>
      </c>
      <c r="AB3" s="59" t="s">
        <v>455</v>
      </c>
      <c r="AC3" s="59" t="s">
        <v>456</v>
      </c>
      <c r="AD3" s="59" t="s">
        <v>457</v>
      </c>
      <c r="AE3" s="468" t="s">
        <v>458</v>
      </c>
      <c r="AF3" s="468" t="s">
        <v>459</v>
      </c>
      <c r="AG3" s="59" t="s">
        <v>460</v>
      </c>
      <c r="AH3" s="59" t="s">
        <v>461</v>
      </c>
      <c r="AI3" s="59" t="s">
        <v>462</v>
      </c>
      <c r="AJ3" s="59" t="s">
        <v>463</v>
      </c>
      <c r="AK3" s="59"/>
      <c r="AL3" s="59" t="s">
        <v>216</v>
      </c>
      <c r="AM3" s="59" t="s">
        <v>464</v>
      </c>
      <c r="AN3" s="59" t="s">
        <v>465</v>
      </c>
      <c r="AO3" s="59" t="s">
        <v>466</v>
      </c>
      <c r="AP3" s="59" t="s">
        <v>467</v>
      </c>
      <c r="AQ3" s="59" t="s">
        <v>468</v>
      </c>
      <c r="AR3" s="59"/>
      <c r="AS3" s="59" t="s">
        <v>469</v>
      </c>
      <c r="AT3" s="59" t="s">
        <v>470</v>
      </c>
      <c r="AU3" s="59" t="s">
        <v>471</v>
      </c>
      <c r="AV3" s="59" t="s">
        <v>472</v>
      </c>
      <c r="AW3" s="59" t="s">
        <v>473</v>
      </c>
      <c r="AX3" s="59" t="s">
        <v>474</v>
      </c>
      <c r="AY3" s="59" t="s">
        <v>475</v>
      </c>
      <c r="AZ3" s="59" t="s">
        <v>476</v>
      </c>
      <c r="BA3" s="59" t="s">
        <v>477</v>
      </c>
      <c r="BB3" s="943" t="s">
        <v>478</v>
      </c>
      <c r="BC3" s="944"/>
      <c r="BD3" s="944"/>
      <c r="BE3" s="944"/>
      <c r="BF3" s="944"/>
      <c r="BG3" s="945"/>
      <c r="BH3" s="595"/>
      <c r="BI3" s="59" t="s">
        <v>479</v>
      </c>
      <c r="BJ3" s="59" t="s">
        <v>480</v>
      </c>
      <c r="BK3" s="59" t="s">
        <v>481</v>
      </c>
      <c r="BL3" s="58"/>
      <c r="BM3" s="58"/>
      <c r="BN3" s="59" t="s">
        <v>482</v>
      </c>
      <c r="BO3" s="59" t="s">
        <v>483</v>
      </c>
    </row>
    <row r="4" spans="1:67" s="64" customFormat="1" ht="24" customHeight="1" thickBot="1" x14ac:dyDescent="0.25">
      <c r="A4" s="299" t="s">
        <v>484</v>
      </c>
      <c r="B4" s="107" t="s">
        <v>485</v>
      </c>
      <c r="C4" s="402"/>
      <c r="D4" s="107" t="s">
        <v>486</v>
      </c>
      <c r="E4" s="107" t="s">
        <v>487</v>
      </c>
      <c r="F4" s="107"/>
      <c r="G4" s="107" t="s">
        <v>488</v>
      </c>
      <c r="H4" s="107" t="s">
        <v>489</v>
      </c>
      <c r="I4" s="114" t="s">
        <v>217</v>
      </c>
      <c r="J4" s="801" t="s">
        <v>490</v>
      </c>
      <c r="K4" s="801" t="s">
        <v>490</v>
      </c>
      <c r="L4" s="801" t="s">
        <v>491</v>
      </c>
      <c r="M4" s="115"/>
      <c r="N4" s="801" t="s">
        <v>492</v>
      </c>
      <c r="O4" s="939" t="s">
        <v>493</v>
      </c>
      <c r="P4" s="939"/>
      <c r="Q4" s="939"/>
      <c r="R4" s="801" t="s">
        <v>494</v>
      </c>
      <c r="S4" s="801" t="s">
        <v>495</v>
      </c>
      <c r="T4" s="801" t="s">
        <v>496</v>
      </c>
      <c r="U4" s="801" t="s">
        <v>497</v>
      </c>
      <c r="V4" s="801" t="s">
        <v>498</v>
      </c>
      <c r="W4" s="801" t="s">
        <v>498</v>
      </c>
      <c r="X4" s="801" t="s">
        <v>498</v>
      </c>
      <c r="Y4" s="801" t="s">
        <v>498</v>
      </c>
      <c r="Z4" s="801" t="s">
        <v>498</v>
      </c>
      <c r="AA4" s="801" t="s">
        <v>498</v>
      </c>
      <c r="AB4" s="801" t="s">
        <v>498</v>
      </c>
      <c r="AC4" s="801" t="s">
        <v>498</v>
      </c>
      <c r="AD4" s="801" t="s">
        <v>498</v>
      </c>
      <c r="AE4" s="801" t="s">
        <v>498</v>
      </c>
      <c r="AF4" s="801" t="s">
        <v>498</v>
      </c>
      <c r="AG4" s="801" t="s">
        <v>498</v>
      </c>
      <c r="AH4" s="801"/>
      <c r="AI4" s="801"/>
      <c r="AJ4" s="801" t="s">
        <v>498</v>
      </c>
      <c r="AK4" s="801" t="s">
        <v>402</v>
      </c>
      <c r="AL4" s="801" t="s">
        <v>216</v>
      </c>
      <c r="AM4" s="801" t="s">
        <v>499</v>
      </c>
      <c r="AN4" s="801" t="s">
        <v>500</v>
      </c>
      <c r="AO4" s="801" t="s">
        <v>405</v>
      </c>
      <c r="AP4" s="801" t="s">
        <v>501</v>
      </c>
      <c r="AQ4" s="801" t="s">
        <v>501</v>
      </c>
      <c r="AR4" s="801" t="s">
        <v>501</v>
      </c>
      <c r="AS4" s="802" t="s">
        <v>409</v>
      </c>
      <c r="AT4" s="802"/>
      <c r="AU4" s="802" t="s">
        <v>502</v>
      </c>
      <c r="AV4" s="802" t="s">
        <v>412</v>
      </c>
      <c r="AW4" s="802" t="s">
        <v>413</v>
      </c>
      <c r="AX4" s="382" t="s">
        <v>503</v>
      </c>
      <c r="AY4" s="802" t="s">
        <v>504</v>
      </c>
      <c r="AZ4" s="940" t="s">
        <v>505</v>
      </c>
      <c r="BA4" s="940"/>
      <c r="BB4" s="802" t="s">
        <v>506</v>
      </c>
      <c r="BC4" s="802" t="s">
        <v>506</v>
      </c>
      <c r="BD4" s="802" t="s">
        <v>506</v>
      </c>
      <c r="BE4" s="802" t="s">
        <v>506</v>
      </c>
      <c r="BF4" s="802" t="s">
        <v>506</v>
      </c>
      <c r="BG4" s="802" t="s">
        <v>506</v>
      </c>
      <c r="BH4" s="802" t="s">
        <v>506</v>
      </c>
      <c r="BI4" s="802" t="s">
        <v>507</v>
      </c>
      <c r="BJ4" s="802" t="s">
        <v>508</v>
      </c>
      <c r="BK4" s="802" t="s">
        <v>508</v>
      </c>
      <c r="BL4" s="107" t="s">
        <v>509</v>
      </c>
      <c r="BM4" s="107" t="s">
        <v>510</v>
      </c>
      <c r="BN4" s="109" t="s">
        <v>511</v>
      </c>
      <c r="BO4" s="109"/>
    </row>
    <row r="5" spans="1:67" s="65" customFormat="1" ht="37.5" customHeight="1" thickBot="1" x14ac:dyDescent="0.25">
      <c r="A5" s="418" t="s">
        <v>512</v>
      </c>
      <c r="B5" s="109" t="s">
        <v>513</v>
      </c>
      <c r="C5" s="403"/>
      <c r="D5" s="109" t="s">
        <v>514</v>
      </c>
      <c r="E5" s="109" t="s">
        <v>515</v>
      </c>
      <c r="F5" s="109" t="s">
        <v>516</v>
      </c>
      <c r="G5" s="109" t="s">
        <v>514</v>
      </c>
      <c r="H5" s="298" t="s">
        <v>517</v>
      </c>
      <c r="I5" s="298" t="s">
        <v>514</v>
      </c>
      <c r="J5" s="298" t="s">
        <v>514</v>
      </c>
      <c r="K5" s="109" t="s">
        <v>514</v>
      </c>
      <c r="L5" s="109" t="s">
        <v>518</v>
      </c>
      <c r="M5" s="298" t="s">
        <v>514</v>
      </c>
      <c r="N5" s="298" t="s">
        <v>517</v>
      </c>
      <c r="O5" s="298" t="s">
        <v>517</v>
      </c>
      <c r="P5" s="298" t="s">
        <v>517</v>
      </c>
      <c r="Q5" s="298" t="s">
        <v>517</v>
      </c>
      <c r="R5" s="109" t="s">
        <v>514</v>
      </c>
      <c r="S5" s="109" t="s">
        <v>514</v>
      </c>
      <c r="T5" s="109" t="s">
        <v>514</v>
      </c>
      <c r="U5" s="109" t="s">
        <v>514</v>
      </c>
      <c r="V5" s="109" t="s">
        <v>514</v>
      </c>
      <c r="W5" s="109" t="s">
        <v>514</v>
      </c>
      <c r="X5" s="109" t="s">
        <v>514</v>
      </c>
      <c r="Y5" s="109" t="s">
        <v>514</v>
      </c>
      <c r="Z5" s="109" t="s">
        <v>514</v>
      </c>
      <c r="AA5" s="109" t="s">
        <v>514</v>
      </c>
      <c r="AB5" s="109" t="s">
        <v>514</v>
      </c>
      <c r="AC5" s="109" t="s">
        <v>514</v>
      </c>
      <c r="AD5" s="109" t="s">
        <v>514</v>
      </c>
      <c r="AE5" s="109" t="s">
        <v>514</v>
      </c>
      <c r="AF5" s="109" t="s">
        <v>514</v>
      </c>
      <c r="AG5" s="109" t="s">
        <v>514</v>
      </c>
      <c r="AH5" s="109" t="s">
        <v>514</v>
      </c>
      <c r="AI5" s="109"/>
      <c r="AJ5" s="109" t="s">
        <v>514</v>
      </c>
      <c r="AK5" s="298" t="s">
        <v>517</v>
      </c>
      <c r="AL5" s="298" t="s">
        <v>517</v>
      </c>
      <c r="AM5" s="298"/>
      <c r="AN5" s="298" t="s">
        <v>517</v>
      </c>
      <c r="AO5" s="298" t="s">
        <v>517</v>
      </c>
      <c r="AP5" s="298" t="s">
        <v>517</v>
      </c>
      <c r="AQ5" s="298" t="s">
        <v>517</v>
      </c>
      <c r="AR5" s="298" t="s">
        <v>514</v>
      </c>
      <c r="AS5" s="298" t="s">
        <v>517</v>
      </c>
      <c r="AT5" s="298" t="s">
        <v>517</v>
      </c>
      <c r="AU5" s="298" t="s">
        <v>517</v>
      </c>
      <c r="AV5" s="298" t="s">
        <v>517</v>
      </c>
      <c r="AW5" s="298" t="s">
        <v>517</v>
      </c>
      <c r="AX5" s="383" t="s">
        <v>517</v>
      </c>
      <c r="AY5" s="298" t="s">
        <v>517</v>
      </c>
      <c r="AZ5" s="109" t="s">
        <v>519</v>
      </c>
      <c r="BA5" s="109" t="s">
        <v>519</v>
      </c>
      <c r="BB5" s="946" t="s">
        <v>520</v>
      </c>
      <c r="BC5" s="947"/>
      <c r="BD5" s="947"/>
      <c r="BE5" s="947"/>
      <c r="BF5" s="947"/>
      <c r="BG5" s="947"/>
      <c r="BH5" s="948"/>
      <c r="BI5" s="109" t="s">
        <v>521</v>
      </c>
      <c r="BJ5" s="109" t="s">
        <v>522</v>
      </c>
      <c r="BK5" s="109" t="s">
        <v>523</v>
      </c>
      <c r="BL5" s="109" t="s">
        <v>524</v>
      </c>
      <c r="BM5" s="109" t="s">
        <v>525</v>
      </c>
      <c r="BN5" s="297" t="s">
        <v>526</v>
      </c>
      <c r="BO5" s="297" t="s">
        <v>526</v>
      </c>
    </row>
    <row r="6" spans="1:67" s="124" customFormat="1" ht="29.25" customHeight="1" thickBot="1" x14ac:dyDescent="0.25">
      <c r="A6" s="596"/>
      <c r="B6" s="87" t="str">
        <f>IF('1. Service information'!$B$4="Europe",'EU input'!A5,+'2. Service code creation'!A6)</f>
        <v>UPTS-000000016</v>
      </c>
      <c r="C6" s="404">
        <f t="shared" ref="C6" si="0">LEN(E6)</f>
        <v>20</v>
      </c>
      <c r="D6" s="597" t="str">
        <f>+'2. Service code creation'!M6</f>
        <v>DDSP-UPTS-RemoteSupport</v>
      </c>
      <c r="E6" s="624" t="s">
        <v>527</v>
      </c>
      <c r="F6" s="612">
        <f>LEN(E6)</f>
        <v>20</v>
      </c>
      <c r="G6" s="598" t="s">
        <v>157</v>
      </c>
      <c r="H6" s="598" t="str">
        <f>'1. Service information'!$B$8</f>
        <v>UPTS</v>
      </c>
      <c r="I6" s="599" t="s">
        <v>528</v>
      </c>
      <c r="J6" s="600" t="s">
        <v>529</v>
      </c>
      <c r="K6" s="600" t="s">
        <v>157</v>
      </c>
      <c r="L6" s="600" t="str">
        <f>IF(AND(J6="Non-CI (contract)",K6="No"),"This combination not possible, put CI-related to n/a","OK")</f>
        <v>OK</v>
      </c>
      <c r="M6" s="600" t="s">
        <v>530</v>
      </c>
      <c r="N6" s="601" t="s">
        <v>123</v>
      </c>
      <c r="O6" s="133" t="str">
        <f>IF(LEN($D6)&lt;8," ",IF('1. Service information'!$B$5="Professional Service","n/a","TBD"))</f>
        <v>TBD</v>
      </c>
      <c r="P6" s="133" t="str">
        <f>IF(LEN($D6)&lt;8," ",IF('1. Service information'!$B$5="Professional Service","n/a","TBD"))</f>
        <v>TBD</v>
      </c>
      <c r="Q6" s="133" t="str">
        <f>IF(LEN($D6)&lt;8," ",IF('1. Service information'!$B$5="Professional Service","n/a","TBD"))</f>
        <v>TBD</v>
      </c>
      <c r="R6" s="622"/>
      <c r="S6" s="133" t="s">
        <v>531</v>
      </c>
      <c r="T6" s="88" t="str">
        <f>+'2. Service code creation'!P6</f>
        <v>Remote Support</v>
      </c>
      <c r="U6" s="88" t="str">
        <f>+'2. Service code creation'!R6</f>
        <v>24x7 Remote Support.</v>
      </c>
      <c r="V6" s="602" t="s">
        <v>532</v>
      </c>
      <c r="W6" s="602" t="s">
        <v>533</v>
      </c>
      <c r="X6" s="602" t="s">
        <v>533</v>
      </c>
      <c r="Y6" s="602" t="s">
        <v>533</v>
      </c>
      <c r="Z6" s="602" t="s">
        <v>533</v>
      </c>
      <c r="AA6" s="602" t="s">
        <v>533</v>
      </c>
      <c r="AB6" s="602" t="s">
        <v>533</v>
      </c>
      <c r="AC6" s="602"/>
      <c r="AD6" s="602"/>
      <c r="AE6" s="602"/>
      <c r="AF6" s="602"/>
      <c r="AG6" s="602"/>
      <c r="AH6" s="602" t="s">
        <v>123</v>
      </c>
      <c r="AI6" s="602" t="s">
        <v>123</v>
      </c>
      <c r="AJ6" s="602" t="str">
        <f t="shared" ref="AJ6" si="1">IF(V6="00 - Multi LoB",Core_LoB,LEFT(V6,2))</f>
        <v>NI, SE, CC, CI, DC, MI</v>
      </c>
      <c r="AK6" s="603" t="s">
        <v>534</v>
      </c>
      <c r="AL6" s="133" t="s">
        <v>535</v>
      </c>
      <c r="AM6" s="133" t="s">
        <v>536</v>
      </c>
      <c r="AN6" s="137" t="s">
        <v>537</v>
      </c>
      <c r="AO6" s="137" t="s">
        <v>2752</v>
      </c>
      <c r="AP6" s="137" t="s">
        <v>531</v>
      </c>
      <c r="AQ6" s="89" t="s">
        <v>539</v>
      </c>
      <c r="AR6" s="80" t="s">
        <v>540</v>
      </c>
      <c r="AS6" s="80" t="s">
        <v>541</v>
      </c>
      <c r="AT6" s="137" t="s">
        <v>157</v>
      </c>
      <c r="AU6" s="368" t="str">
        <f>IF(AND('1. Service information'!$B$5="Professional Service",'2. Service code creation'!Z6="Time &amp; Materials"),"Day/Hour","EA")</f>
        <v>EA</v>
      </c>
      <c r="AV6" s="368" t="str">
        <f>IF('1. Service information'!$B$5="Professional Service","004","003")</f>
        <v>003</v>
      </c>
      <c r="AW6" s="368" t="s">
        <v>542</v>
      </c>
      <c r="AX6" s="384"/>
      <c r="AY6" s="89" t="s">
        <v>543</v>
      </c>
      <c r="AZ6" s="611" t="s">
        <v>544</v>
      </c>
      <c r="BA6" s="132"/>
      <c r="BB6" s="132" t="s">
        <v>533</v>
      </c>
      <c r="BC6" s="132" t="s">
        <v>533</v>
      </c>
      <c r="BD6" s="132" t="s">
        <v>533</v>
      </c>
      <c r="BE6" s="132" t="s">
        <v>533</v>
      </c>
      <c r="BF6" s="132" t="s">
        <v>533</v>
      </c>
      <c r="BG6" s="132"/>
      <c r="BH6" s="132"/>
      <c r="BI6" s="252" t="s">
        <v>545</v>
      </c>
      <c r="BJ6" s="89"/>
      <c r="BK6" s="368"/>
      <c r="BL6" s="597"/>
      <c r="BM6" s="604"/>
      <c r="BN6" s="626" t="s">
        <v>546</v>
      </c>
      <c r="BO6" s="605" t="s">
        <v>320</v>
      </c>
    </row>
    <row r="7" spans="1:67" s="124" customFormat="1" ht="29.25" customHeight="1" thickBot="1" x14ac:dyDescent="0.25">
      <c r="A7" s="596"/>
      <c r="B7" s="87" t="str">
        <f>IF('1. Service information'!$B$4="Europe",'EU input'!A6,+'2. Service code creation'!A7)</f>
        <v>UPTS-000000017</v>
      </c>
      <c r="C7" s="404">
        <f t="shared" ref="C7:C8" si="2">LEN(E7)</f>
        <v>20</v>
      </c>
      <c r="D7" s="597" t="str">
        <f>+'2. Service code creation'!M7</f>
        <v>DDSP-UPTS-PartsOnly24x7x4</v>
      </c>
      <c r="E7" s="624" t="s">
        <v>547</v>
      </c>
      <c r="F7" s="612">
        <f t="shared" ref="F7:F8" si="3">LEN(E7)</f>
        <v>20</v>
      </c>
      <c r="G7" s="598" t="s">
        <v>157</v>
      </c>
      <c r="H7" s="598" t="str">
        <f>'1. Service information'!$B$8</f>
        <v>UPTS</v>
      </c>
      <c r="I7" s="599" t="s">
        <v>528</v>
      </c>
      <c r="J7" s="600" t="s">
        <v>529</v>
      </c>
      <c r="K7" s="600" t="s">
        <v>157</v>
      </c>
      <c r="L7" s="600" t="str">
        <f t="shared" ref="L7:L8" si="4">IF(AND(J7="Non-CI (contract)",K7="No"),"This combination not possible, put CI-related to n/a","OK")</f>
        <v>OK</v>
      </c>
      <c r="M7" s="600" t="s">
        <v>530</v>
      </c>
      <c r="N7" s="601" t="s">
        <v>123</v>
      </c>
      <c r="O7" s="133" t="str">
        <f>IF(LEN($D7)&lt;8," ",IF('1. Service information'!$B$5="Professional Service","n/a","TBD"))</f>
        <v>TBD</v>
      </c>
      <c r="P7" s="133" t="str">
        <f>IF(LEN($D7)&lt;8," ",IF('1. Service information'!$B$5="Professional Service","n/a","TBD"))</f>
        <v>TBD</v>
      </c>
      <c r="Q7" s="133" t="str">
        <f>IF(LEN($D7)&lt;8," ",IF('1. Service information'!$B$5="Professional Service","n/a","TBD"))</f>
        <v>TBD</v>
      </c>
      <c r="R7" s="622"/>
      <c r="S7" s="133" t="s">
        <v>531</v>
      </c>
      <c r="T7" s="88" t="str">
        <f>+'2. Service code creation'!P7</f>
        <v>Parts only 24x7x4</v>
      </c>
      <c r="U7" s="88" t="str">
        <f>+'2. Service code creation'!R7</f>
        <v>24x7 Remote Support; 24x7x4 parts arrival on site.</v>
      </c>
      <c r="V7" s="602" t="s">
        <v>532</v>
      </c>
      <c r="W7" s="602" t="s">
        <v>533</v>
      </c>
      <c r="X7" s="602" t="s">
        <v>533</v>
      </c>
      <c r="Y7" s="602" t="s">
        <v>533</v>
      </c>
      <c r="Z7" s="602" t="s">
        <v>533</v>
      </c>
      <c r="AA7" s="602" t="s">
        <v>533</v>
      </c>
      <c r="AB7" s="602" t="s">
        <v>533</v>
      </c>
      <c r="AC7" s="602"/>
      <c r="AD7" s="602"/>
      <c r="AE7" s="602"/>
      <c r="AF7" s="602"/>
      <c r="AG7" s="602"/>
      <c r="AH7" s="602" t="s">
        <v>123</v>
      </c>
      <c r="AI7" s="602" t="s">
        <v>123</v>
      </c>
      <c r="AJ7" s="602" t="str">
        <f t="shared" ref="AJ7:AJ8" si="5">IF(V7="00 - Multi LoB",Core_LoB,LEFT(V7,2))</f>
        <v>NI, SE, CC, CI, DC, MI</v>
      </c>
      <c r="AK7" s="603" t="s">
        <v>534</v>
      </c>
      <c r="AL7" s="133" t="s">
        <v>535</v>
      </c>
      <c r="AM7" s="133" t="s">
        <v>536</v>
      </c>
      <c r="AN7" s="137" t="s">
        <v>537</v>
      </c>
      <c r="AO7" s="137" t="s">
        <v>2752</v>
      </c>
      <c r="AP7" s="137" t="s">
        <v>531</v>
      </c>
      <c r="AQ7" s="89" t="s">
        <v>539</v>
      </c>
      <c r="AR7" s="80" t="s">
        <v>540</v>
      </c>
      <c r="AS7" s="80" t="s">
        <v>541</v>
      </c>
      <c r="AT7" s="137" t="s">
        <v>157</v>
      </c>
      <c r="AU7" s="368" t="str">
        <f>IF(AND('1. Service information'!$B$5="Professional Service",'2. Service code creation'!Z7="Time &amp; Materials"),"Day/Hour","EA")</f>
        <v>EA</v>
      </c>
      <c r="AV7" s="368" t="str">
        <f>IF('1. Service information'!$B$5="Professional Service","004","003")</f>
        <v>003</v>
      </c>
      <c r="AW7" s="368" t="s">
        <v>542</v>
      </c>
      <c r="AX7" s="384"/>
      <c r="AY7" s="89" t="s">
        <v>543</v>
      </c>
      <c r="AZ7" s="611" t="s">
        <v>544</v>
      </c>
      <c r="BA7" s="132"/>
      <c r="BB7" s="132" t="s">
        <v>533</v>
      </c>
      <c r="BC7" s="132" t="s">
        <v>533</v>
      </c>
      <c r="BD7" s="132" t="s">
        <v>533</v>
      </c>
      <c r="BE7" s="132" t="s">
        <v>533</v>
      </c>
      <c r="BF7" s="132" t="s">
        <v>533</v>
      </c>
      <c r="BG7" s="132"/>
      <c r="BH7" s="132"/>
      <c r="BI7" s="252" t="s">
        <v>545</v>
      </c>
      <c r="BJ7" s="89"/>
      <c r="BK7" s="368"/>
      <c r="BL7" s="597"/>
      <c r="BM7" s="604"/>
      <c r="BN7" s="626" t="s">
        <v>546</v>
      </c>
      <c r="BO7" s="605" t="s">
        <v>320</v>
      </c>
    </row>
    <row r="8" spans="1:67" s="124" customFormat="1" ht="29.25" customHeight="1" thickBot="1" x14ac:dyDescent="0.25">
      <c r="A8" s="596"/>
      <c r="B8" s="87" t="str">
        <f>IF('1. Service information'!$B$4="Europe",'EU input'!A7,+'2. Service code creation'!A8)</f>
        <v>UPTS-000000018</v>
      </c>
      <c r="C8" s="404">
        <f t="shared" si="2"/>
        <v>20</v>
      </c>
      <c r="D8" s="597" t="str">
        <f>+'2. Service code creation'!M8</f>
        <v>DDSP-UPTS-PartsOnlyBusHrsx4</v>
      </c>
      <c r="E8" s="624" t="s">
        <v>548</v>
      </c>
      <c r="F8" s="612">
        <f t="shared" si="3"/>
        <v>20</v>
      </c>
      <c r="G8" s="598" t="s">
        <v>157</v>
      </c>
      <c r="H8" s="598" t="str">
        <f>'1. Service information'!$B$8</f>
        <v>UPTS</v>
      </c>
      <c r="I8" s="599" t="s">
        <v>528</v>
      </c>
      <c r="J8" s="600" t="s">
        <v>529</v>
      </c>
      <c r="K8" s="600" t="s">
        <v>157</v>
      </c>
      <c r="L8" s="600" t="str">
        <f t="shared" si="4"/>
        <v>OK</v>
      </c>
      <c r="M8" s="600" t="s">
        <v>530</v>
      </c>
      <c r="N8" s="601" t="s">
        <v>123</v>
      </c>
      <c r="O8" s="133" t="str">
        <f>IF(LEN($D8)&lt;8," ",IF('1. Service information'!$B$5="Professional Service","n/a","TBD"))</f>
        <v>TBD</v>
      </c>
      <c r="P8" s="133" t="str">
        <f>IF(LEN($D8)&lt;8," ",IF('1. Service information'!$B$5="Professional Service","n/a","TBD"))</f>
        <v>TBD</v>
      </c>
      <c r="Q8" s="133" t="str">
        <f>IF(LEN($D8)&lt;8," ",IF('1. Service information'!$B$5="Professional Service","n/a","TBD"))</f>
        <v>TBD</v>
      </c>
      <c r="R8" s="622"/>
      <c r="S8" s="133" t="s">
        <v>531</v>
      </c>
      <c r="T8" s="88" t="str">
        <f>+'2. Service code creation'!P8</f>
        <v>Parts only BusHrsx4</v>
      </c>
      <c r="U8" s="88" t="str">
        <f>+'2. Service code creation'!R8</f>
        <v>24x7 Remote Support; Business Hours x 4 parts arrival on site.</v>
      </c>
      <c r="V8" s="602" t="s">
        <v>532</v>
      </c>
      <c r="W8" s="602" t="s">
        <v>533</v>
      </c>
      <c r="X8" s="602" t="s">
        <v>533</v>
      </c>
      <c r="Y8" s="602" t="s">
        <v>533</v>
      </c>
      <c r="Z8" s="602" t="s">
        <v>533</v>
      </c>
      <c r="AA8" s="602" t="s">
        <v>533</v>
      </c>
      <c r="AB8" s="602" t="s">
        <v>533</v>
      </c>
      <c r="AC8" s="602"/>
      <c r="AD8" s="602"/>
      <c r="AE8" s="602"/>
      <c r="AF8" s="602"/>
      <c r="AG8" s="602"/>
      <c r="AH8" s="602" t="s">
        <v>123</v>
      </c>
      <c r="AI8" s="602" t="s">
        <v>123</v>
      </c>
      <c r="AJ8" s="602" t="str">
        <f t="shared" si="5"/>
        <v>NI, SE, CC, CI, DC, MI</v>
      </c>
      <c r="AK8" s="603" t="s">
        <v>534</v>
      </c>
      <c r="AL8" s="133" t="s">
        <v>535</v>
      </c>
      <c r="AM8" s="133" t="s">
        <v>536</v>
      </c>
      <c r="AN8" s="137" t="s">
        <v>537</v>
      </c>
      <c r="AO8" s="137" t="s">
        <v>2752</v>
      </c>
      <c r="AP8" s="137" t="s">
        <v>531</v>
      </c>
      <c r="AQ8" s="89" t="s">
        <v>539</v>
      </c>
      <c r="AR8" s="80" t="s">
        <v>540</v>
      </c>
      <c r="AS8" s="80" t="s">
        <v>541</v>
      </c>
      <c r="AT8" s="137" t="s">
        <v>157</v>
      </c>
      <c r="AU8" s="368" t="str">
        <f>IF(AND('1. Service information'!$B$5="Professional Service",'2. Service code creation'!Z8="Time &amp; Materials"),"Day/Hour","EA")</f>
        <v>EA</v>
      </c>
      <c r="AV8" s="368" t="str">
        <f>IF('1. Service information'!$B$5="Professional Service","004","003")</f>
        <v>003</v>
      </c>
      <c r="AW8" s="368" t="s">
        <v>542</v>
      </c>
      <c r="AX8" s="384"/>
      <c r="AY8" s="89" t="s">
        <v>543</v>
      </c>
      <c r="AZ8" s="611" t="s">
        <v>544</v>
      </c>
      <c r="BA8" s="132"/>
      <c r="BB8" s="132" t="s">
        <v>533</v>
      </c>
      <c r="BC8" s="132" t="s">
        <v>533</v>
      </c>
      <c r="BD8" s="132" t="s">
        <v>533</v>
      </c>
      <c r="BE8" s="132" t="s">
        <v>533</v>
      </c>
      <c r="BF8" s="132" t="s">
        <v>533</v>
      </c>
      <c r="BG8" s="132"/>
      <c r="BH8" s="132"/>
      <c r="BI8" s="252" t="s">
        <v>545</v>
      </c>
      <c r="BJ8" s="89"/>
      <c r="BK8" s="368"/>
      <c r="BL8" s="597"/>
      <c r="BM8" s="604"/>
      <c r="BN8" s="626" t="s">
        <v>546</v>
      </c>
      <c r="BO8" s="605" t="s">
        <v>320</v>
      </c>
    </row>
    <row r="9" spans="1:67" s="124" customFormat="1" ht="29.25" customHeight="1" thickBot="1" x14ac:dyDescent="0.25">
      <c r="A9" s="596"/>
      <c r="B9" s="87" t="str">
        <f>IF('1. Service information'!$B$4="Europe",'EU input'!A8,+'2. Service code creation'!A9)</f>
        <v>UPTS-000000019</v>
      </c>
      <c r="C9" s="404">
        <f t="shared" ref="C9:C13" si="6">LEN(E9)</f>
        <v>20</v>
      </c>
      <c r="D9" s="597" t="str">
        <f>+'2. Service code creation'!M9</f>
        <v>DDSP-UPTS-PartsOnlyBusHrsxNBD</v>
      </c>
      <c r="E9" s="624" t="s">
        <v>549</v>
      </c>
      <c r="F9" s="612">
        <f t="shared" ref="F9:F13" si="7">LEN(E9)</f>
        <v>20</v>
      </c>
      <c r="G9" s="598" t="s">
        <v>157</v>
      </c>
      <c r="H9" s="598" t="str">
        <f>'1. Service information'!$B$8</f>
        <v>UPTS</v>
      </c>
      <c r="I9" s="599" t="s">
        <v>528</v>
      </c>
      <c r="J9" s="600" t="s">
        <v>529</v>
      </c>
      <c r="K9" s="600" t="s">
        <v>157</v>
      </c>
      <c r="L9" s="600" t="str">
        <f t="shared" ref="L9:L13" si="8">IF(AND(J9="Non-CI (contract)",K9="No"),"This combination not possible, put CI-related to n/a","OK")</f>
        <v>OK</v>
      </c>
      <c r="M9" s="600" t="s">
        <v>530</v>
      </c>
      <c r="N9" s="601" t="s">
        <v>123</v>
      </c>
      <c r="O9" s="133" t="str">
        <f>IF(LEN($D9)&lt;8," ",IF('1. Service information'!$B$5="Professional Service","n/a","TBD"))</f>
        <v>TBD</v>
      </c>
      <c r="P9" s="133" t="str">
        <f>IF(LEN($D9)&lt;8," ",IF('1. Service information'!$B$5="Professional Service","n/a","TBD"))</f>
        <v>TBD</v>
      </c>
      <c r="Q9" s="133" t="str">
        <f>IF(LEN($D9)&lt;8," ",IF('1. Service information'!$B$5="Professional Service","n/a","TBD"))</f>
        <v>TBD</v>
      </c>
      <c r="R9" s="622"/>
      <c r="S9" s="133" t="s">
        <v>531</v>
      </c>
      <c r="T9" s="88" t="str">
        <f>+'2. Service code creation'!P9</f>
        <v>Parts only BusHrsxNBD</v>
      </c>
      <c r="U9" s="88" t="str">
        <f>+'2. Service code creation'!R9</f>
        <v>24x7 Remote Support; Business Hours x Next Business Day parts arrival on site.</v>
      </c>
      <c r="V9" s="602" t="s">
        <v>532</v>
      </c>
      <c r="W9" s="602" t="s">
        <v>533</v>
      </c>
      <c r="X9" s="602" t="s">
        <v>533</v>
      </c>
      <c r="Y9" s="602" t="s">
        <v>533</v>
      </c>
      <c r="Z9" s="602" t="s">
        <v>533</v>
      </c>
      <c r="AA9" s="602" t="s">
        <v>533</v>
      </c>
      <c r="AB9" s="602" t="s">
        <v>533</v>
      </c>
      <c r="AC9" s="602"/>
      <c r="AD9" s="602"/>
      <c r="AE9" s="602"/>
      <c r="AF9" s="602"/>
      <c r="AG9" s="602"/>
      <c r="AH9" s="602" t="s">
        <v>123</v>
      </c>
      <c r="AI9" s="602" t="s">
        <v>123</v>
      </c>
      <c r="AJ9" s="602" t="str">
        <f t="shared" ref="AJ9:AJ13" si="9">IF(V9="00 - Multi LoB",Core_LoB,LEFT(V9,2))</f>
        <v>NI, SE, CC, CI, DC, MI</v>
      </c>
      <c r="AK9" s="603" t="s">
        <v>534</v>
      </c>
      <c r="AL9" s="133" t="s">
        <v>535</v>
      </c>
      <c r="AM9" s="133" t="s">
        <v>536</v>
      </c>
      <c r="AN9" s="137" t="s">
        <v>537</v>
      </c>
      <c r="AO9" s="137" t="s">
        <v>2752</v>
      </c>
      <c r="AP9" s="137" t="s">
        <v>531</v>
      </c>
      <c r="AQ9" s="89" t="s">
        <v>539</v>
      </c>
      <c r="AR9" s="80" t="s">
        <v>540</v>
      </c>
      <c r="AS9" s="80" t="s">
        <v>541</v>
      </c>
      <c r="AT9" s="137" t="s">
        <v>157</v>
      </c>
      <c r="AU9" s="368" t="str">
        <f>IF(AND('1. Service information'!$B$5="Professional Service",'2. Service code creation'!Z9="Time &amp; Materials"),"Day/Hour","EA")</f>
        <v>EA</v>
      </c>
      <c r="AV9" s="368" t="str">
        <f>IF('1. Service information'!$B$5="Professional Service","004","003")</f>
        <v>003</v>
      </c>
      <c r="AW9" s="368" t="s">
        <v>542</v>
      </c>
      <c r="AX9" s="384"/>
      <c r="AY9" s="89" t="s">
        <v>543</v>
      </c>
      <c r="AZ9" s="611" t="s">
        <v>544</v>
      </c>
      <c r="BA9" s="132"/>
      <c r="BB9" s="132" t="s">
        <v>533</v>
      </c>
      <c r="BC9" s="132" t="s">
        <v>533</v>
      </c>
      <c r="BD9" s="132" t="s">
        <v>533</v>
      </c>
      <c r="BE9" s="132" t="s">
        <v>533</v>
      </c>
      <c r="BF9" s="132" t="s">
        <v>533</v>
      </c>
      <c r="BG9" s="132"/>
      <c r="BH9" s="132"/>
      <c r="BI9" s="252" t="s">
        <v>545</v>
      </c>
      <c r="BJ9" s="89"/>
      <c r="BK9" s="368"/>
      <c r="BL9" s="597"/>
      <c r="BM9" s="604"/>
      <c r="BN9" s="626" t="s">
        <v>546</v>
      </c>
      <c r="BO9" s="605" t="s">
        <v>320</v>
      </c>
    </row>
    <row r="10" spans="1:67" s="124" customFormat="1" ht="29.25" customHeight="1" thickBot="1" x14ac:dyDescent="0.25">
      <c r="A10" s="596"/>
      <c r="B10" s="87" t="str">
        <f>IF('1. Service information'!$B$4="Europe",'EU input'!A9,+'2. Service code creation'!A10)</f>
        <v>UPTS-000000020</v>
      </c>
      <c r="C10" s="404">
        <f t="shared" si="6"/>
        <v>20</v>
      </c>
      <c r="D10" s="597" t="str">
        <f>+'2. Service code creation'!M10</f>
        <v>DDSP-UPTS-PartsEngineerOnsite24x7x4</v>
      </c>
      <c r="E10" s="624" t="s">
        <v>550</v>
      </c>
      <c r="F10" s="612">
        <f t="shared" si="7"/>
        <v>20</v>
      </c>
      <c r="G10" s="598" t="s">
        <v>157</v>
      </c>
      <c r="H10" s="598" t="str">
        <f>'1. Service information'!$B$8</f>
        <v>UPTS</v>
      </c>
      <c r="I10" s="599" t="s">
        <v>528</v>
      </c>
      <c r="J10" s="600" t="s">
        <v>529</v>
      </c>
      <c r="K10" s="600" t="s">
        <v>157</v>
      </c>
      <c r="L10" s="600" t="str">
        <f t="shared" si="8"/>
        <v>OK</v>
      </c>
      <c r="M10" s="600" t="s">
        <v>530</v>
      </c>
      <c r="N10" s="601" t="s">
        <v>123</v>
      </c>
      <c r="O10" s="133" t="str">
        <f>IF(LEN($D10)&lt;8," ",IF('1. Service information'!$B$5="Professional Service","n/a","TBD"))</f>
        <v>TBD</v>
      </c>
      <c r="P10" s="133" t="str">
        <f>IF(LEN($D10)&lt;8," ",IF('1. Service information'!$B$5="Professional Service","n/a","TBD"))</f>
        <v>TBD</v>
      </c>
      <c r="Q10" s="133" t="str">
        <f>IF(LEN($D10)&lt;8," ",IF('1. Service information'!$B$5="Professional Service","n/a","TBD"))</f>
        <v>TBD</v>
      </c>
      <c r="R10" s="622"/>
      <c r="S10" s="133" t="s">
        <v>531</v>
      </c>
      <c r="T10" s="88" t="str">
        <f>+'2. Service code creation'!P10</f>
        <v>Onsite Parts and Engineer 24x7x4</v>
      </c>
      <c r="U10" s="88" t="str">
        <f>+'2. Service code creation'!R10</f>
        <v>24x7 Remote Support, Alerting; 24x7x4 Engineer and parts arrival on site.</v>
      </c>
      <c r="V10" s="602" t="s">
        <v>532</v>
      </c>
      <c r="W10" s="602" t="s">
        <v>533</v>
      </c>
      <c r="X10" s="602" t="s">
        <v>533</v>
      </c>
      <c r="Y10" s="602" t="s">
        <v>533</v>
      </c>
      <c r="Z10" s="602" t="s">
        <v>533</v>
      </c>
      <c r="AA10" s="602" t="s">
        <v>533</v>
      </c>
      <c r="AB10" s="602" t="s">
        <v>533</v>
      </c>
      <c r="AC10" s="602"/>
      <c r="AD10" s="602"/>
      <c r="AE10" s="602"/>
      <c r="AF10" s="602"/>
      <c r="AG10" s="602"/>
      <c r="AH10" s="602" t="s">
        <v>123</v>
      </c>
      <c r="AI10" s="602" t="s">
        <v>123</v>
      </c>
      <c r="AJ10" s="602" t="str">
        <f t="shared" si="9"/>
        <v>NI, SE, CC, CI, DC, MI</v>
      </c>
      <c r="AK10" s="603" t="s">
        <v>534</v>
      </c>
      <c r="AL10" s="133" t="s">
        <v>535</v>
      </c>
      <c r="AM10" s="133" t="s">
        <v>536</v>
      </c>
      <c r="AN10" s="137" t="s">
        <v>537</v>
      </c>
      <c r="AO10" s="137" t="s">
        <v>2752</v>
      </c>
      <c r="AP10" s="137" t="s">
        <v>531</v>
      </c>
      <c r="AQ10" s="89" t="s">
        <v>539</v>
      </c>
      <c r="AR10" s="80" t="s">
        <v>540</v>
      </c>
      <c r="AS10" s="80" t="s">
        <v>541</v>
      </c>
      <c r="AT10" s="137" t="s">
        <v>157</v>
      </c>
      <c r="AU10" s="368" t="str">
        <f>IF(AND('1. Service information'!$B$5="Professional Service",'2. Service code creation'!Z10="Time &amp; Materials"),"Day/Hour","EA")</f>
        <v>EA</v>
      </c>
      <c r="AV10" s="368" t="str">
        <f>IF('1. Service information'!$B$5="Professional Service","004","003")</f>
        <v>003</v>
      </c>
      <c r="AW10" s="368" t="s">
        <v>542</v>
      </c>
      <c r="AX10" s="384"/>
      <c r="AY10" s="89" t="s">
        <v>543</v>
      </c>
      <c r="AZ10" s="611" t="s">
        <v>544</v>
      </c>
      <c r="BA10" s="132"/>
      <c r="BB10" s="132" t="s">
        <v>533</v>
      </c>
      <c r="BC10" s="132" t="s">
        <v>533</v>
      </c>
      <c r="BD10" s="132" t="s">
        <v>533</v>
      </c>
      <c r="BE10" s="132" t="s">
        <v>533</v>
      </c>
      <c r="BF10" s="132" t="s">
        <v>533</v>
      </c>
      <c r="BG10" s="132"/>
      <c r="BH10" s="132"/>
      <c r="BI10" s="252" t="s">
        <v>545</v>
      </c>
      <c r="BJ10" s="89"/>
      <c r="BK10" s="368"/>
      <c r="BL10" s="597"/>
      <c r="BM10" s="604"/>
      <c r="BN10" s="626" t="s">
        <v>546</v>
      </c>
      <c r="BO10" s="605" t="s">
        <v>320</v>
      </c>
    </row>
    <row r="11" spans="1:67" s="124" customFormat="1" ht="29.25" customHeight="1" thickBot="1" x14ac:dyDescent="0.25">
      <c r="A11" s="596"/>
      <c r="B11" s="87" t="str">
        <f>IF('1. Service information'!$B$4="Europe",'EU input'!A10,+'2. Service code creation'!A11)</f>
        <v>UPTS-000000021</v>
      </c>
      <c r="C11" s="404">
        <f t="shared" si="6"/>
        <v>20</v>
      </c>
      <c r="D11" s="597" t="str">
        <f>+'2. Service code creation'!M11</f>
        <v>DDSP-UPTS-PartsEngineerOnsiteBusHrsx4</v>
      </c>
      <c r="E11" s="624" t="s">
        <v>551</v>
      </c>
      <c r="F11" s="612">
        <f t="shared" si="7"/>
        <v>20</v>
      </c>
      <c r="G11" s="598" t="s">
        <v>157</v>
      </c>
      <c r="H11" s="598" t="str">
        <f>'1. Service information'!$B$8</f>
        <v>UPTS</v>
      </c>
      <c r="I11" s="599" t="s">
        <v>528</v>
      </c>
      <c r="J11" s="600" t="s">
        <v>529</v>
      </c>
      <c r="K11" s="600" t="s">
        <v>157</v>
      </c>
      <c r="L11" s="600" t="str">
        <f t="shared" si="8"/>
        <v>OK</v>
      </c>
      <c r="M11" s="600" t="s">
        <v>530</v>
      </c>
      <c r="N11" s="601" t="s">
        <v>123</v>
      </c>
      <c r="O11" s="133" t="str">
        <f>IF(LEN($D11)&lt;8," ",IF('1. Service information'!$B$5="Professional Service","n/a","TBD"))</f>
        <v>TBD</v>
      </c>
      <c r="P11" s="133" t="str">
        <f>IF(LEN($D11)&lt;8," ",IF('1. Service information'!$B$5="Professional Service","n/a","TBD"))</f>
        <v>TBD</v>
      </c>
      <c r="Q11" s="133" t="str">
        <f>IF(LEN($D11)&lt;8," ",IF('1. Service information'!$B$5="Professional Service","n/a","TBD"))</f>
        <v>TBD</v>
      </c>
      <c r="R11" s="622"/>
      <c r="S11" s="133" t="s">
        <v>531</v>
      </c>
      <c r="T11" s="88" t="str">
        <f>+'2. Service code creation'!P11</f>
        <v>Onsite Parts and Engineer BusHrsx4</v>
      </c>
      <c r="U11" s="88" t="str">
        <f>+'2. Service code creation'!R11</f>
        <v>24x7 Remote Support, Alerting; Business Hours x 4 Engineer and parts arrival on site.</v>
      </c>
      <c r="V11" s="602" t="s">
        <v>532</v>
      </c>
      <c r="W11" s="602" t="s">
        <v>533</v>
      </c>
      <c r="X11" s="602" t="s">
        <v>533</v>
      </c>
      <c r="Y11" s="602" t="s">
        <v>533</v>
      </c>
      <c r="Z11" s="602" t="s">
        <v>533</v>
      </c>
      <c r="AA11" s="602" t="s">
        <v>533</v>
      </c>
      <c r="AB11" s="602" t="s">
        <v>533</v>
      </c>
      <c r="AC11" s="602"/>
      <c r="AD11" s="602"/>
      <c r="AE11" s="602"/>
      <c r="AF11" s="602"/>
      <c r="AG11" s="602"/>
      <c r="AH11" s="602" t="s">
        <v>123</v>
      </c>
      <c r="AI11" s="602" t="s">
        <v>123</v>
      </c>
      <c r="AJ11" s="602" t="str">
        <f t="shared" si="9"/>
        <v>NI, SE, CC, CI, DC, MI</v>
      </c>
      <c r="AK11" s="603" t="s">
        <v>534</v>
      </c>
      <c r="AL11" s="133" t="s">
        <v>535</v>
      </c>
      <c r="AM11" s="133" t="s">
        <v>536</v>
      </c>
      <c r="AN11" s="137" t="s">
        <v>537</v>
      </c>
      <c r="AO11" s="137" t="s">
        <v>2752</v>
      </c>
      <c r="AP11" s="137" t="s">
        <v>531</v>
      </c>
      <c r="AQ11" s="89" t="s">
        <v>539</v>
      </c>
      <c r="AR11" s="80" t="s">
        <v>540</v>
      </c>
      <c r="AS11" s="80" t="s">
        <v>541</v>
      </c>
      <c r="AT11" s="137" t="s">
        <v>157</v>
      </c>
      <c r="AU11" s="368" t="str">
        <f>IF(AND('1. Service information'!$B$5="Professional Service",'2. Service code creation'!Z11="Time &amp; Materials"),"Day/Hour","EA")</f>
        <v>EA</v>
      </c>
      <c r="AV11" s="368" t="str">
        <f>IF('1. Service information'!$B$5="Professional Service","004","003")</f>
        <v>003</v>
      </c>
      <c r="AW11" s="368" t="s">
        <v>542</v>
      </c>
      <c r="AX11" s="384"/>
      <c r="AY11" s="89" t="s">
        <v>543</v>
      </c>
      <c r="AZ11" s="611" t="s">
        <v>544</v>
      </c>
      <c r="BA11" s="132"/>
      <c r="BB11" s="132" t="s">
        <v>533</v>
      </c>
      <c r="BC11" s="132" t="s">
        <v>533</v>
      </c>
      <c r="BD11" s="132" t="s">
        <v>533</v>
      </c>
      <c r="BE11" s="132" t="s">
        <v>533</v>
      </c>
      <c r="BF11" s="132" t="s">
        <v>533</v>
      </c>
      <c r="BG11" s="132"/>
      <c r="BH11" s="132"/>
      <c r="BI11" s="252" t="s">
        <v>545</v>
      </c>
      <c r="BJ11" s="89"/>
      <c r="BK11" s="368"/>
      <c r="BL11" s="597"/>
      <c r="BM11" s="604"/>
      <c r="BN11" s="626" t="s">
        <v>546</v>
      </c>
      <c r="BO11" s="605" t="s">
        <v>320</v>
      </c>
    </row>
    <row r="12" spans="1:67" s="124" customFormat="1" ht="29.25" customHeight="1" thickBot="1" x14ac:dyDescent="0.25">
      <c r="A12" s="596"/>
      <c r="B12" s="87" t="str">
        <f>IF('1. Service information'!$B$4="Europe",'EU input'!A11,+'2. Service code creation'!A12)</f>
        <v>UPTS-000000022</v>
      </c>
      <c r="C12" s="404">
        <f t="shared" si="6"/>
        <v>20</v>
      </c>
      <c r="D12" s="597" t="str">
        <f>+'2. Service code creation'!M12</f>
        <v>DDSP-UPTS-PartsEngineerOnsiteBusHrsxNBD</v>
      </c>
      <c r="E12" s="624" t="s">
        <v>552</v>
      </c>
      <c r="F12" s="612">
        <f t="shared" si="7"/>
        <v>20</v>
      </c>
      <c r="G12" s="598" t="s">
        <v>157</v>
      </c>
      <c r="H12" s="598" t="str">
        <f>'1. Service information'!$B$8</f>
        <v>UPTS</v>
      </c>
      <c r="I12" s="599" t="s">
        <v>528</v>
      </c>
      <c r="J12" s="600" t="s">
        <v>529</v>
      </c>
      <c r="K12" s="600" t="s">
        <v>157</v>
      </c>
      <c r="L12" s="600" t="str">
        <f t="shared" si="8"/>
        <v>OK</v>
      </c>
      <c r="M12" s="600" t="s">
        <v>530</v>
      </c>
      <c r="N12" s="601" t="s">
        <v>123</v>
      </c>
      <c r="O12" s="133" t="str">
        <f>IF(LEN($D12)&lt;8," ",IF('1. Service information'!$B$5="Professional Service","n/a","TBD"))</f>
        <v>TBD</v>
      </c>
      <c r="P12" s="133" t="str">
        <f>IF(LEN($D12)&lt;8," ",IF('1. Service information'!$B$5="Professional Service","n/a","TBD"))</f>
        <v>TBD</v>
      </c>
      <c r="Q12" s="133" t="str">
        <f>IF(LEN($D12)&lt;8," ",IF('1. Service information'!$B$5="Professional Service","n/a","TBD"))</f>
        <v>TBD</v>
      </c>
      <c r="R12" s="622"/>
      <c r="S12" s="133" t="s">
        <v>531</v>
      </c>
      <c r="T12" s="88" t="str">
        <f>+'2. Service code creation'!P12</f>
        <v>Onsite Parts and Engineer BusHrsxNBD</v>
      </c>
      <c r="U12" s="88" t="str">
        <f>+'2. Service code creation'!R12</f>
        <v>24x7 Remote Support, Alerting; Business Hours x Next Business Day Engineer and parts arrival on site.</v>
      </c>
      <c r="V12" s="602" t="s">
        <v>532</v>
      </c>
      <c r="W12" s="602" t="s">
        <v>533</v>
      </c>
      <c r="X12" s="602" t="s">
        <v>533</v>
      </c>
      <c r="Y12" s="602" t="s">
        <v>533</v>
      </c>
      <c r="Z12" s="602" t="s">
        <v>533</v>
      </c>
      <c r="AA12" s="602" t="s">
        <v>533</v>
      </c>
      <c r="AB12" s="602" t="s">
        <v>533</v>
      </c>
      <c r="AC12" s="602"/>
      <c r="AD12" s="602"/>
      <c r="AE12" s="602"/>
      <c r="AF12" s="602"/>
      <c r="AG12" s="602"/>
      <c r="AH12" s="602" t="s">
        <v>123</v>
      </c>
      <c r="AI12" s="602" t="s">
        <v>123</v>
      </c>
      <c r="AJ12" s="602" t="str">
        <f t="shared" si="9"/>
        <v>NI, SE, CC, CI, DC, MI</v>
      </c>
      <c r="AK12" s="603" t="s">
        <v>534</v>
      </c>
      <c r="AL12" s="133" t="s">
        <v>535</v>
      </c>
      <c r="AM12" s="133" t="s">
        <v>536</v>
      </c>
      <c r="AN12" s="137" t="s">
        <v>537</v>
      </c>
      <c r="AO12" s="137" t="s">
        <v>2752</v>
      </c>
      <c r="AP12" s="137" t="s">
        <v>531</v>
      </c>
      <c r="AQ12" s="89" t="s">
        <v>539</v>
      </c>
      <c r="AR12" s="80" t="s">
        <v>540</v>
      </c>
      <c r="AS12" s="80" t="s">
        <v>541</v>
      </c>
      <c r="AT12" s="137" t="s">
        <v>157</v>
      </c>
      <c r="AU12" s="368" t="str">
        <f>IF(AND('1. Service information'!$B$5="Professional Service",'2. Service code creation'!Z12="Time &amp; Materials"),"Day/Hour","EA")</f>
        <v>EA</v>
      </c>
      <c r="AV12" s="368" t="str">
        <f>IF('1. Service information'!$B$5="Professional Service","004","003")</f>
        <v>003</v>
      </c>
      <c r="AW12" s="368" t="s">
        <v>542</v>
      </c>
      <c r="AX12" s="384"/>
      <c r="AY12" s="89" t="s">
        <v>543</v>
      </c>
      <c r="AZ12" s="611" t="s">
        <v>544</v>
      </c>
      <c r="BA12" s="132"/>
      <c r="BB12" s="132" t="s">
        <v>533</v>
      </c>
      <c r="BC12" s="132" t="s">
        <v>533</v>
      </c>
      <c r="BD12" s="132" t="s">
        <v>533</v>
      </c>
      <c r="BE12" s="132" t="s">
        <v>533</v>
      </c>
      <c r="BF12" s="132" t="s">
        <v>533</v>
      </c>
      <c r="BG12" s="132"/>
      <c r="BH12" s="132"/>
      <c r="BI12" s="252" t="s">
        <v>545</v>
      </c>
      <c r="BJ12" s="89"/>
      <c r="BK12" s="368"/>
      <c r="BL12" s="597"/>
      <c r="BM12" s="604"/>
      <c r="BN12" s="626" t="s">
        <v>546</v>
      </c>
      <c r="BO12" s="605" t="s">
        <v>320</v>
      </c>
    </row>
    <row r="13" spans="1:67" s="124" customFormat="1" ht="29.25" customHeight="1" thickBot="1" x14ac:dyDescent="0.25">
      <c r="A13" s="596"/>
      <c r="B13" s="87" t="str">
        <f>IF('1. Service information'!$B$4="Europe",'EU input'!A12,+'2. Service code creation'!A13)</f>
        <v>UPTS-000000023</v>
      </c>
      <c r="C13" s="404">
        <f t="shared" si="6"/>
        <v>20</v>
      </c>
      <c r="D13" s="597" t="str">
        <f>+'2. Service code creation'!M13</f>
        <v>DDSP-UPTS-MissionCritical24x7x2</v>
      </c>
      <c r="E13" s="624" t="s">
        <v>553</v>
      </c>
      <c r="F13" s="612">
        <f t="shared" si="7"/>
        <v>20</v>
      </c>
      <c r="G13" s="598" t="s">
        <v>157</v>
      </c>
      <c r="H13" s="598" t="str">
        <f>'1. Service information'!$B$8</f>
        <v>UPTS</v>
      </c>
      <c r="I13" s="599" t="s">
        <v>528</v>
      </c>
      <c r="J13" s="600" t="s">
        <v>529</v>
      </c>
      <c r="K13" s="600" t="s">
        <v>157</v>
      </c>
      <c r="L13" s="600" t="str">
        <f t="shared" si="8"/>
        <v>OK</v>
      </c>
      <c r="M13" s="600" t="s">
        <v>530</v>
      </c>
      <c r="N13" s="601" t="s">
        <v>123</v>
      </c>
      <c r="O13" s="133" t="str">
        <f>IF(LEN($D13)&lt;8," ",IF('1. Service information'!$B$5="Professional Service","n/a","TBD"))</f>
        <v>TBD</v>
      </c>
      <c r="P13" s="133" t="str">
        <f>IF(LEN($D13)&lt;8," ",IF('1. Service information'!$B$5="Professional Service","n/a","TBD"))</f>
        <v>TBD</v>
      </c>
      <c r="Q13" s="133" t="str">
        <f>IF(LEN($D13)&lt;8," ",IF('1. Service information'!$B$5="Professional Service","n/a","TBD"))</f>
        <v>TBD</v>
      </c>
      <c r="R13" s="622"/>
      <c r="S13" s="133" t="s">
        <v>531</v>
      </c>
      <c r="T13" s="88" t="str">
        <f>+'2. Service code creation'!P13</f>
        <v>Mission Critical 24x7x2</v>
      </c>
      <c r="U13" s="88" t="str">
        <f>+'2. Service code creation'!R13</f>
        <v>24x7 Remote Support, Availability and Capacity Monitoring and Reporting; 24x7x2 Engineer and parts arrival on site.</v>
      </c>
      <c r="V13" s="602" t="s">
        <v>532</v>
      </c>
      <c r="W13" s="602" t="s">
        <v>533</v>
      </c>
      <c r="X13" s="602" t="s">
        <v>533</v>
      </c>
      <c r="Y13" s="602" t="s">
        <v>533</v>
      </c>
      <c r="Z13" s="602" t="s">
        <v>533</v>
      </c>
      <c r="AA13" s="602" t="s">
        <v>533</v>
      </c>
      <c r="AB13" s="602" t="s">
        <v>533</v>
      </c>
      <c r="AC13" s="602"/>
      <c r="AD13" s="602"/>
      <c r="AE13" s="602"/>
      <c r="AF13" s="602"/>
      <c r="AG13" s="602"/>
      <c r="AH13" s="602" t="s">
        <v>123</v>
      </c>
      <c r="AI13" s="602" t="s">
        <v>123</v>
      </c>
      <c r="AJ13" s="602" t="str">
        <f t="shared" si="9"/>
        <v>NI, SE, CC, CI, DC, MI</v>
      </c>
      <c r="AK13" s="603" t="s">
        <v>534</v>
      </c>
      <c r="AL13" s="133" t="s">
        <v>535</v>
      </c>
      <c r="AM13" s="133" t="s">
        <v>536</v>
      </c>
      <c r="AN13" s="137" t="s">
        <v>537</v>
      </c>
      <c r="AO13" s="137" t="s">
        <v>2752</v>
      </c>
      <c r="AP13" s="137" t="s">
        <v>531</v>
      </c>
      <c r="AQ13" s="89" t="s">
        <v>539</v>
      </c>
      <c r="AR13" s="80" t="s">
        <v>540</v>
      </c>
      <c r="AS13" s="80" t="s">
        <v>541</v>
      </c>
      <c r="AT13" s="137" t="s">
        <v>157</v>
      </c>
      <c r="AU13" s="368" t="str">
        <f>IF(AND('1. Service information'!$B$5="Professional Service",'2. Service code creation'!Z13="Time &amp; Materials"),"Day/Hour","EA")</f>
        <v>EA</v>
      </c>
      <c r="AV13" s="368" t="str">
        <f>IF('1. Service information'!$B$5="Professional Service","004","003")</f>
        <v>003</v>
      </c>
      <c r="AW13" s="368" t="s">
        <v>542</v>
      </c>
      <c r="AX13" s="384"/>
      <c r="AY13" s="89" t="s">
        <v>543</v>
      </c>
      <c r="AZ13" s="611" t="s">
        <v>544</v>
      </c>
      <c r="BA13" s="132"/>
      <c r="BB13" s="132" t="s">
        <v>533</v>
      </c>
      <c r="BC13" s="132" t="s">
        <v>533</v>
      </c>
      <c r="BD13" s="132" t="s">
        <v>533</v>
      </c>
      <c r="BE13" s="132" t="s">
        <v>533</v>
      </c>
      <c r="BF13" s="132" t="s">
        <v>533</v>
      </c>
      <c r="BG13" s="132"/>
      <c r="BH13" s="132"/>
      <c r="BI13" s="252" t="s">
        <v>545</v>
      </c>
      <c r="BJ13" s="89"/>
      <c r="BK13" s="368"/>
      <c r="BL13" s="597"/>
      <c r="BM13" s="604"/>
      <c r="BN13" s="626" t="s">
        <v>546</v>
      </c>
      <c r="BO13" s="605" t="s">
        <v>320</v>
      </c>
    </row>
    <row r="14" spans="1:67" s="124" customFormat="1" ht="29.25" customHeight="1" thickBot="1" x14ac:dyDescent="0.25">
      <c r="A14" s="596"/>
      <c r="B14" s="87" t="str">
        <f>IF('1. Service information'!$B$4="Europe",'EU input'!A13,+'2. Service code creation'!A14)</f>
        <v>UPTS-000000024</v>
      </c>
      <c r="C14" s="404">
        <f t="shared" ref="C14" si="10">LEN(E14)</f>
        <v>20</v>
      </c>
      <c r="D14" s="597" t="str">
        <f>+'2. Service code creation'!M14</f>
        <v>DDSP-UPTS-MissionCritical24x7x4</v>
      </c>
      <c r="E14" s="624" t="s">
        <v>554</v>
      </c>
      <c r="F14" s="612">
        <f t="shared" ref="F14" si="11">LEN(E14)</f>
        <v>20</v>
      </c>
      <c r="G14" s="598" t="s">
        <v>157</v>
      </c>
      <c r="H14" s="598" t="str">
        <f>'1. Service information'!$B$8</f>
        <v>UPTS</v>
      </c>
      <c r="I14" s="599" t="s">
        <v>528</v>
      </c>
      <c r="J14" s="600" t="s">
        <v>529</v>
      </c>
      <c r="K14" s="600" t="s">
        <v>157</v>
      </c>
      <c r="L14" s="600" t="str">
        <f t="shared" ref="L14" si="12">IF(AND(J14="Non-CI (contract)",K14="No"),"This combination not possible, put CI-related to n/a","OK")</f>
        <v>OK</v>
      </c>
      <c r="M14" s="600" t="s">
        <v>530</v>
      </c>
      <c r="N14" s="601" t="s">
        <v>123</v>
      </c>
      <c r="O14" s="133" t="str">
        <f>IF(LEN($D14)&lt;8," ",IF('1. Service information'!$B$5="Professional Service","n/a","TBD"))</f>
        <v>TBD</v>
      </c>
      <c r="P14" s="133" t="str">
        <f>IF(LEN($D14)&lt;8," ",IF('1. Service information'!$B$5="Professional Service","n/a","TBD"))</f>
        <v>TBD</v>
      </c>
      <c r="Q14" s="133" t="str">
        <f>IF(LEN($D14)&lt;8," ",IF('1. Service information'!$B$5="Professional Service","n/a","TBD"))</f>
        <v>TBD</v>
      </c>
      <c r="R14" s="622"/>
      <c r="S14" s="133" t="s">
        <v>531</v>
      </c>
      <c r="T14" s="88" t="str">
        <f>+'2. Service code creation'!P14</f>
        <v>Mission Critical 24x7x4</v>
      </c>
      <c r="U14" s="88" t="str">
        <f>+'2. Service code creation'!R14</f>
        <v>24x7 Remote Support, Availability and Capacity Monitoring and Reporting; 24x7x4 Engineer and parts arrival on site.</v>
      </c>
      <c r="V14" s="602" t="s">
        <v>532</v>
      </c>
      <c r="W14" s="602" t="s">
        <v>533</v>
      </c>
      <c r="X14" s="602" t="s">
        <v>533</v>
      </c>
      <c r="Y14" s="602" t="s">
        <v>533</v>
      </c>
      <c r="Z14" s="602" t="s">
        <v>533</v>
      </c>
      <c r="AA14" s="602" t="s">
        <v>533</v>
      </c>
      <c r="AB14" s="602" t="s">
        <v>533</v>
      </c>
      <c r="AC14" s="602"/>
      <c r="AD14" s="602"/>
      <c r="AE14" s="602"/>
      <c r="AF14" s="602"/>
      <c r="AG14" s="602"/>
      <c r="AH14" s="602" t="s">
        <v>123</v>
      </c>
      <c r="AI14" s="602" t="s">
        <v>123</v>
      </c>
      <c r="AJ14" s="602" t="str">
        <f t="shared" ref="AJ14" si="13">IF(V14="00 - Multi LoB",Core_LoB,LEFT(V14,2))</f>
        <v>NI, SE, CC, CI, DC, MI</v>
      </c>
      <c r="AK14" s="603" t="s">
        <v>534</v>
      </c>
      <c r="AL14" s="133" t="s">
        <v>535</v>
      </c>
      <c r="AM14" s="133" t="s">
        <v>536</v>
      </c>
      <c r="AN14" s="137" t="s">
        <v>537</v>
      </c>
      <c r="AO14" s="137" t="s">
        <v>2752</v>
      </c>
      <c r="AP14" s="137" t="s">
        <v>531</v>
      </c>
      <c r="AQ14" s="89" t="s">
        <v>539</v>
      </c>
      <c r="AR14" s="80" t="s">
        <v>540</v>
      </c>
      <c r="AS14" s="80" t="s">
        <v>541</v>
      </c>
      <c r="AT14" s="137" t="s">
        <v>157</v>
      </c>
      <c r="AU14" s="368" t="str">
        <f>IF(AND('1. Service information'!$B$5="Professional Service",'2. Service code creation'!Z14="Time &amp; Materials"),"Day/Hour","EA")</f>
        <v>EA</v>
      </c>
      <c r="AV14" s="368" t="str">
        <f>IF('1. Service information'!$B$5="Professional Service","004","003")</f>
        <v>003</v>
      </c>
      <c r="AW14" s="368" t="s">
        <v>542</v>
      </c>
      <c r="AX14" s="384"/>
      <c r="AY14" s="89" t="s">
        <v>543</v>
      </c>
      <c r="AZ14" s="611" t="s">
        <v>544</v>
      </c>
      <c r="BA14" s="132"/>
      <c r="BB14" s="132" t="s">
        <v>533</v>
      </c>
      <c r="BC14" s="132" t="s">
        <v>533</v>
      </c>
      <c r="BD14" s="132" t="s">
        <v>533</v>
      </c>
      <c r="BE14" s="132" t="s">
        <v>533</v>
      </c>
      <c r="BF14" s="132" t="s">
        <v>533</v>
      </c>
      <c r="BG14" s="132"/>
      <c r="BH14" s="132"/>
      <c r="BI14" s="252" t="s">
        <v>545</v>
      </c>
      <c r="BJ14" s="89"/>
      <c r="BK14" s="368"/>
      <c r="BL14" s="597"/>
      <c r="BM14" s="604"/>
      <c r="BN14" s="626" t="s">
        <v>546</v>
      </c>
      <c r="BO14" s="605" t="s">
        <v>320</v>
      </c>
    </row>
    <row r="15" spans="1:67" s="674" customFormat="1" ht="29.25" customHeight="1" thickBot="1" x14ac:dyDescent="0.25">
      <c r="A15" s="646"/>
      <c r="B15" s="647" t="str">
        <f>IF('1. Service information'!$B$4="Europe",'EU input'!A14,+'2. Service code creation'!A15)</f>
        <v>UPTS-000000025</v>
      </c>
      <c r="C15" s="648">
        <f t="shared" ref="C15:C16" si="14">LEN(E15)</f>
        <v>20</v>
      </c>
      <c r="D15" s="597" t="str">
        <f>+'2. Service code creation'!M15</f>
        <v>DDSP-UPTS-AvailabilityMonitoring</v>
      </c>
      <c r="E15" s="670" t="s">
        <v>555</v>
      </c>
      <c r="F15" s="650">
        <f t="shared" ref="F15:F16" si="15">LEN(E15)</f>
        <v>20</v>
      </c>
      <c r="G15" s="651" t="s">
        <v>157</v>
      </c>
      <c r="H15" s="651" t="str">
        <f>'1. Service information'!$B$8</f>
        <v>UPTS</v>
      </c>
      <c r="I15" s="671" t="s">
        <v>528</v>
      </c>
      <c r="J15" s="652" t="s">
        <v>529</v>
      </c>
      <c r="K15" s="652" t="s">
        <v>157</v>
      </c>
      <c r="L15" s="652" t="str">
        <f t="shared" ref="L15:L16" si="16">IF(AND(J15="Non-CI (contract)",K15="No"),"This combination not possible, put CI-related to n/a","OK")</f>
        <v>OK</v>
      </c>
      <c r="M15" s="652" t="s">
        <v>530</v>
      </c>
      <c r="N15" s="672" t="s">
        <v>123</v>
      </c>
      <c r="O15" s="654" t="str">
        <f>IF(LEN($D15)&lt;8," ",IF('1. Service information'!$B$5="Professional Service","n/a","TBD"))</f>
        <v>TBD</v>
      </c>
      <c r="P15" s="654" t="str">
        <f>IF(LEN($D15)&lt;8," ",IF('1. Service information'!$B$5="Professional Service","n/a","TBD"))</f>
        <v>TBD</v>
      </c>
      <c r="Q15" s="654" t="str">
        <f>IF(LEN($D15)&lt;8," ",IF('1. Service information'!$B$5="Professional Service","n/a","TBD"))</f>
        <v>TBD</v>
      </c>
      <c r="R15" s="653"/>
      <c r="S15" s="654" t="s">
        <v>531</v>
      </c>
      <c r="T15" s="655" t="str">
        <f>+'2. Service code creation'!P15</f>
        <v>Availability Monitoring &amp; Reporting</v>
      </c>
      <c r="U15" s="88" t="str">
        <f>+'2. Service code creation'!R15</f>
        <v>24x7 Availability Event Monitoring, Management and Reporting.</v>
      </c>
      <c r="V15" s="656" t="s">
        <v>532</v>
      </c>
      <c r="W15" s="656" t="s">
        <v>533</v>
      </c>
      <c r="X15" s="656" t="s">
        <v>533</v>
      </c>
      <c r="Y15" s="656" t="s">
        <v>533</v>
      </c>
      <c r="Z15" s="656" t="s">
        <v>533</v>
      </c>
      <c r="AA15" s="656" t="s">
        <v>533</v>
      </c>
      <c r="AB15" s="656" t="s">
        <v>533</v>
      </c>
      <c r="AC15" s="656"/>
      <c r="AD15" s="656"/>
      <c r="AE15" s="656"/>
      <c r="AF15" s="656"/>
      <c r="AG15" s="656"/>
      <c r="AH15" s="656" t="s">
        <v>123</v>
      </c>
      <c r="AI15" s="656" t="s">
        <v>123</v>
      </c>
      <c r="AJ15" s="656" t="str">
        <f t="shared" ref="AJ15:AJ16" si="17">IF(V15="00 - Multi LoB",Core_LoB,LEFT(V15,2))</f>
        <v>NI, SE, CC, CI, DC, MI</v>
      </c>
      <c r="AK15" s="657" t="s">
        <v>534</v>
      </c>
      <c r="AL15" s="654" t="s">
        <v>535</v>
      </c>
      <c r="AM15" s="654" t="s">
        <v>536</v>
      </c>
      <c r="AN15" s="658" t="s">
        <v>537</v>
      </c>
      <c r="AO15" s="658" t="s">
        <v>538</v>
      </c>
      <c r="AP15" s="658" t="s">
        <v>531</v>
      </c>
      <c r="AQ15" s="659" t="s">
        <v>539</v>
      </c>
      <c r="AR15" s="631" t="s">
        <v>540</v>
      </c>
      <c r="AS15" s="631" t="s">
        <v>541</v>
      </c>
      <c r="AT15" s="658" t="s">
        <v>157</v>
      </c>
      <c r="AU15" s="660" t="str">
        <f>IF(AND('1. Service information'!$B$5="Professional Service",'2. Service code creation'!Z15="Time &amp; Materials"),"Day/Hour","EA")</f>
        <v>EA</v>
      </c>
      <c r="AV15" s="660" t="str">
        <f>IF('1. Service information'!$B$5="Professional Service","004","003")</f>
        <v>003</v>
      </c>
      <c r="AW15" s="660" t="s">
        <v>542</v>
      </c>
      <c r="AX15" s="661"/>
      <c r="AY15" s="659" t="s">
        <v>543</v>
      </c>
      <c r="AZ15" s="662" t="s">
        <v>544</v>
      </c>
      <c r="BA15" s="663"/>
      <c r="BB15" s="663" t="s">
        <v>533</v>
      </c>
      <c r="BC15" s="663" t="s">
        <v>533</v>
      </c>
      <c r="BD15" s="663" t="s">
        <v>533</v>
      </c>
      <c r="BE15" s="663" t="s">
        <v>533</v>
      </c>
      <c r="BF15" s="663" t="s">
        <v>533</v>
      </c>
      <c r="BG15" s="663"/>
      <c r="BH15" s="663"/>
      <c r="BI15" s="664" t="s">
        <v>545</v>
      </c>
      <c r="BJ15" s="659"/>
      <c r="BK15" s="660"/>
      <c r="BL15" s="649"/>
      <c r="BM15" s="665"/>
      <c r="BN15" s="673" t="s">
        <v>556</v>
      </c>
      <c r="BO15" s="666" t="s">
        <v>320</v>
      </c>
    </row>
    <row r="16" spans="1:67" s="674" customFormat="1" ht="30" customHeight="1" thickBot="1" x14ac:dyDescent="0.25">
      <c r="A16" s="646"/>
      <c r="B16" s="647" t="str">
        <f>IF('1. Service information'!$B$4="Europe",'EU input'!A15,+'2. Service code creation'!A16)</f>
        <v>UPTS-000000026</v>
      </c>
      <c r="C16" s="648">
        <f t="shared" si="14"/>
        <v>20</v>
      </c>
      <c r="D16" s="597" t="str">
        <f>+'2. Service code creation'!M16</f>
        <v>DDSP-UPTS-CapacityMonitoring</v>
      </c>
      <c r="E16" s="670" t="s">
        <v>557</v>
      </c>
      <c r="F16" s="650">
        <f t="shared" si="15"/>
        <v>20</v>
      </c>
      <c r="G16" s="651" t="s">
        <v>157</v>
      </c>
      <c r="H16" s="651" t="str">
        <f>'1. Service information'!$B$8</f>
        <v>UPTS</v>
      </c>
      <c r="I16" s="671" t="s">
        <v>528</v>
      </c>
      <c r="J16" s="652" t="s">
        <v>529</v>
      </c>
      <c r="K16" s="652" t="s">
        <v>157</v>
      </c>
      <c r="L16" s="652" t="str">
        <f t="shared" si="16"/>
        <v>OK</v>
      </c>
      <c r="M16" s="652" t="s">
        <v>530</v>
      </c>
      <c r="N16" s="672" t="s">
        <v>123</v>
      </c>
      <c r="O16" s="654" t="str">
        <f>IF(LEN($D16)&lt;8," ",IF('1. Service information'!$B$5="Professional Service","n/a","TBD"))</f>
        <v>TBD</v>
      </c>
      <c r="P16" s="654" t="str">
        <f>IF(LEN($D16)&lt;8," ",IF('1. Service information'!$B$5="Professional Service","n/a","TBD"))</f>
        <v>TBD</v>
      </c>
      <c r="Q16" s="654" t="str">
        <f>IF(LEN($D16)&lt;8," ",IF('1. Service information'!$B$5="Professional Service","n/a","TBD"))</f>
        <v>TBD</v>
      </c>
      <c r="R16" s="653"/>
      <c r="S16" s="654" t="s">
        <v>531</v>
      </c>
      <c r="T16" s="655" t="str">
        <f>+'2. Service code creation'!P16</f>
        <v>Capacity Monitoring &amp; Reporting</v>
      </c>
      <c r="U16" s="88" t="str">
        <f>+'2. Service code creation'!R16</f>
        <v>24x7 Capacity Event Monitoring, Management and Reporting.</v>
      </c>
      <c r="V16" s="656" t="s">
        <v>532</v>
      </c>
      <c r="W16" s="656" t="s">
        <v>533</v>
      </c>
      <c r="X16" s="656" t="s">
        <v>533</v>
      </c>
      <c r="Y16" s="656" t="s">
        <v>533</v>
      </c>
      <c r="Z16" s="656" t="s">
        <v>533</v>
      </c>
      <c r="AA16" s="656" t="s">
        <v>533</v>
      </c>
      <c r="AB16" s="656" t="s">
        <v>533</v>
      </c>
      <c r="AC16" s="656"/>
      <c r="AD16" s="656"/>
      <c r="AE16" s="656"/>
      <c r="AF16" s="656"/>
      <c r="AG16" s="656"/>
      <c r="AH16" s="656" t="s">
        <v>123</v>
      </c>
      <c r="AI16" s="656" t="s">
        <v>123</v>
      </c>
      <c r="AJ16" s="656" t="str">
        <f t="shared" si="17"/>
        <v>NI, SE, CC, CI, DC, MI</v>
      </c>
      <c r="AK16" s="657" t="s">
        <v>534</v>
      </c>
      <c r="AL16" s="654" t="s">
        <v>535</v>
      </c>
      <c r="AM16" s="654" t="s">
        <v>536</v>
      </c>
      <c r="AN16" s="658" t="s">
        <v>537</v>
      </c>
      <c r="AO16" s="658" t="s">
        <v>538</v>
      </c>
      <c r="AP16" s="658" t="s">
        <v>531</v>
      </c>
      <c r="AQ16" s="659" t="s">
        <v>539</v>
      </c>
      <c r="AR16" s="631" t="s">
        <v>540</v>
      </c>
      <c r="AS16" s="631" t="s">
        <v>541</v>
      </c>
      <c r="AT16" s="658" t="s">
        <v>157</v>
      </c>
      <c r="AU16" s="660" t="str">
        <f>IF(AND('1. Service information'!$B$5="Professional Service",'2. Service code creation'!Z16="Time &amp; Materials"),"Day/Hour","EA")</f>
        <v>EA</v>
      </c>
      <c r="AV16" s="660" t="str">
        <f>IF('1. Service information'!$B$5="Professional Service","004","003")</f>
        <v>003</v>
      </c>
      <c r="AW16" s="660" t="s">
        <v>542</v>
      </c>
      <c r="AX16" s="661"/>
      <c r="AY16" s="659" t="s">
        <v>543</v>
      </c>
      <c r="AZ16" s="662" t="s">
        <v>544</v>
      </c>
      <c r="BA16" s="663"/>
      <c r="BB16" s="663" t="s">
        <v>533</v>
      </c>
      <c r="BC16" s="663" t="s">
        <v>533</v>
      </c>
      <c r="BD16" s="663" t="s">
        <v>533</v>
      </c>
      <c r="BE16" s="663" t="s">
        <v>533</v>
      </c>
      <c r="BF16" s="663" t="s">
        <v>533</v>
      </c>
      <c r="BG16" s="663"/>
      <c r="BH16" s="663"/>
      <c r="BI16" s="664" t="s">
        <v>545</v>
      </c>
      <c r="BJ16" s="659"/>
      <c r="BK16" s="660"/>
      <c r="BL16" s="649"/>
      <c r="BM16" s="665"/>
      <c r="BN16" s="673" t="s">
        <v>556</v>
      </c>
      <c r="BO16" s="666" t="s">
        <v>320</v>
      </c>
    </row>
    <row r="17" spans="1:67" s="124" customFormat="1" ht="24.75" thickBot="1" x14ac:dyDescent="0.25">
      <c r="A17" s="596"/>
      <c r="B17" s="87" t="str">
        <f>IF('1. Service information'!$B$4="Europe",'EU input'!A16,+'2. Service code creation'!A17)</f>
        <v>UPTS-000000027</v>
      </c>
      <c r="C17" s="404">
        <f t="shared" ref="C17:C18" si="18">LEN(E17)</f>
        <v>20</v>
      </c>
      <c r="D17" s="597" t="str">
        <f>+'2. Service code creation'!M17</f>
        <v>DDSP-UPTS-ServiceDelivAssurTier3BusHrs</v>
      </c>
      <c r="E17" s="684" t="s">
        <v>558</v>
      </c>
      <c r="F17" s="612">
        <f t="shared" ref="F17:F18" si="19">LEN(E17)</f>
        <v>20</v>
      </c>
      <c r="G17" s="598" t="s">
        <v>157</v>
      </c>
      <c r="H17" s="598" t="str">
        <f>'1. Service information'!$B$8</f>
        <v>UPTS</v>
      </c>
      <c r="I17" s="599" t="s">
        <v>528</v>
      </c>
      <c r="J17" s="645" t="s">
        <v>559</v>
      </c>
      <c r="K17" s="600" t="s">
        <v>157</v>
      </c>
      <c r="L17" s="600" t="str">
        <f t="shared" ref="L17:L18" si="20">IF(AND(J17="Non-CI (contract)",K17="No"),"This combination not possible, put CI-related to n/a","OK")</f>
        <v>OK</v>
      </c>
      <c r="M17" s="600" t="s">
        <v>530</v>
      </c>
      <c r="N17" s="601" t="s">
        <v>123</v>
      </c>
      <c r="O17" s="133" t="str">
        <f>IF(LEN($D17)&lt;8," ",IF('1. Service information'!$B$5="Professional Service","n/a","TBD"))</f>
        <v>TBD</v>
      </c>
      <c r="P17" s="133" t="str">
        <f>IF(LEN($D17)&lt;8," ",IF('1. Service information'!$B$5="Professional Service","n/a","TBD"))</f>
        <v>TBD</v>
      </c>
      <c r="Q17" s="133" t="str">
        <f>IF(LEN($D17)&lt;8," ",IF('1. Service information'!$B$5="Professional Service","n/a","TBD"))</f>
        <v>TBD</v>
      </c>
      <c r="R17" s="622"/>
      <c r="S17" s="133" t="s">
        <v>531</v>
      </c>
      <c r="T17" s="88" t="str">
        <f>+'2. Service code creation'!P17</f>
        <v>Service Delivery Assurance Tier3 BusHrs</v>
      </c>
      <c r="U17" s="88" t="str">
        <f>+'2. Service code creation'!R17</f>
        <v xml:space="preserve">BusHrs Service Delivery Assurance Tier 3; 1001 - 2000 CIs. </v>
      </c>
      <c r="V17" s="602" t="s">
        <v>532</v>
      </c>
      <c r="W17" s="602" t="s">
        <v>533</v>
      </c>
      <c r="X17" s="602" t="s">
        <v>533</v>
      </c>
      <c r="Y17" s="602" t="s">
        <v>533</v>
      </c>
      <c r="Z17" s="602" t="s">
        <v>533</v>
      </c>
      <c r="AA17" s="602" t="s">
        <v>533</v>
      </c>
      <c r="AB17" s="602" t="s">
        <v>533</v>
      </c>
      <c r="AC17" s="602"/>
      <c r="AD17" s="602"/>
      <c r="AE17" s="602"/>
      <c r="AF17" s="602"/>
      <c r="AG17" s="602"/>
      <c r="AH17" s="602" t="s">
        <v>123</v>
      </c>
      <c r="AI17" s="602" t="s">
        <v>123</v>
      </c>
      <c r="AJ17" s="602" t="str">
        <f t="shared" ref="AJ17:AJ18" si="21">IF(V17="00 - Multi LoB",Core_LoB,LEFT(V17,2))</f>
        <v>NI, SE, CC, CI, DC, MI</v>
      </c>
      <c r="AK17" s="603" t="s">
        <v>534</v>
      </c>
      <c r="AL17" s="133" t="s">
        <v>535</v>
      </c>
      <c r="AM17" s="133" t="s">
        <v>536</v>
      </c>
      <c r="AN17" s="137" t="s">
        <v>537</v>
      </c>
      <c r="AO17" s="137" t="s">
        <v>2749</v>
      </c>
      <c r="AP17" s="137" t="s">
        <v>531</v>
      </c>
      <c r="AQ17" s="89" t="s">
        <v>539</v>
      </c>
      <c r="AR17" s="80" t="s">
        <v>540</v>
      </c>
      <c r="AS17" s="80" t="s">
        <v>541</v>
      </c>
      <c r="AT17" s="137" t="s">
        <v>157</v>
      </c>
      <c r="AU17" s="368" t="str">
        <f>IF(AND('1. Service information'!$B$5="Professional Service",'2. Service code creation'!Z17="Time &amp; Materials"),"Day/Hour","EA")</f>
        <v>EA</v>
      </c>
      <c r="AV17" s="368" t="str">
        <f>IF('1. Service information'!$B$5="Professional Service","004","003")</f>
        <v>003</v>
      </c>
      <c r="AW17" s="368" t="s">
        <v>542</v>
      </c>
      <c r="AX17" s="384"/>
      <c r="AY17" s="89" t="s">
        <v>543</v>
      </c>
      <c r="AZ17" s="611" t="s">
        <v>544</v>
      </c>
      <c r="BA17" s="132" t="s">
        <v>560</v>
      </c>
      <c r="BB17" s="132" t="s">
        <v>533</v>
      </c>
      <c r="BC17" s="132" t="s">
        <v>533</v>
      </c>
      <c r="BD17" s="132" t="s">
        <v>533</v>
      </c>
      <c r="BE17" s="132" t="s">
        <v>533</v>
      </c>
      <c r="BF17" s="132" t="s">
        <v>533</v>
      </c>
      <c r="BG17" s="132"/>
      <c r="BH17" s="132"/>
      <c r="BI17" s="252" t="s">
        <v>545</v>
      </c>
      <c r="BJ17" s="89"/>
      <c r="BK17" s="368"/>
      <c r="BL17" s="597"/>
      <c r="BM17" s="604"/>
      <c r="BN17" s="629" t="s">
        <v>546</v>
      </c>
      <c r="BO17" s="605" t="s">
        <v>320</v>
      </c>
    </row>
    <row r="18" spans="1:67" s="124" customFormat="1" ht="30" customHeight="1" thickBot="1" x14ac:dyDescent="0.25">
      <c r="A18" s="596"/>
      <c r="B18" s="87" t="str">
        <f>IF('1. Service information'!$B$4="Europe",'EU input'!A17,+'2. Service code creation'!A18)</f>
        <v>UPTS-000000028</v>
      </c>
      <c r="C18" s="404">
        <f t="shared" si="18"/>
        <v>20</v>
      </c>
      <c r="D18" s="597" t="str">
        <f>+'2. Service code creation'!M18</f>
        <v>DDSP-UPTS-MACD24x7</v>
      </c>
      <c r="E18" s="624" t="s">
        <v>561</v>
      </c>
      <c r="F18" s="612">
        <f t="shared" si="19"/>
        <v>20</v>
      </c>
      <c r="G18" s="598" t="s">
        <v>157</v>
      </c>
      <c r="H18" s="598" t="str">
        <f>'1. Service information'!$B$8</f>
        <v>UPTS</v>
      </c>
      <c r="I18" s="599" t="s">
        <v>528</v>
      </c>
      <c r="J18" s="645" t="s">
        <v>559</v>
      </c>
      <c r="K18" s="600" t="s">
        <v>157</v>
      </c>
      <c r="L18" s="600" t="str">
        <f t="shared" si="20"/>
        <v>OK</v>
      </c>
      <c r="M18" s="628" t="s">
        <v>562</v>
      </c>
      <c r="N18" s="601" t="s">
        <v>123</v>
      </c>
      <c r="O18" s="133" t="str">
        <f>IF(LEN($D18)&lt;8," ",IF('1. Service information'!$B$5="Professional Service","n/a","TBD"))</f>
        <v>TBD</v>
      </c>
      <c r="P18" s="133" t="str">
        <f>IF(LEN($D18)&lt;8," ",IF('1. Service information'!$B$5="Professional Service","n/a","TBD"))</f>
        <v>TBD</v>
      </c>
      <c r="Q18" s="133" t="str">
        <f>IF(LEN($D18)&lt;8," ",IF('1. Service information'!$B$5="Professional Service","n/a","TBD"))</f>
        <v>TBD</v>
      </c>
      <c r="R18" s="622"/>
      <c r="S18" s="133" t="s">
        <v>531</v>
      </c>
      <c r="T18" s="88" t="str">
        <f>+'2. Service code creation'!P18</f>
        <v>MACD Request Management 24x7</v>
      </c>
      <c r="U18" s="88" t="str">
        <f>+'2. Service code creation'!R18</f>
        <v>24x7 MACD Request Management.</v>
      </c>
      <c r="V18" s="602" t="s">
        <v>532</v>
      </c>
      <c r="W18" s="602" t="s">
        <v>533</v>
      </c>
      <c r="X18" s="602" t="s">
        <v>533</v>
      </c>
      <c r="Y18" s="602" t="s">
        <v>533</v>
      </c>
      <c r="Z18" s="602" t="s">
        <v>533</v>
      </c>
      <c r="AA18" s="602" t="s">
        <v>533</v>
      </c>
      <c r="AB18" s="602" t="s">
        <v>533</v>
      </c>
      <c r="AC18" s="602"/>
      <c r="AD18" s="602"/>
      <c r="AE18" s="602"/>
      <c r="AF18" s="602"/>
      <c r="AG18" s="602"/>
      <c r="AH18" s="602" t="s">
        <v>123</v>
      </c>
      <c r="AI18" s="602" t="s">
        <v>123</v>
      </c>
      <c r="AJ18" s="602" t="str">
        <f t="shared" si="21"/>
        <v>NI, SE, CC, CI, DC, MI</v>
      </c>
      <c r="AK18" s="603" t="s">
        <v>534</v>
      </c>
      <c r="AL18" s="133" t="s">
        <v>535</v>
      </c>
      <c r="AM18" s="133" t="s">
        <v>536</v>
      </c>
      <c r="AN18" s="137" t="s">
        <v>537</v>
      </c>
      <c r="AO18" s="137" t="s">
        <v>2749</v>
      </c>
      <c r="AP18" s="137" t="s">
        <v>531</v>
      </c>
      <c r="AQ18" s="89" t="s">
        <v>539</v>
      </c>
      <c r="AR18" s="80" t="s">
        <v>563</v>
      </c>
      <c r="AS18" s="80" t="s">
        <v>564</v>
      </c>
      <c r="AT18" s="137" t="s">
        <v>157</v>
      </c>
      <c r="AU18" s="368" t="str">
        <f>IF(AND('1. Service information'!$B$5="Professional Service",'2. Service code creation'!Z18="Time &amp; Materials"),"Day/Hour","EA")</f>
        <v>EA</v>
      </c>
      <c r="AV18" s="368" t="str">
        <f>IF('1. Service information'!$B$5="Professional Service","004","003")</f>
        <v>003</v>
      </c>
      <c r="AW18" s="368" t="s">
        <v>542</v>
      </c>
      <c r="AX18" s="384"/>
      <c r="AY18" s="89" t="s">
        <v>543</v>
      </c>
      <c r="AZ18" s="611" t="s">
        <v>544</v>
      </c>
      <c r="BA18" s="132"/>
      <c r="BB18" s="132" t="s">
        <v>533</v>
      </c>
      <c r="BC18" s="132" t="s">
        <v>533</v>
      </c>
      <c r="BD18" s="132" t="s">
        <v>533</v>
      </c>
      <c r="BE18" s="132" t="s">
        <v>533</v>
      </c>
      <c r="BF18" s="132" t="s">
        <v>533</v>
      </c>
      <c r="BG18" s="132"/>
      <c r="BH18" s="132"/>
      <c r="BI18" s="252" t="s">
        <v>545</v>
      </c>
      <c r="BJ18" s="89"/>
      <c r="BK18" s="368"/>
      <c r="BL18" s="597"/>
      <c r="BM18" s="604"/>
      <c r="BN18" s="629" t="s">
        <v>546</v>
      </c>
      <c r="BO18" s="605" t="s">
        <v>320</v>
      </c>
    </row>
    <row r="19" spans="1:67" s="124" customFormat="1" ht="39.75" customHeight="1" thickBot="1" x14ac:dyDescent="0.25">
      <c r="A19" s="596"/>
      <c r="B19" s="87" t="str">
        <f>IF('1. Service information'!$B$4="Europe",'EU input'!A18,+'2. Service code creation'!A19)</f>
        <v>UPTS-000000029</v>
      </c>
      <c r="C19" s="404">
        <f t="shared" ref="C19:C24" si="22">LEN(E19)</f>
        <v>20</v>
      </c>
      <c r="D19" s="597" t="str">
        <f>+'2. Service code creation'!M19</f>
        <v>DDSP-UPTS-TechAccManagementTier3BusHrs</v>
      </c>
      <c r="E19" s="624" t="s">
        <v>565</v>
      </c>
      <c r="F19" s="612">
        <f t="shared" ref="F19:F24" si="23">LEN(E19)</f>
        <v>20</v>
      </c>
      <c r="G19" s="598" t="s">
        <v>157</v>
      </c>
      <c r="H19" s="598" t="str">
        <f>'1. Service information'!$B$8</f>
        <v>UPTS</v>
      </c>
      <c r="I19" s="599" t="s">
        <v>528</v>
      </c>
      <c r="J19" s="669" t="s">
        <v>559</v>
      </c>
      <c r="K19" s="600" t="s">
        <v>157</v>
      </c>
      <c r="L19" s="600" t="str">
        <f t="shared" ref="L19:L28" si="24">IF(AND(J19="Non-CI (contract)",K19="No"),"This combination not possible, put CI-related to n/a","OK")</f>
        <v>OK</v>
      </c>
      <c r="M19" s="600" t="s">
        <v>530</v>
      </c>
      <c r="N19" s="601" t="s">
        <v>123</v>
      </c>
      <c r="O19" s="133" t="str">
        <f>IF(LEN($D19)&lt;8," ",IF('1. Service information'!$B$5="Professional Service","n/a","TBD"))</f>
        <v>TBD</v>
      </c>
      <c r="P19" s="133" t="str">
        <f>IF(LEN($D19)&lt;8," ",IF('1. Service information'!$B$5="Professional Service","n/a","TBD"))</f>
        <v>TBD</v>
      </c>
      <c r="Q19" s="133" t="str">
        <f>IF(LEN($D19)&lt;8," ",IF('1. Service information'!$B$5="Professional Service","n/a","TBD"))</f>
        <v>TBD</v>
      </c>
      <c r="R19" s="622"/>
      <c r="S19" s="133" t="s">
        <v>531</v>
      </c>
      <c r="T19" s="88" t="str">
        <f>+'2. Service code creation'!P19</f>
        <v>Technical Acc Management Tier3 BusHrs</v>
      </c>
      <c r="U19" s="88" t="str">
        <f>+'2. Service code creation'!R19</f>
        <v xml:space="preserve">BusHrs Technical Account Management Tier 3; 1001 - 2000 CIs. </v>
      </c>
      <c r="V19" s="602" t="s">
        <v>532</v>
      </c>
      <c r="W19" s="602" t="s">
        <v>533</v>
      </c>
      <c r="X19" s="602" t="s">
        <v>533</v>
      </c>
      <c r="Y19" s="602" t="s">
        <v>533</v>
      </c>
      <c r="Z19" s="602" t="s">
        <v>533</v>
      </c>
      <c r="AA19" s="602" t="s">
        <v>533</v>
      </c>
      <c r="AB19" s="602" t="s">
        <v>533</v>
      </c>
      <c r="AC19" s="602"/>
      <c r="AD19" s="602"/>
      <c r="AE19" s="602"/>
      <c r="AF19" s="602"/>
      <c r="AG19" s="602"/>
      <c r="AH19" s="602" t="s">
        <v>123</v>
      </c>
      <c r="AI19" s="602" t="s">
        <v>123</v>
      </c>
      <c r="AJ19" s="602" t="str">
        <f t="shared" ref="AJ19:AJ28" si="25">IF(V19="00 - Multi LoB",Core_LoB,LEFT(V19,2))</f>
        <v>NI, SE, CC, CI, DC, MI</v>
      </c>
      <c r="AK19" s="603" t="s">
        <v>534</v>
      </c>
      <c r="AL19" s="133" t="s">
        <v>535</v>
      </c>
      <c r="AM19" s="133" t="s">
        <v>536</v>
      </c>
      <c r="AN19" s="137" t="s">
        <v>537</v>
      </c>
      <c r="AO19" s="137" t="s">
        <v>2749</v>
      </c>
      <c r="AP19" s="137" t="s">
        <v>531</v>
      </c>
      <c r="AQ19" s="89" t="s">
        <v>539</v>
      </c>
      <c r="AR19" s="80" t="s">
        <v>540</v>
      </c>
      <c r="AS19" s="80" t="s">
        <v>541</v>
      </c>
      <c r="AT19" s="137" t="s">
        <v>157</v>
      </c>
      <c r="AU19" s="368" t="str">
        <f>IF(AND('1. Service information'!$B$5="Professional Service",'2. Service code creation'!Z19="Time &amp; Materials"),"Day/Hour","EA")</f>
        <v>EA</v>
      </c>
      <c r="AV19" s="368" t="str">
        <f>IF('1. Service information'!$B$5="Professional Service","004","003")</f>
        <v>003</v>
      </c>
      <c r="AW19" s="368" t="s">
        <v>542</v>
      </c>
      <c r="AX19" s="384"/>
      <c r="AY19" s="89" t="s">
        <v>543</v>
      </c>
      <c r="AZ19" s="686" t="s">
        <v>566</v>
      </c>
      <c r="BA19" s="686" t="s">
        <v>567</v>
      </c>
      <c r="BB19" s="132" t="s">
        <v>533</v>
      </c>
      <c r="BC19" s="132" t="s">
        <v>533</v>
      </c>
      <c r="BD19" s="132" t="s">
        <v>533</v>
      </c>
      <c r="BE19" s="132" t="s">
        <v>533</v>
      </c>
      <c r="BF19" s="132" t="s">
        <v>533</v>
      </c>
      <c r="BG19" s="132"/>
      <c r="BH19" s="132"/>
      <c r="BI19" s="252" t="s">
        <v>545</v>
      </c>
      <c r="BJ19" s="89"/>
      <c r="BK19" s="368"/>
      <c r="BL19" s="597"/>
      <c r="BM19" s="604"/>
      <c r="BN19" s="629" t="s">
        <v>546</v>
      </c>
      <c r="BO19" s="605" t="s">
        <v>320</v>
      </c>
    </row>
    <row r="20" spans="1:67" s="124" customFormat="1" ht="30" customHeight="1" thickBot="1" x14ac:dyDescent="0.25">
      <c r="A20" s="596"/>
      <c r="B20" s="87" t="str">
        <f>IF('1. Service information'!$B$4="Europe",'EU input'!A19,+'2. Service code creation'!A20)</f>
        <v>UPTS-000000030</v>
      </c>
      <c r="C20" s="404">
        <f t="shared" si="22"/>
        <v>20</v>
      </c>
      <c r="D20" s="597" t="str">
        <f>+'2. Service code creation'!M20</f>
        <v>DDSP-UPTS-ThirdPartyIncidentCoord24x7</v>
      </c>
      <c r="E20" s="624" t="s">
        <v>569</v>
      </c>
      <c r="F20" s="612">
        <f t="shared" si="23"/>
        <v>20</v>
      </c>
      <c r="G20" s="598" t="s">
        <v>157</v>
      </c>
      <c r="H20" s="598" t="str">
        <f>'1. Service information'!$B$8</f>
        <v>UPTS</v>
      </c>
      <c r="I20" s="599" t="s">
        <v>528</v>
      </c>
      <c r="J20" s="600" t="s">
        <v>529</v>
      </c>
      <c r="K20" s="600" t="s">
        <v>157</v>
      </c>
      <c r="L20" s="600" t="str">
        <f t="shared" si="24"/>
        <v>OK</v>
      </c>
      <c r="M20" s="600" t="s">
        <v>530</v>
      </c>
      <c r="N20" s="601" t="s">
        <v>123</v>
      </c>
      <c r="O20" s="133" t="str">
        <f>IF(LEN($D20)&lt;8," ",IF('1. Service information'!$B$5="Professional Service","n/a","TBD"))</f>
        <v>TBD</v>
      </c>
      <c r="P20" s="133" t="str">
        <f>IF(LEN($D20)&lt;8," ",IF('1. Service information'!$B$5="Professional Service","n/a","TBD"))</f>
        <v>TBD</v>
      </c>
      <c r="Q20" s="133" t="str">
        <f>IF(LEN($D20)&lt;8," ",IF('1. Service information'!$B$5="Professional Service","n/a","TBD"))</f>
        <v>TBD</v>
      </c>
      <c r="R20" s="622"/>
      <c r="S20" s="133" t="s">
        <v>531</v>
      </c>
      <c r="T20" s="88" t="str">
        <f>+'2. Service code creation'!P20</f>
        <v>Third Party Incident Coordination 24x7</v>
      </c>
      <c r="U20" s="88" t="str">
        <f>+'2. Service code creation'!R20</f>
        <v>24x7 Third Party Incident Coordination.</v>
      </c>
      <c r="V20" s="602" t="s">
        <v>532</v>
      </c>
      <c r="W20" s="602" t="s">
        <v>533</v>
      </c>
      <c r="X20" s="602" t="s">
        <v>533</v>
      </c>
      <c r="Y20" s="602" t="s">
        <v>533</v>
      </c>
      <c r="Z20" s="602" t="s">
        <v>533</v>
      </c>
      <c r="AA20" s="602" t="s">
        <v>533</v>
      </c>
      <c r="AB20" s="602" t="s">
        <v>533</v>
      </c>
      <c r="AC20" s="602"/>
      <c r="AD20" s="602"/>
      <c r="AE20" s="602"/>
      <c r="AF20" s="602"/>
      <c r="AG20" s="602"/>
      <c r="AH20" s="602" t="s">
        <v>123</v>
      </c>
      <c r="AI20" s="602" t="s">
        <v>123</v>
      </c>
      <c r="AJ20" s="602" t="str">
        <f t="shared" si="25"/>
        <v>NI, SE, CC, CI, DC, MI</v>
      </c>
      <c r="AK20" s="603" t="s">
        <v>534</v>
      </c>
      <c r="AL20" s="133" t="s">
        <v>535</v>
      </c>
      <c r="AM20" s="133" t="s">
        <v>536</v>
      </c>
      <c r="AN20" s="137" t="s">
        <v>537</v>
      </c>
      <c r="AO20" s="137" t="s">
        <v>2749</v>
      </c>
      <c r="AP20" s="137" t="s">
        <v>531</v>
      </c>
      <c r="AQ20" s="89" t="s">
        <v>539</v>
      </c>
      <c r="AR20" s="80" t="s">
        <v>540</v>
      </c>
      <c r="AS20" s="80" t="s">
        <v>541</v>
      </c>
      <c r="AT20" s="137" t="s">
        <v>157</v>
      </c>
      <c r="AU20" s="368" t="str">
        <f>IF(AND('1. Service information'!$B$5="Professional Service",'2. Service code creation'!Z20="Time &amp; Materials"),"Day/Hour","EA")</f>
        <v>EA</v>
      </c>
      <c r="AV20" s="368" t="str">
        <f>IF('1. Service information'!$B$5="Professional Service","004","003")</f>
        <v>003</v>
      </c>
      <c r="AW20" s="368" t="s">
        <v>542</v>
      </c>
      <c r="AX20" s="384"/>
      <c r="AY20" s="89" t="s">
        <v>543</v>
      </c>
      <c r="AZ20" s="611" t="s">
        <v>544</v>
      </c>
      <c r="BA20" s="132"/>
      <c r="BB20" s="132" t="s">
        <v>533</v>
      </c>
      <c r="BC20" s="132" t="s">
        <v>533</v>
      </c>
      <c r="BD20" s="132" t="s">
        <v>533</v>
      </c>
      <c r="BE20" s="132" t="s">
        <v>533</v>
      </c>
      <c r="BF20" s="132" t="s">
        <v>533</v>
      </c>
      <c r="BG20" s="132"/>
      <c r="BH20" s="132"/>
      <c r="BI20" s="252" t="s">
        <v>545</v>
      </c>
      <c r="BJ20" s="89"/>
      <c r="BK20" s="368"/>
      <c r="BL20" s="597"/>
      <c r="BM20" s="604"/>
      <c r="BN20" s="629" t="s">
        <v>546</v>
      </c>
      <c r="BO20" s="605" t="s">
        <v>320</v>
      </c>
    </row>
    <row r="21" spans="1:67" s="124" customFormat="1" ht="30" customHeight="1" thickBot="1" x14ac:dyDescent="0.25">
      <c r="A21" s="596"/>
      <c r="B21" s="87" t="str">
        <f>IF('1. Service information'!$B$4="Europe",'EU input'!A20,+'2. Service code creation'!A21)</f>
        <v>UPTS-000000031</v>
      </c>
      <c r="C21" s="404">
        <f t="shared" si="22"/>
        <v>20</v>
      </c>
      <c r="D21" s="597" t="str">
        <f>+'2. Service code creation'!M21</f>
        <v>DDSP-UPTS-ConfigurationArchive24x7</v>
      </c>
      <c r="E21" s="624" t="s">
        <v>570</v>
      </c>
      <c r="F21" s="612">
        <f t="shared" si="23"/>
        <v>20</v>
      </c>
      <c r="G21" s="598" t="s">
        <v>157</v>
      </c>
      <c r="H21" s="598" t="str">
        <f>'1. Service information'!$B$8</f>
        <v>UPTS</v>
      </c>
      <c r="I21" s="599" t="s">
        <v>528</v>
      </c>
      <c r="J21" s="669" t="s">
        <v>559</v>
      </c>
      <c r="K21" s="600" t="s">
        <v>157</v>
      </c>
      <c r="L21" s="600" t="str">
        <f t="shared" si="24"/>
        <v>OK</v>
      </c>
      <c r="M21" s="600" t="s">
        <v>530</v>
      </c>
      <c r="N21" s="601" t="s">
        <v>123</v>
      </c>
      <c r="O21" s="133" t="str">
        <f>IF(LEN($D21)&lt;8," ",IF('1. Service information'!$B$5="Professional Service","n/a","TBD"))</f>
        <v>TBD</v>
      </c>
      <c r="P21" s="133" t="str">
        <f>IF(LEN($D21)&lt;8," ",IF('1. Service information'!$B$5="Professional Service","n/a","TBD"))</f>
        <v>TBD</v>
      </c>
      <c r="Q21" s="133" t="str">
        <f>IF(LEN($D21)&lt;8," ",IF('1. Service information'!$B$5="Professional Service","n/a","TBD"))</f>
        <v>TBD</v>
      </c>
      <c r="R21" s="622"/>
      <c r="S21" s="133" t="s">
        <v>531</v>
      </c>
      <c r="T21" s="88" t="str">
        <f>+'2. Service code creation'!P21</f>
        <v>Configuration Archive 24x7</v>
      </c>
      <c r="U21" s="88" t="str">
        <f>+'2. Service code creation'!R21</f>
        <v>24x7 Configuration Archive.</v>
      </c>
      <c r="V21" s="602" t="s">
        <v>532</v>
      </c>
      <c r="W21" s="602" t="s">
        <v>533</v>
      </c>
      <c r="X21" s="602" t="s">
        <v>533</v>
      </c>
      <c r="Y21" s="602" t="s">
        <v>533</v>
      </c>
      <c r="Z21" s="602" t="s">
        <v>533</v>
      </c>
      <c r="AA21" s="602" t="s">
        <v>533</v>
      </c>
      <c r="AB21" s="602" t="s">
        <v>533</v>
      </c>
      <c r="AC21" s="602"/>
      <c r="AD21" s="602"/>
      <c r="AE21" s="602"/>
      <c r="AF21" s="602"/>
      <c r="AG21" s="602"/>
      <c r="AH21" s="602" t="s">
        <v>123</v>
      </c>
      <c r="AI21" s="602" t="s">
        <v>123</v>
      </c>
      <c r="AJ21" s="602" t="str">
        <f t="shared" si="25"/>
        <v>NI, SE, CC, CI, DC, MI</v>
      </c>
      <c r="AK21" s="603" t="s">
        <v>534</v>
      </c>
      <c r="AL21" s="133" t="s">
        <v>535</v>
      </c>
      <c r="AM21" s="133" t="s">
        <v>536</v>
      </c>
      <c r="AN21" s="137" t="s">
        <v>537</v>
      </c>
      <c r="AO21" s="137" t="s">
        <v>2749</v>
      </c>
      <c r="AP21" s="137" t="s">
        <v>531</v>
      </c>
      <c r="AQ21" s="89" t="s">
        <v>539</v>
      </c>
      <c r="AR21" s="80" t="s">
        <v>540</v>
      </c>
      <c r="AS21" s="80" t="s">
        <v>541</v>
      </c>
      <c r="AT21" s="137" t="s">
        <v>157</v>
      </c>
      <c r="AU21" s="368" t="str">
        <f>IF(AND('1. Service information'!$B$5="Professional Service",'2. Service code creation'!Z21="Time &amp; Materials"),"Day/Hour","EA")</f>
        <v>EA</v>
      </c>
      <c r="AV21" s="368" t="str">
        <f>IF('1. Service information'!$B$5="Professional Service","004","003")</f>
        <v>003</v>
      </c>
      <c r="AW21" s="368" t="s">
        <v>542</v>
      </c>
      <c r="AX21" s="384"/>
      <c r="AY21" s="89" t="s">
        <v>543</v>
      </c>
      <c r="AZ21" s="611" t="s">
        <v>544</v>
      </c>
      <c r="BA21" s="132"/>
      <c r="BB21" s="132" t="s">
        <v>533</v>
      </c>
      <c r="BC21" s="132" t="s">
        <v>533</v>
      </c>
      <c r="BD21" s="132" t="s">
        <v>533</v>
      </c>
      <c r="BE21" s="132" t="s">
        <v>533</v>
      </c>
      <c r="BF21" s="132" t="s">
        <v>533</v>
      </c>
      <c r="BG21" s="132"/>
      <c r="BH21" s="132"/>
      <c r="BI21" s="252" t="s">
        <v>545</v>
      </c>
      <c r="BJ21" s="89"/>
      <c r="BK21" s="368"/>
      <c r="BL21" s="597"/>
      <c r="BM21" s="604"/>
      <c r="BN21" s="629" t="s">
        <v>546</v>
      </c>
      <c r="BO21" s="605" t="s">
        <v>320</v>
      </c>
    </row>
    <row r="22" spans="1:67" s="124" customFormat="1" ht="30" customHeight="1" thickBot="1" x14ac:dyDescent="0.25">
      <c r="A22" s="596"/>
      <c r="B22" s="87" t="str">
        <f>IF('1. Service information'!$B$4="Europe",'EU input'!A21,+'2. Service code creation'!A22)</f>
        <v>UPTS-000000032</v>
      </c>
      <c r="C22" s="404">
        <f t="shared" si="22"/>
        <v>20</v>
      </c>
      <c r="D22" s="597" t="str">
        <f>+'2. Service code creation'!M22</f>
        <v>DDSP-UPTS-ProactiveProblemSupportBusHrs</v>
      </c>
      <c r="E22" s="624" t="s">
        <v>571</v>
      </c>
      <c r="F22" s="612">
        <f t="shared" si="23"/>
        <v>20</v>
      </c>
      <c r="G22" s="598" t="s">
        <v>157</v>
      </c>
      <c r="H22" s="598" t="str">
        <f>'1. Service information'!$B$8</f>
        <v>UPTS</v>
      </c>
      <c r="I22" s="599" t="s">
        <v>528</v>
      </c>
      <c r="J22" s="600" t="s">
        <v>529</v>
      </c>
      <c r="K22" s="600" t="s">
        <v>157</v>
      </c>
      <c r="L22" s="600" t="str">
        <f t="shared" si="24"/>
        <v>OK</v>
      </c>
      <c r="M22" s="600" t="s">
        <v>530</v>
      </c>
      <c r="N22" s="601" t="s">
        <v>123</v>
      </c>
      <c r="O22" s="133" t="str">
        <f>IF(LEN($D22)&lt;8," ",IF('1. Service information'!$B$5="Professional Service","n/a","TBD"))</f>
        <v>TBD</v>
      </c>
      <c r="P22" s="133" t="str">
        <f>IF(LEN($D22)&lt;8," ",IF('1. Service information'!$B$5="Professional Service","n/a","TBD"))</f>
        <v>TBD</v>
      </c>
      <c r="Q22" s="133" t="str">
        <f>IF(LEN($D22)&lt;8," ",IF('1. Service information'!$B$5="Professional Service","n/a","TBD"))</f>
        <v>TBD</v>
      </c>
      <c r="R22" s="622"/>
      <c r="S22" s="133" t="s">
        <v>531</v>
      </c>
      <c r="T22" s="88" t="str">
        <f>+'2. Service code creation'!P22</f>
        <v>Proactive Problem Support BusHrs</v>
      </c>
      <c r="U22" s="88" t="str">
        <f>+'2. Service code creation'!R22</f>
        <v>BusHrs Proactive Problem Support.</v>
      </c>
      <c r="V22" s="602" t="s">
        <v>532</v>
      </c>
      <c r="W22" s="602" t="s">
        <v>533</v>
      </c>
      <c r="X22" s="602" t="s">
        <v>533</v>
      </c>
      <c r="Y22" s="602" t="s">
        <v>533</v>
      </c>
      <c r="Z22" s="602" t="s">
        <v>533</v>
      </c>
      <c r="AA22" s="602" t="s">
        <v>533</v>
      </c>
      <c r="AB22" s="602" t="s">
        <v>533</v>
      </c>
      <c r="AC22" s="602"/>
      <c r="AD22" s="602"/>
      <c r="AE22" s="602"/>
      <c r="AF22" s="602"/>
      <c r="AG22" s="602"/>
      <c r="AH22" s="602" t="s">
        <v>123</v>
      </c>
      <c r="AI22" s="602" t="s">
        <v>123</v>
      </c>
      <c r="AJ22" s="602" t="str">
        <f t="shared" si="25"/>
        <v>NI, SE, CC, CI, DC, MI</v>
      </c>
      <c r="AK22" s="603" t="s">
        <v>534</v>
      </c>
      <c r="AL22" s="133" t="s">
        <v>535</v>
      </c>
      <c r="AM22" s="133" t="s">
        <v>536</v>
      </c>
      <c r="AN22" s="137" t="s">
        <v>537</v>
      </c>
      <c r="AO22" s="137" t="s">
        <v>2749</v>
      </c>
      <c r="AP22" s="137" t="s">
        <v>531</v>
      </c>
      <c r="AQ22" s="89" t="s">
        <v>539</v>
      </c>
      <c r="AR22" s="80" t="s">
        <v>540</v>
      </c>
      <c r="AS22" s="80" t="s">
        <v>541</v>
      </c>
      <c r="AT22" s="137" t="s">
        <v>157</v>
      </c>
      <c r="AU22" s="368" t="str">
        <f>IF(AND('1. Service information'!$B$5="Professional Service",'2. Service code creation'!Z22="Time &amp; Materials"),"Day/Hour","EA")</f>
        <v>EA</v>
      </c>
      <c r="AV22" s="368" t="str">
        <f>IF('1. Service information'!$B$5="Professional Service","004","003")</f>
        <v>003</v>
      </c>
      <c r="AW22" s="368" t="s">
        <v>542</v>
      </c>
      <c r="AX22" s="384"/>
      <c r="AY22" s="89" t="s">
        <v>543</v>
      </c>
      <c r="AZ22" s="611" t="s">
        <v>544</v>
      </c>
      <c r="BA22" s="132"/>
      <c r="BB22" s="132" t="s">
        <v>533</v>
      </c>
      <c r="BC22" s="132" t="s">
        <v>533</v>
      </c>
      <c r="BD22" s="132" t="s">
        <v>533</v>
      </c>
      <c r="BE22" s="132" t="s">
        <v>533</v>
      </c>
      <c r="BF22" s="132" t="s">
        <v>533</v>
      </c>
      <c r="BG22" s="132"/>
      <c r="BH22" s="132"/>
      <c r="BI22" s="252" t="s">
        <v>545</v>
      </c>
      <c r="BJ22" s="89"/>
      <c r="BK22" s="368"/>
      <c r="BL22" s="597"/>
      <c r="BM22" s="604"/>
      <c r="BN22" s="629" t="s">
        <v>546</v>
      </c>
      <c r="BO22" s="605" t="s">
        <v>320</v>
      </c>
    </row>
    <row r="23" spans="1:67" s="124" customFormat="1" ht="30" customHeight="1" thickBot="1" x14ac:dyDescent="0.25">
      <c r="A23" s="596"/>
      <c r="B23" s="87" t="str">
        <f>IF('1. Service information'!$B$4="Europe",'EU input'!A22,+'2. Service code creation'!A23)</f>
        <v>UPTS-000000033</v>
      </c>
      <c r="C23" s="404">
        <f t="shared" si="22"/>
        <v>20</v>
      </c>
      <c r="D23" s="597" t="str">
        <f>+'2. Service code creation'!M23</f>
        <v>DDSP-UPTS-AnnualVersionUpdatesBusHrs</v>
      </c>
      <c r="E23" s="624" t="s">
        <v>572</v>
      </c>
      <c r="F23" s="612">
        <f t="shared" si="23"/>
        <v>20</v>
      </c>
      <c r="G23" s="598" t="s">
        <v>157</v>
      </c>
      <c r="H23" s="598" t="str">
        <f>'1. Service information'!$B$8</f>
        <v>UPTS</v>
      </c>
      <c r="I23" s="599" t="s">
        <v>528</v>
      </c>
      <c r="J23" s="600" t="s">
        <v>529</v>
      </c>
      <c r="K23" s="600" t="s">
        <v>157</v>
      </c>
      <c r="L23" s="600" t="str">
        <f t="shared" si="24"/>
        <v>OK</v>
      </c>
      <c r="M23" s="600" t="s">
        <v>530</v>
      </c>
      <c r="N23" s="601" t="s">
        <v>123</v>
      </c>
      <c r="O23" s="133" t="str">
        <f>IF(LEN($D23)&lt;8," ",IF('1. Service information'!$B$5="Professional Service","n/a","TBD"))</f>
        <v>TBD</v>
      </c>
      <c r="P23" s="133" t="str">
        <f>IF(LEN($D23)&lt;8," ",IF('1. Service information'!$B$5="Professional Service","n/a","TBD"))</f>
        <v>TBD</v>
      </c>
      <c r="Q23" s="133" t="str">
        <f>IF(LEN($D23)&lt;8," ",IF('1. Service information'!$B$5="Professional Service","n/a","TBD"))</f>
        <v>TBD</v>
      </c>
      <c r="R23" s="622"/>
      <c r="S23" s="133" t="s">
        <v>531</v>
      </c>
      <c r="T23" s="88" t="str">
        <f>+'2. Service code creation'!P23</f>
        <v>Annual Version Updates BusHrs</v>
      </c>
      <c r="U23" s="88" t="str">
        <f>+'2. Service code creation'!R23</f>
        <v>BusHrs annual version updates planning building and testing; 24x7 deployment.</v>
      </c>
      <c r="V23" s="602" t="s">
        <v>532</v>
      </c>
      <c r="W23" s="602" t="s">
        <v>533</v>
      </c>
      <c r="X23" s="602" t="s">
        <v>533</v>
      </c>
      <c r="Y23" s="602" t="s">
        <v>533</v>
      </c>
      <c r="Z23" s="602" t="s">
        <v>533</v>
      </c>
      <c r="AA23" s="602" t="s">
        <v>533</v>
      </c>
      <c r="AB23" s="602" t="s">
        <v>533</v>
      </c>
      <c r="AC23" s="602"/>
      <c r="AD23" s="602"/>
      <c r="AE23" s="602"/>
      <c r="AF23" s="602"/>
      <c r="AG23" s="602"/>
      <c r="AH23" s="602" t="s">
        <v>123</v>
      </c>
      <c r="AI23" s="602" t="s">
        <v>123</v>
      </c>
      <c r="AJ23" s="602" t="str">
        <f t="shared" si="25"/>
        <v>NI, SE, CC, CI, DC, MI</v>
      </c>
      <c r="AK23" s="603" t="s">
        <v>534</v>
      </c>
      <c r="AL23" s="133" t="s">
        <v>535</v>
      </c>
      <c r="AM23" s="133" t="s">
        <v>536</v>
      </c>
      <c r="AN23" s="137" t="s">
        <v>537</v>
      </c>
      <c r="AO23" s="137" t="s">
        <v>2749</v>
      </c>
      <c r="AP23" s="137" t="s">
        <v>531</v>
      </c>
      <c r="AQ23" s="89" t="s">
        <v>539</v>
      </c>
      <c r="AR23" s="80" t="s">
        <v>540</v>
      </c>
      <c r="AS23" s="80" t="s">
        <v>541</v>
      </c>
      <c r="AT23" s="137" t="s">
        <v>157</v>
      </c>
      <c r="AU23" s="368" t="str">
        <f>IF(AND('1. Service information'!$B$5="Professional Service",'2. Service code creation'!Z23="Time &amp; Materials"),"Day/Hour","EA")</f>
        <v>EA</v>
      </c>
      <c r="AV23" s="368" t="str">
        <f>IF('1. Service information'!$B$5="Professional Service","004","003")</f>
        <v>003</v>
      </c>
      <c r="AW23" s="368" t="s">
        <v>542</v>
      </c>
      <c r="AX23" s="384"/>
      <c r="AY23" s="89" t="s">
        <v>543</v>
      </c>
      <c r="AZ23" s="686" t="s">
        <v>573</v>
      </c>
      <c r="BA23" s="132"/>
      <c r="BB23" s="132" t="s">
        <v>533</v>
      </c>
      <c r="BC23" s="132" t="s">
        <v>533</v>
      </c>
      <c r="BD23" s="132" t="s">
        <v>533</v>
      </c>
      <c r="BE23" s="132" t="s">
        <v>533</v>
      </c>
      <c r="BF23" s="132" t="s">
        <v>533</v>
      </c>
      <c r="BG23" s="132"/>
      <c r="BH23" s="132"/>
      <c r="BI23" s="252" t="s">
        <v>545</v>
      </c>
      <c r="BJ23" s="89"/>
      <c r="BK23" s="368"/>
      <c r="BL23" s="597"/>
      <c r="BM23" s="604"/>
      <c r="BN23" s="629" t="s">
        <v>546</v>
      </c>
      <c r="BO23" s="605" t="s">
        <v>320</v>
      </c>
    </row>
    <row r="24" spans="1:67" s="124" customFormat="1" ht="30.75" customHeight="1" thickBot="1" x14ac:dyDescent="0.25">
      <c r="A24" s="596"/>
      <c r="B24" s="87" t="str">
        <f>IF('1. Service information'!$B$4="Europe",'EU input'!A23,+'2. Service code creation'!A24)</f>
        <v>UPTS-000000034</v>
      </c>
      <c r="C24" s="404">
        <f t="shared" si="22"/>
        <v>20</v>
      </c>
      <c r="D24" s="597" t="str">
        <f>+'2. Service code creation'!M24</f>
        <v>DDSP-UPTS-AvailCapMonReporting24x7</v>
      </c>
      <c r="E24" s="624" t="s">
        <v>574</v>
      </c>
      <c r="F24" s="612">
        <f t="shared" si="23"/>
        <v>20</v>
      </c>
      <c r="G24" s="598" t="s">
        <v>157</v>
      </c>
      <c r="H24" s="598" t="str">
        <f>'1. Service information'!$B$8</f>
        <v>UPTS</v>
      </c>
      <c r="I24" s="599" t="s">
        <v>528</v>
      </c>
      <c r="J24" s="600" t="s">
        <v>529</v>
      </c>
      <c r="K24" s="600" t="s">
        <v>157</v>
      </c>
      <c r="L24" s="600" t="str">
        <f t="shared" si="24"/>
        <v>OK</v>
      </c>
      <c r="M24" s="600" t="s">
        <v>530</v>
      </c>
      <c r="N24" s="601" t="s">
        <v>123</v>
      </c>
      <c r="O24" s="133" t="str">
        <f>IF(LEN($D24)&lt;8," ",IF('1. Service information'!$B$5="Professional Service","n/a","TBD"))</f>
        <v>TBD</v>
      </c>
      <c r="P24" s="133" t="str">
        <f>IF(LEN($D24)&lt;8," ",IF('1. Service information'!$B$5="Professional Service","n/a","TBD"))</f>
        <v>TBD</v>
      </c>
      <c r="Q24" s="133" t="str">
        <f>IF(LEN($D24)&lt;8," ",IF('1. Service information'!$B$5="Professional Service","n/a","TBD"))</f>
        <v>TBD</v>
      </c>
      <c r="R24" s="622"/>
      <c r="S24" s="133" t="s">
        <v>531</v>
      </c>
      <c r="T24" s="88" t="str">
        <f>+'2. Service code creation'!P24</f>
        <v>Avail Capacity Monitoring Reporting 24x7</v>
      </c>
      <c r="U24" s="88" t="str">
        <f>+'2. Service code creation'!R24</f>
        <v>24x7 Availability and Capacity Event Monitoring, Event Management and Reporting.</v>
      </c>
      <c r="V24" s="602" t="s">
        <v>532</v>
      </c>
      <c r="W24" s="602" t="s">
        <v>533</v>
      </c>
      <c r="X24" s="602" t="s">
        <v>533</v>
      </c>
      <c r="Y24" s="602" t="s">
        <v>533</v>
      </c>
      <c r="Z24" s="602" t="s">
        <v>533</v>
      </c>
      <c r="AA24" s="602" t="s">
        <v>533</v>
      </c>
      <c r="AB24" s="602" t="s">
        <v>533</v>
      </c>
      <c r="AC24" s="602"/>
      <c r="AD24" s="602"/>
      <c r="AE24" s="602"/>
      <c r="AF24" s="602"/>
      <c r="AG24" s="602"/>
      <c r="AH24" s="602" t="s">
        <v>123</v>
      </c>
      <c r="AI24" s="602" t="s">
        <v>123</v>
      </c>
      <c r="AJ24" s="602" t="str">
        <f t="shared" si="25"/>
        <v>NI, SE, CC, CI, DC, MI</v>
      </c>
      <c r="AK24" s="603" t="s">
        <v>534</v>
      </c>
      <c r="AL24" s="133" t="s">
        <v>535</v>
      </c>
      <c r="AM24" s="133" t="s">
        <v>536</v>
      </c>
      <c r="AN24" s="137" t="s">
        <v>537</v>
      </c>
      <c r="AO24" s="137" t="s">
        <v>2749</v>
      </c>
      <c r="AP24" s="137" t="s">
        <v>531</v>
      </c>
      <c r="AQ24" s="89" t="s">
        <v>539</v>
      </c>
      <c r="AR24" s="80" t="s">
        <v>540</v>
      </c>
      <c r="AS24" s="80" t="s">
        <v>541</v>
      </c>
      <c r="AT24" s="137" t="s">
        <v>157</v>
      </c>
      <c r="AU24" s="368" t="str">
        <f>IF(AND('1. Service information'!$B$5="Professional Service",'2. Service code creation'!Z24="Time &amp; Materials"),"Day/Hour","EA")</f>
        <v>EA</v>
      </c>
      <c r="AV24" s="368" t="str">
        <f>IF('1. Service information'!$B$5="Professional Service","004","003")</f>
        <v>003</v>
      </c>
      <c r="AW24" s="368" t="s">
        <v>542</v>
      </c>
      <c r="AX24" s="384"/>
      <c r="AY24" s="89" t="s">
        <v>543</v>
      </c>
      <c r="AZ24" s="611" t="s">
        <v>544</v>
      </c>
      <c r="BA24" s="132"/>
      <c r="BB24" s="132" t="s">
        <v>533</v>
      </c>
      <c r="BC24" s="132" t="s">
        <v>533</v>
      </c>
      <c r="BD24" s="132" t="s">
        <v>533</v>
      </c>
      <c r="BE24" s="132" t="s">
        <v>533</v>
      </c>
      <c r="BF24" s="132" t="s">
        <v>533</v>
      </c>
      <c r="BG24" s="132"/>
      <c r="BH24" s="132"/>
      <c r="BI24" s="252" t="s">
        <v>545</v>
      </c>
      <c r="BJ24" s="89"/>
      <c r="BK24" s="368"/>
      <c r="BL24" s="597"/>
      <c r="BM24" s="604"/>
      <c r="BN24" s="629" t="s">
        <v>546</v>
      </c>
      <c r="BO24" s="605" t="s">
        <v>320</v>
      </c>
    </row>
    <row r="25" spans="1:67" ht="24.75" thickBot="1" x14ac:dyDescent="0.25">
      <c r="A25" s="596"/>
      <c r="B25" s="87" t="str">
        <f>IF('1. Service information'!$B$4="Europe",'EU input'!A24,+'2. Service code creation'!A25)</f>
        <v>UPTS-000000035</v>
      </c>
      <c r="C25" s="404">
        <f t="shared" ref="C25:C28" si="26">LEN(E25)</f>
        <v>20</v>
      </c>
      <c r="D25" s="597" t="str">
        <f>+'2. Service code creation'!M25</f>
        <v>DDSP-UPTS-ServiceDelivAssurTier4BusHrs</v>
      </c>
      <c r="E25" s="624" t="s">
        <v>575</v>
      </c>
      <c r="F25" s="612">
        <f t="shared" ref="F25:F28" si="27">LEN(E25)</f>
        <v>20</v>
      </c>
      <c r="G25" s="598" t="s">
        <v>157</v>
      </c>
      <c r="H25" s="598" t="str">
        <f>'1. Service information'!$B$8</f>
        <v>UPTS</v>
      </c>
      <c r="I25" s="599" t="s">
        <v>528</v>
      </c>
      <c r="J25" s="669" t="s">
        <v>559</v>
      </c>
      <c r="K25" s="600" t="s">
        <v>157</v>
      </c>
      <c r="L25" s="600" t="str">
        <f t="shared" si="24"/>
        <v>OK</v>
      </c>
      <c r="M25" s="600" t="s">
        <v>530</v>
      </c>
      <c r="N25" s="601" t="s">
        <v>123</v>
      </c>
      <c r="O25" s="133" t="str">
        <f>IF(LEN($D25)&lt;8," ",IF('1. Service information'!$B$5="Professional Service","n/a","TBD"))</f>
        <v>TBD</v>
      </c>
      <c r="P25" s="133" t="str">
        <f>IF(LEN($D25)&lt;8," ",IF('1. Service information'!$B$5="Professional Service","n/a","TBD"))</f>
        <v>TBD</v>
      </c>
      <c r="Q25" s="133" t="str">
        <f>IF(LEN($D25)&lt;8," ",IF('1. Service information'!$B$5="Professional Service","n/a","TBD"))</f>
        <v>TBD</v>
      </c>
      <c r="R25" s="622"/>
      <c r="S25" s="133" t="s">
        <v>531</v>
      </c>
      <c r="T25" s="88" t="str">
        <f>+'2. Service code creation'!P25</f>
        <v>Service Delivery Assurance Tier4 BusHrs</v>
      </c>
      <c r="U25" s="88" t="str">
        <f>+'2. Service code creation'!R25</f>
        <v xml:space="preserve">BusHrs Service Delivery Assurance Tier 4; 2000+ CIs. </v>
      </c>
      <c r="V25" s="602" t="s">
        <v>532</v>
      </c>
      <c r="W25" s="602" t="s">
        <v>533</v>
      </c>
      <c r="X25" s="602" t="s">
        <v>533</v>
      </c>
      <c r="Y25" s="602" t="s">
        <v>533</v>
      </c>
      <c r="Z25" s="602" t="s">
        <v>533</v>
      </c>
      <c r="AA25" s="602" t="s">
        <v>533</v>
      </c>
      <c r="AB25" s="602" t="s">
        <v>533</v>
      </c>
      <c r="AC25" s="602"/>
      <c r="AD25" s="602"/>
      <c r="AE25" s="602"/>
      <c r="AF25" s="602"/>
      <c r="AG25" s="602"/>
      <c r="AH25" s="602" t="s">
        <v>123</v>
      </c>
      <c r="AI25" s="602" t="s">
        <v>123</v>
      </c>
      <c r="AJ25" s="602" t="str">
        <f t="shared" si="25"/>
        <v>NI, SE, CC, CI, DC, MI</v>
      </c>
      <c r="AK25" s="603" t="s">
        <v>534</v>
      </c>
      <c r="AL25" s="133" t="s">
        <v>535</v>
      </c>
      <c r="AM25" s="133" t="s">
        <v>536</v>
      </c>
      <c r="AN25" s="137" t="s">
        <v>537</v>
      </c>
      <c r="AO25" s="137" t="s">
        <v>2749</v>
      </c>
      <c r="AP25" s="137" t="s">
        <v>531</v>
      </c>
      <c r="AQ25" s="89" t="s">
        <v>539</v>
      </c>
      <c r="AR25" s="80" t="s">
        <v>540</v>
      </c>
      <c r="AS25" s="80" t="s">
        <v>541</v>
      </c>
      <c r="AT25" s="137" t="s">
        <v>157</v>
      </c>
      <c r="AU25" s="368" t="str">
        <f>IF(AND('1. Service information'!$B$5="Professional Service",'2. Service code creation'!Z25="Time &amp; Materials"),"Day/Hour","EA")</f>
        <v>EA</v>
      </c>
      <c r="AV25" s="368" t="str">
        <f>IF('1. Service information'!$B$5="Professional Service","004","003")</f>
        <v>003</v>
      </c>
      <c r="AW25" s="368" t="s">
        <v>542</v>
      </c>
      <c r="AX25" s="384"/>
      <c r="AY25" s="89" t="s">
        <v>543</v>
      </c>
      <c r="AZ25" s="611" t="s">
        <v>544</v>
      </c>
      <c r="BA25" s="687" t="s">
        <v>576</v>
      </c>
      <c r="BB25" s="132" t="s">
        <v>533</v>
      </c>
      <c r="BC25" s="132" t="s">
        <v>533</v>
      </c>
      <c r="BD25" s="132" t="s">
        <v>533</v>
      </c>
      <c r="BE25" s="132" t="s">
        <v>533</v>
      </c>
      <c r="BF25" s="132" t="s">
        <v>533</v>
      </c>
      <c r="BG25" s="132"/>
      <c r="BH25" s="132"/>
      <c r="BI25" s="252" t="s">
        <v>545</v>
      </c>
      <c r="BJ25" s="89"/>
      <c r="BK25" s="368"/>
      <c r="BL25" s="597"/>
      <c r="BM25" s="604"/>
      <c r="BN25" s="629" t="s">
        <v>546</v>
      </c>
      <c r="BO25" s="605" t="s">
        <v>320</v>
      </c>
    </row>
    <row r="26" spans="1:67" ht="24.75" thickBot="1" x14ac:dyDescent="0.25">
      <c r="A26" s="596"/>
      <c r="B26" s="87" t="str">
        <f>IF('1. Service information'!$B$4="Europe",'EU input'!A25,+'2. Service code creation'!A26)</f>
        <v>UPTS-000000036</v>
      </c>
      <c r="C26" s="404">
        <f t="shared" si="26"/>
        <v>20</v>
      </c>
      <c r="D26" s="597" t="str">
        <f>+'2. Service code creation'!M26</f>
        <v>DDSP-UPTS-ServiceDelivAssurTier2BusHrs</v>
      </c>
      <c r="E26" s="624" t="s">
        <v>577</v>
      </c>
      <c r="F26" s="612">
        <f t="shared" si="27"/>
        <v>20</v>
      </c>
      <c r="G26" s="598" t="s">
        <v>157</v>
      </c>
      <c r="H26" s="598" t="str">
        <f>'1. Service information'!$B$8</f>
        <v>UPTS</v>
      </c>
      <c r="I26" s="599" t="s">
        <v>528</v>
      </c>
      <c r="J26" s="669" t="s">
        <v>559</v>
      </c>
      <c r="K26" s="600" t="s">
        <v>157</v>
      </c>
      <c r="L26" s="600" t="str">
        <f t="shared" si="24"/>
        <v>OK</v>
      </c>
      <c r="M26" s="600" t="s">
        <v>530</v>
      </c>
      <c r="N26" s="601" t="s">
        <v>123</v>
      </c>
      <c r="O26" s="133" t="str">
        <f>IF(LEN($D26)&lt;8," ",IF('1. Service information'!$B$5="Professional Service","n/a","TBD"))</f>
        <v>TBD</v>
      </c>
      <c r="P26" s="133" t="str">
        <f>IF(LEN($D26)&lt;8," ",IF('1. Service information'!$B$5="Professional Service","n/a","TBD"))</f>
        <v>TBD</v>
      </c>
      <c r="Q26" s="133" t="str">
        <f>IF(LEN($D26)&lt;8," ",IF('1. Service information'!$B$5="Professional Service","n/a","TBD"))</f>
        <v>TBD</v>
      </c>
      <c r="R26" s="622"/>
      <c r="S26" s="133" t="s">
        <v>531</v>
      </c>
      <c r="T26" s="88" t="str">
        <f>+'2. Service code creation'!P26</f>
        <v>Service Delivery Assurance Tier2 BusHrs</v>
      </c>
      <c r="U26" s="88" t="str">
        <f>+'2. Service code creation'!R26</f>
        <v xml:space="preserve">BusHrs Service Delivery Assurance Tier 2; 0 - 1000 CIs. </v>
      </c>
      <c r="V26" s="602" t="s">
        <v>532</v>
      </c>
      <c r="W26" s="602" t="s">
        <v>533</v>
      </c>
      <c r="X26" s="602" t="s">
        <v>533</v>
      </c>
      <c r="Y26" s="602" t="s">
        <v>533</v>
      </c>
      <c r="Z26" s="602" t="s">
        <v>533</v>
      </c>
      <c r="AA26" s="602" t="s">
        <v>533</v>
      </c>
      <c r="AB26" s="602" t="s">
        <v>533</v>
      </c>
      <c r="AC26" s="602"/>
      <c r="AD26" s="602"/>
      <c r="AE26" s="602"/>
      <c r="AF26" s="602"/>
      <c r="AG26" s="602"/>
      <c r="AH26" s="602" t="s">
        <v>123</v>
      </c>
      <c r="AI26" s="602" t="s">
        <v>123</v>
      </c>
      <c r="AJ26" s="602" t="str">
        <f t="shared" si="25"/>
        <v>NI, SE, CC, CI, DC, MI</v>
      </c>
      <c r="AK26" s="603" t="s">
        <v>534</v>
      </c>
      <c r="AL26" s="133" t="s">
        <v>535</v>
      </c>
      <c r="AM26" s="133" t="s">
        <v>536</v>
      </c>
      <c r="AN26" s="137" t="s">
        <v>537</v>
      </c>
      <c r="AO26" s="137" t="s">
        <v>2749</v>
      </c>
      <c r="AP26" s="137" t="s">
        <v>531</v>
      </c>
      <c r="AQ26" s="89" t="s">
        <v>539</v>
      </c>
      <c r="AR26" s="80" t="s">
        <v>540</v>
      </c>
      <c r="AS26" s="80" t="s">
        <v>541</v>
      </c>
      <c r="AT26" s="137" t="s">
        <v>157</v>
      </c>
      <c r="AU26" s="368" t="str">
        <f>IF(AND('1. Service information'!$B$5="Professional Service",'2. Service code creation'!Z26="Time &amp; Materials"),"Day/Hour","EA")</f>
        <v>EA</v>
      </c>
      <c r="AV26" s="368" t="str">
        <f>IF('1. Service information'!$B$5="Professional Service","004","003")</f>
        <v>003</v>
      </c>
      <c r="AW26" s="368" t="s">
        <v>542</v>
      </c>
      <c r="AX26" s="384"/>
      <c r="AY26" s="89" t="s">
        <v>543</v>
      </c>
      <c r="AZ26" s="611" t="s">
        <v>544</v>
      </c>
      <c r="BA26" s="687" t="s">
        <v>578</v>
      </c>
      <c r="BB26" s="132" t="s">
        <v>533</v>
      </c>
      <c r="BC26" s="132" t="s">
        <v>533</v>
      </c>
      <c r="BD26" s="132" t="s">
        <v>533</v>
      </c>
      <c r="BE26" s="132" t="s">
        <v>533</v>
      </c>
      <c r="BF26" s="132" t="s">
        <v>533</v>
      </c>
      <c r="BG26" s="132"/>
      <c r="BH26" s="132"/>
      <c r="BI26" s="252" t="s">
        <v>545</v>
      </c>
      <c r="BJ26" s="89"/>
      <c r="BK26" s="368"/>
      <c r="BL26" s="597"/>
      <c r="BM26" s="604"/>
      <c r="BN26" s="629" t="s">
        <v>546</v>
      </c>
      <c r="BO26" s="605" t="s">
        <v>320</v>
      </c>
    </row>
    <row r="27" spans="1:67" ht="41.25" customHeight="1" thickBot="1" x14ac:dyDescent="0.25">
      <c r="A27" s="596"/>
      <c r="B27" s="87" t="str">
        <f>IF('1. Service information'!$B$4="Europe",'EU input'!A26,+'2. Service code creation'!A27)</f>
        <v>UPTS-000000037</v>
      </c>
      <c r="C27" s="404">
        <f t="shared" si="26"/>
        <v>20</v>
      </c>
      <c r="D27" s="597" t="str">
        <f>+'2. Service code creation'!M27</f>
        <v>DDSP-UPTS-TechAccManagementTier4BusHrs</v>
      </c>
      <c r="E27" s="624" t="s">
        <v>579</v>
      </c>
      <c r="F27" s="612">
        <f t="shared" si="27"/>
        <v>20</v>
      </c>
      <c r="G27" s="598" t="s">
        <v>157</v>
      </c>
      <c r="H27" s="598" t="str">
        <f>'1. Service information'!$B$8</f>
        <v>UPTS</v>
      </c>
      <c r="I27" s="599" t="s">
        <v>528</v>
      </c>
      <c r="J27" s="669" t="s">
        <v>559</v>
      </c>
      <c r="K27" s="600" t="s">
        <v>157</v>
      </c>
      <c r="L27" s="600" t="str">
        <f t="shared" si="24"/>
        <v>OK</v>
      </c>
      <c r="M27" s="600" t="s">
        <v>530</v>
      </c>
      <c r="N27" s="601" t="s">
        <v>123</v>
      </c>
      <c r="O27" s="133" t="str">
        <f>IF(LEN($D27)&lt;8," ",IF('1. Service information'!$B$5="Professional Service","n/a","TBD"))</f>
        <v>TBD</v>
      </c>
      <c r="P27" s="133" t="str">
        <f>IF(LEN($D27)&lt;8," ",IF('1. Service information'!$B$5="Professional Service","n/a","TBD"))</f>
        <v>TBD</v>
      </c>
      <c r="Q27" s="133" t="str">
        <f>IF(LEN($D27)&lt;8," ",IF('1. Service information'!$B$5="Professional Service","n/a","TBD"))</f>
        <v>TBD</v>
      </c>
      <c r="R27" s="622"/>
      <c r="S27" s="133" t="s">
        <v>531</v>
      </c>
      <c r="T27" s="88" t="str">
        <f>+'2. Service code creation'!P27</f>
        <v>Technical Account Managemt Tier4 BusHrs</v>
      </c>
      <c r="U27" s="88" t="str">
        <f>+'2. Service code creation'!R27</f>
        <v xml:space="preserve">BusHrs Technical Account Management Tier 4; 2000+ CIs. </v>
      </c>
      <c r="V27" s="602" t="s">
        <v>532</v>
      </c>
      <c r="W27" s="602" t="s">
        <v>533</v>
      </c>
      <c r="X27" s="602" t="s">
        <v>533</v>
      </c>
      <c r="Y27" s="602" t="s">
        <v>533</v>
      </c>
      <c r="Z27" s="602" t="s">
        <v>533</v>
      </c>
      <c r="AA27" s="602" t="s">
        <v>533</v>
      </c>
      <c r="AB27" s="602" t="s">
        <v>533</v>
      </c>
      <c r="AC27" s="602"/>
      <c r="AD27" s="602"/>
      <c r="AE27" s="602"/>
      <c r="AF27" s="602"/>
      <c r="AG27" s="602"/>
      <c r="AH27" s="602" t="s">
        <v>123</v>
      </c>
      <c r="AI27" s="602" t="s">
        <v>123</v>
      </c>
      <c r="AJ27" s="602" t="str">
        <f t="shared" si="25"/>
        <v>NI, SE, CC, CI, DC, MI</v>
      </c>
      <c r="AK27" s="603" t="s">
        <v>534</v>
      </c>
      <c r="AL27" s="133" t="s">
        <v>535</v>
      </c>
      <c r="AM27" s="133" t="s">
        <v>536</v>
      </c>
      <c r="AN27" s="137" t="s">
        <v>537</v>
      </c>
      <c r="AO27" s="137" t="s">
        <v>2749</v>
      </c>
      <c r="AP27" s="137" t="s">
        <v>531</v>
      </c>
      <c r="AQ27" s="89" t="s">
        <v>539</v>
      </c>
      <c r="AR27" s="80" t="s">
        <v>540</v>
      </c>
      <c r="AS27" s="80" t="s">
        <v>541</v>
      </c>
      <c r="AT27" s="137" t="s">
        <v>157</v>
      </c>
      <c r="AU27" s="368" t="str">
        <f>IF(AND('1. Service information'!$B$5="Professional Service",'2. Service code creation'!Z27="Time &amp; Materials"),"Day/Hour","EA")</f>
        <v>EA</v>
      </c>
      <c r="AV27" s="368" t="str">
        <f>IF('1. Service information'!$B$5="Professional Service","004","003")</f>
        <v>003</v>
      </c>
      <c r="AW27" s="368" t="s">
        <v>542</v>
      </c>
      <c r="AX27" s="384"/>
      <c r="AY27" s="89" t="s">
        <v>543</v>
      </c>
      <c r="AZ27" s="686" t="s">
        <v>566</v>
      </c>
      <c r="BA27" s="686" t="s">
        <v>580</v>
      </c>
      <c r="BB27" s="132" t="s">
        <v>533</v>
      </c>
      <c r="BC27" s="132" t="s">
        <v>533</v>
      </c>
      <c r="BD27" s="132" t="s">
        <v>533</v>
      </c>
      <c r="BE27" s="132" t="s">
        <v>533</v>
      </c>
      <c r="BF27" s="132" t="s">
        <v>533</v>
      </c>
      <c r="BG27" s="132"/>
      <c r="BH27" s="132"/>
      <c r="BI27" s="252" t="s">
        <v>545</v>
      </c>
      <c r="BJ27" s="89"/>
      <c r="BK27" s="368"/>
      <c r="BL27" s="597"/>
      <c r="BM27" s="604"/>
      <c r="BN27" s="629" t="s">
        <v>546</v>
      </c>
      <c r="BO27" s="605" t="s">
        <v>320</v>
      </c>
    </row>
    <row r="28" spans="1:67" ht="38.25" customHeight="1" thickBot="1" x14ac:dyDescent="0.25">
      <c r="A28" s="596"/>
      <c r="B28" s="87" t="str">
        <f>IF('1. Service information'!$B$4="Europe",'EU input'!A27,+'2. Service code creation'!A28)</f>
        <v>UPTS-000000038</v>
      </c>
      <c r="C28" s="404">
        <f t="shared" si="26"/>
        <v>20</v>
      </c>
      <c r="D28" s="597" t="str">
        <f>+'2. Service code creation'!M28</f>
        <v>DDSP-UPTS-TechAccManagementTier2BusHrs</v>
      </c>
      <c r="E28" s="624" t="s">
        <v>581</v>
      </c>
      <c r="F28" s="612">
        <f t="shared" si="27"/>
        <v>20</v>
      </c>
      <c r="G28" s="598" t="s">
        <v>157</v>
      </c>
      <c r="H28" s="598" t="str">
        <f>'1. Service information'!$B$8</f>
        <v>UPTS</v>
      </c>
      <c r="I28" s="599" t="s">
        <v>528</v>
      </c>
      <c r="J28" s="669" t="s">
        <v>559</v>
      </c>
      <c r="K28" s="600" t="s">
        <v>157</v>
      </c>
      <c r="L28" s="600" t="str">
        <f t="shared" si="24"/>
        <v>OK</v>
      </c>
      <c r="M28" s="600" t="s">
        <v>530</v>
      </c>
      <c r="N28" s="601" t="s">
        <v>123</v>
      </c>
      <c r="O28" s="133" t="str">
        <f>IF(LEN($D28)&lt;8," ",IF('1. Service information'!$B$5="Professional Service","n/a","TBD"))</f>
        <v>TBD</v>
      </c>
      <c r="P28" s="133" t="str">
        <f>IF(LEN($D28)&lt;8," ",IF('1. Service information'!$B$5="Professional Service","n/a","TBD"))</f>
        <v>TBD</v>
      </c>
      <c r="Q28" s="133" t="str">
        <f>IF(LEN($D28)&lt;8," ",IF('1. Service information'!$B$5="Professional Service","n/a","TBD"))</f>
        <v>TBD</v>
      </c>
      <c r="R28" s="622"/>
      <c r="S28" s="133" t="s">
        <v>531</v>
      </c>
      <c r="T28" s="88" t="str">
        <f>+'2. Service code creation'!P28</f>
        <v>Technical Account Managemt Tier2 BusHrs</v>
      </c>
      <c r="U28" s="88" t="str">
        <f>+'2. Service code creation'!R28</f>
        <v xml:space="preserve">BusHrs Technical Account Management Tier 2; 0 - 1000 CIs. </v>
      </c>
      <c r="V28" s="602" t="s">
        <v>532</v>
      </c>
      <c r="W28" s="602" t="s">
        <v>533</v>
      </c>
      <c r="X28" s="602" t="s">
        <v>533</v>
      </c>
      <c r="Y28" s="602" t="s">
        <v>533</v>
      </c>
      <c r="Z28" s="602" t="s">
        <v>533</v>
      </c>
      <c r="AA28" s="602" t="s">
        <v>533</v>
      </c>
      <c r="AB28" s="602" t="s">
        <v>533</v>
      </c>
      <c r="AC28" s="602"/>
      <c r="AD28" s="602"/>
      <c r="AE28" s="602"/>
      <c r="AF28" s="602"/>
      <c r="AG28" s="602"/>
      <c r="AH28" s="602" t="s">
        <v>123</v>
      </c>
      <c r="AI28" s="602" t="s">
        <v>123</v>
      </c>
      <c r="AJ28" s="602" t="str">
        <f t="shared" si="25"/>
        <v>NI, SE, CC, CI, DC, MI</v>
      </c>
      <c r="AK28" s="603" t="s">
        <v>534</v>
      </c>
      <c r="AL28" s="133" t="s">
        <v>535</v>
      </c>
      <c r="AM28" s="133" t="s">
        <v>536</v>
      </c>
      <c r="AN28" s="137" t="s">
        <v>537</v>
      </c>
      <c r="AO28" s="137" t="s">
        <v>2749</v>
      </c>
      <c r="AP28" s="137" t="s">
        <v>531</v>
      </c>
      <c r="AQ28" s="89" t="s">
        <v>539</v>
      </c>
      <c r="AR28" s="80" t="s">
        <v>540</v>
      </c>
      <c r="AS28" s="80" t="s">
        <v>541</v>
      </c>
      <c r="AT28" s="137" t="s">
        <v>157</v>
      </c>
      <c r="AU28" s="368" t="str">
        <f>IF(AND('1. Service information'!$B$5="Professional Service",'2. Service code creation'!Z28="Time &amp; Materials"),"Day/Hour","EA")</f>
        <v>EA</v>
      </c>
      <c r="AV28" s="368" t="str">
        <f>IF('1. Service information'!$B$5="Professional Service","004","003")</f>
        <v>003</v>
      </c>
      <c r="AW28" s="368" t="s">
        <v>542</v>
      </c>
      <c r="AX28" s="384"/>
      <c r="AY28" s="89" t="s">
        <v>543</v>
      </c>
      <c r="AZ28" s="686" t="s">
        <v>566</v>
      </c>
      <c r="BA28" s="686" t="s">
        <v>582</v>
      </c>
      <c r="BB28" s="132" t="s">
        <v>533</v>
      </c>
      <c r="BC28" s="132" t="s">
        <v>533</v>
      </c>
      <c r="BD28" s="132" t="s">
        <v>533</v>
      </c>
      <c r="BE28" s="132" t="s">
        <v>533</v>
      </c>
      <c r="BF28" s="132" t="s">
        <v>533</v>
      </c>
      <c r="BG28" s="132"/>
      <c r="BH28" s="132"/>
      <c r="BI28" s="252" t="s">
        <v>545</v>
      </c>
      <c r="BJ28" s="89"/>
      <c r="BK28" s="368"/>
      <c r="BL28" s="597"/>
      <c r="BM28" s="604"/>
      <c r="BN28" s="629" t="s">
        <v>546</v>
      </c>
      <c r="BO28" s="605" t="s">
        <v>320</v>
      </c>
    </row>
    <row r="29" spans="1:67" ht="38.25" customHeight="1" thickBot="1" x14ac:dyDescent="0.25">
      <c r="A29" s="596"/>
      <c r="B29" s="87" t="str">
        <f>IF('1. Service information'!$B$4="Europe",'EU input'!A28,+'2. Service code creation'!A29)</f>
        <v>UPTS-000000060</v>
      </c>
      <c r="C29" s="404">
        <f t="shared" ref="C29" si="28">LEN(E29)</f>
        <v>20</v>
      </c>
      <c r="D29" s="597" t="str">
        <f>+'2. Service code creation'!M29</f>
        <v>DDSP-UPTS-SupportServicesTransition</v>
      </c>
      <c r="E29" s="624" t="s">
        <v>583</v>
      </c>
      <c r="F29" s="612">
        <f t="shared" ref="F29" si="29">LEN(E29)</f>
        <v>20</v>
      </c>
      <c r="G29" s="598" t="s">
        <v>157</v>
      </c>
      <c r="H29" s="598" t="str">
        <f>'1. Service information'!$B$8</f>
        <v>UPTS</v>
      </c>
      <c r="I29" s="599" t="s">
        <v>528</v>
      </c>
      <c r="J29" s="669" t="s">
        <v>559</v>
      </c>
      <c r="K29" s="600" t="s">
        <v>157</v>
      </c>
      <c r="L29" s="600" t="str">
        <f t="shared" ref="L29" si="30">IF(AND(J29="Non-CI (contract)",K29="No"),"This combination not possible, put CI-related to n/a","OK")</f>
        <v>OK</v>
      </c>
      <c r="M29" s="600" t="s">
        <v>584</v>
      </c>
      <c r="N29" s="601" t="s">
        <v>123</v>
      </c>
      <c r="O29" s="133" t="str">
        <f>IF(LEN($D29)&lt;8," ",IF('1. Service information'!$B$5="Professional Service","n/a","TBD"))</f>
        <v>TBD</v>
      </c>
      <c r="P29" s="133" t="str">
        <f>IF(LEN($D29)&lt;8," ",IF('1. Service information'!$B$5="Professional Service","n/a","TBD"))</f>
        <v>TBD</v>
      </c>
      <c r="Q29" s="133" t="str">
        <f>IF(LEN($D29)&lt;8," ",IF('1. Service information'!$B$5="Professional Service","n/a","TBD"))</f>
        <v>TBD</v>
      </c>
      <c r="R29" s="622"/>
      <c r="S29" s="133" t="s">
        <v>531</v>
      </c>
      <c r="T29" s="88" t="str">
        <f>+'2. Service code creation'!P29</f>
        <v>Support Services Transition</v>
      </c>
      <c r="U29" s="88" t="str">
        <f>+'2. Service code creation'!R29</f>
        <v>Support Services Client Transition.</v>
      </c>
      <c r="V29" s="602" t="s">
        <v>532</v>
      </c>
      <c r="W29" s="602" t="s">
        <v>533</v>
      </c>
      <c r="X29" s="602" t="s">
        <v>533</v>
      </c>
      <c r="Y29" s="602" t="s">
        <v>533</v>
      </c>
      <c r="Z29" s="602" t="s">
        <v>533</v>
      </c>
      <c r="AA29" s="602" t="s">
        <v>533</v>
      </c>
      <c r="AB29" s="602" t="s">
        <v>533</v>
      </c>
      <c r="AC29" s="602"/>
      <c r="AD29" s="602"/>
      <c r="AE29" s="602"/>
      <c r="AF29" s="602"/>
      <c r="AG29" s="602"/>
      <c r="AH29" s="602" t="s">
        <v>123</v>
      </c>
      <c r="AI29" s="602" t="s">
        <v>123</v>
      </c>
      <c r="AJ29" s="602" t="str">
        <f t="shared" ref="AJ29:AJ38" si="31">IF(V29="00 - Multi LoB",Core_LoB,LEFT(V29,2))</f>
        <v>NI, SE, CC, CI, DC, MI</v>
      </c>
      <c r="AK29" s="603" t="s">
        <v>534</v>
      </c>
      <c r="AL29" s="133" t="s">
        <v>585</v>
      </c>
      <c r="AM29" s="133" t="s">
        <v>536</v>
      </c>
      <c r="AN29" s="137" t="s">
        <v>537</v>
      </c>
      <c r="AO29" s="843" t="s">
        <v>2768</v>
      </c>
      <c r="AP29" s="137" t="s">
        <v>531</v>
      </c>
      <c r="AQ29" s="89" t="s">
        <v>539</v>
      </c>
      <c r="AR29" s="80" t="s">
        <v>540</v>
      </c>
      <c r="AS29" s="80" t="s">
        <v>541</v>
      </c>
      <c r="AT29" s="137" t="s">
        <v>157</v>
      </c>
      <c r="AU29" s="368" t="str">
        <f>IF(AND('1. Service information'!$B$5="Professional Service",'2. Service code creation'!Z29="Time &amp; Materials"),"Day/Hour","EA")</f>
        <v>EA</v>
      </c>
      <c r="AV29" s="368" t="str">
        <f>IF('1. Service information'!$B$5="Professional Service","004","003")</f>
        <v>003</v>
      </c>
      <c r="AW29" s="368" t="s">
        <v>542</v>
      </c>
      <c r="AX29" s="384"/>
      <c r="AY29" s="89" t="s">
        <v>543</v>
      </c>
      <c r="AZ29" s="686" t="s">
        <v>566</v>
      </c>
      <c r="BA29" s="686" t="s">
        <v>582</v>
      </c>
      <c r="BB29" s="132" t="s">
        <v>533</v>
      </c>
      <c r="BC29" s="132" t="s">
        <v>533</v>
      </c>
      <c r="BD29" s="132" t="s">
        <v>533</v>
      </c>
      <c r="BE29" s="132" t="s">
        <v>533</v>
      </c>
      <c r="BF29" s="132" t="s">
        <v>533</v>
      </c>
      <c r="BG29" s="132"/>
      <c r="BH29" s="132"/>
      <c r="BI29" s="252" t="s">
        <v>545</v>
      </c>
      <c r="BJ29" s="89"/>
      <c r="BK29" s="368"/>
      <c r="BL29" s="597"/>
      <c r="BM29" s="604"/>
      <c r="BN29" s="629" t="s">
        <v>546</v>
      </c>
      <c r="BO29" s="605" t="s">
        <v>320</v>
      </c>
    </row>
    <row r="30" spans="1:67" ht="24.75" thickBot="1" x14ac:dyDescent="0.25">
      <c r="A30" s="596"/>
      <c r="B30" s="87" t="str">
        <f>IF('1. Service information'!$B$4="Europe",'EU input'!A29,+'2. Service code creation'!A30)</f>
        <v>UPTS-000000061</v>
      </c>
      <c r="C30" s="404">
        <f t="shared" ref="C30:C38" si="32">LEN(E30)</f>
        <v>20</v>
      </c>
      <c r="D30" s="597" t="str">
        <f>+'2. Service code creation'!M30</f>
        <v>DDSP-UPTS-PBRemoteSupport</v>
      </c>
      <c r="E30" s="624" t="s">
        <v>586</v>
      </c>
      <c r="F30" s="612">
        <f t="shared" ref="F30:F58" si="33">LEN(E30)</f>
        <v>20</v>
      </c>
      <c r="G30" s="598" t="s">
        <v>157</v>
      </c>
      <c r="H30" s="598" t="str">
        <f>'1. Service information'!$B$8</f>
        <v>UPTS</v>
      </c>
      <c r="I30" s="599" t="s">
        <v>528</v>
      </c>
      <c r="J30" s="600" t="s">
        <v>529</v>
      </c>
      <c r="K30" s="600" t="s">
        <v>157</v>
      </c>
      <c r="L30" s="600" t="str">
        <f>IF(AND(J30="Non-CI (contract)",K30="No"),"This combination not possible, put CI-related to n/a","OK")</f>
        <v>OK</v>
      </c>
      <c r="M30" s="600" t="s">
        <v>530</v>
      </c>
      <c r="N30" s="601" t="s">
        <v>123</v>
      </c>
      <c r="O30" s="133" t="str">
        <f>IF(LEN($D30)&lt;8," ",IF('1. Service information'!$B$5="Professional Service","n/a","TBD"))</f>
        <v>TBD</v>
      </c>
      <c r="P30" s="133" t="str">
        <f>IF(LEN($D30)&lt;8," ",IF('1. Service information'!$B$5="Professional Service","n/a","TBD"))</f>
        <v>TBD</v>
      </c>
      <c r="Q30" s="133" t="str">
        <f>IF(LEN($D30)&lt;8," ",IF('1. Service information'!$B$5="Professional Service","n/a","TBD"))</f>
        <v>TBD</v>
      </c>
      <c r="R30" s="622"/>
      <c r="S30" s="133" t="s">
        <v>531</v>
      </c>
      <c r="T30" s="88" t="str">
        <f>+'2. Service code creation'!P30</f>
        <v>PB Remote Support</v>
      </c>
      <c r="U30" s="88" t="str">
        <f>+'2. Service code creation'!R30</f>
        <v>24x7 Priority Based Remote Support.</v>
      </c>
      <c r="V30" s="602" t="s">
        <v>532</v>
      </c>
      <c r="W30" s="602" t="s">
        <v>533</v>
      </c>
      <c r="X30" s="602" t="s">
        <v>533</v>
      </c>
      <c r="Y30" s="602" t="s">
        <v>533</v>
      </c>
      <c r="Z30" s="602" t="s">
        <v>533</v>
      </c>
      <c r="AA30" s="602" t="s">
        <v>533</v>
      </c>
      <c r="AB30" s="602" t="s">
        <v>533</v>
      </c>
      <c r="AC30" s="602"/>
      <c r="AD30" s="602"/>
      <c r="AE30" s="602"/>
      <c r="AF30" s="602"/>
      <c r="AG30" s="602"/>
      <c r="AH30" s="602" t="s">
        <v>123</v>
      </c>
      <c r="AI30" s="602" t="s">
        <v>123</v>
      </c>
      <c r="AJ30" s="602" t="str">
        <f t="shared" si="31"/>
        <v>NI, SE, CC, CI, DC, MI</v>
      </c>
      <c r="AK30" s="603" t="s">
        <v>534</v>
      </c>
      <c r="AL30" s="133" t="s">
        <v>535</v>
      </c>
      <c r="AM30" s="133" t="s">
        <v>536</v>
      </c>
      <c r="AN30" s="137" t="s">
        <v>537</v>
      </c>
      <c r="AO30" s="137" t="s">
        <v>2752</v>
      </c>
      <c r="AP30" s="137" t="s">
        <v>531</v>
      </c>
      <c r="AQ30" s="89" t="s">
        <v>539</v>
      </c>
      <c r="AR30" s="80" t="s">
        <v>540</v>
      </c>
      <c r="AS30" s="80" t="s">
        <v>541</v>
      </c>
      <c r="AT30" s="137" t="s">
        <v>157</v>
      </c>
      <c r="AU30" s="368" t="str">
        <f>IF(AND('1. Service information'!$B$5="Professional Service",'2. Service code creation'!Z30="Time &amp; Materials"),"Day/Hour","EA")</f>
        <v>EA</v>
      </c>
      <c r="AV30" s="368" t="str">
        <f>IF('1. Service information'!$B$5="Professional Service","004","003")</f>
        <v>003</v>
      </c>
      <c r="AW30" s="368" t="s">
        <v>542</v>
      </c>
      <c r="AX30" s="384"/>
      <c r="AY30" s="89" t="s">
        <v>543</v>
      </c>
      <c r="AZ30" s="611" t="s">
        <v>544</v>
      </c>
      <c r="BA30" s="132"/>
      <c r="BB30" s="132" t="s">
        <v>533</v>
      </c>
      <c r="BC30" s="132" t="s">
        <v>533</v>
      </c>
      <c r="BD30" s="132" t="s">
        <v>533</v>
      </c>
      <c r="BE30" s="132" t="s">
        <v>533</v>
      </c>
      <c r="BF30" s="132" t="s">
        <v>533</v>
      </c>
      <c r="BG30" s="132"/>
      <c r="BH30" s="132"/>
      <c r="BI30" s="252" t="s">
        <v>545</v>
      </c>
      <c r="BJ30" s="89"/>
      <c r="BK30" s="368"/>
      <c r="BL30" s="597"/>
      <c r="BM30" s="604"/>
      <c r="BN30" s="629" t="s">
        <v>546</v>
      </c>
      <c r="BO30" s="605" t="s">
        <v>320</v>
      </c>
    </row>
    <row r="31" spans="1:67" ht="24.75" thickBot="1" x14ac:dyDescent="0.25">
      <c r="A31" s="596"/>
      <c r="B31" s="87" t="str">
        <f>IF('1. Service information'!$B$4="Europe",'EU input'!A30,+'2. Service code creation'!A31)</f>
        <v>UPTS-000000062</v>
      </c>
      <c r="C31" s="404">
        <f t="shared" si="32"/>
        <v>20</v>
      </c>
      <c r="D31" s="597" t="str">
        <f>+'2. Service code creation'!M31</f>
        <v>DDSP-UPTS-PBPartsOnly24x7x2</v>
      </c>
      <c r="E31" s="624" t="s">
        <v>587</v>
      </c>
      <c r="F31" s="612">
        <f t="shared" si="33"/>
        <v>20</v>
      </c>
      <c r="G31" s="598" t="s">
        <v>157</v>
      </c>
      <c r="H31" s="598" t="str">
        <f>'1. Service information'!$B$8</f>
        <v>UPTS</v>
      </c>
      <c r="I31" s="599" t="s">
        <v>528</v>
      </c>
      <c r="J31" s="600" t="s">
        <v>529</v>
      </c>
      <c r="K31" s="600" t="s">
        <v>157</v>
      </c>
      <c r="L31" s="600" t="str">
        <f t="shared" ref="L31:L38" si="34">IF(AND(J31="Non-CI (contract)",K31="No"),"This combination not possible, put CI-related to n/a","OK")</f>
        <v>OK</v>
      </c>
      <c r="M31" s="600" t="s">
        <v>530</v>
      </c>
      <c r="N31" s="601" t="s">
        <v>123</v>
      </c>
      <c r="O31" s="133" t="str">
        <f>IF(LEN($D31)&lt;8," ",IF('1. Service information'!$B$5="Professional Service","n/a","TBD"))</f>
        <v>TBD</v>
      </c>
      <c r="P31" s="133" t="str">
        <f>IF(LEN($D31)&lt;8," ",IF('1. Service information'!$B$5="Professional Service","n/a","TBD"))</f>
        <v>TBD</v>
      </c>
      <c r="Q31" s="133" t="str">
        <f>IF(LEN($D31)&lt;8," ",IF('1. Service information'!$B$5="Professional Service","n/a","TBD"))</f>
        <v>TBD</v>
      </c>
      <c r="R31" s="622"/>
      <c r="S31" s="133" t="s">
        <v>531</v>
      </c>
      <c r="T31" s="88" t="str">
        <f>+'2. Service code creation'!P31</f>
        <v>PB Parts only 24x7x2</v>
      </c>
      <c r="U31" s="88" t="str">
        <f>+'2. Service code creation'!R31</f>
        <v>24x7 Priority Based Remote Support; 24x7x2 Priority Based parts parts arrival on site.</v>
      </c>
      <c r="V31" s="602" t="s">
        <v>532</v>
      </c>
      <c r="W31" s="602" t="s">
        <v>533</v>
      </c>
      <c r="X31" s="602" t="s">
        <v>533</v>
      </c>
      <c r="Y31" s="602" t="s">
        <v>533</v>
      </c>
      <c r="Z31" s="602" t="s">
        <v>533</v>
      </c>
      <c r="AA31" s="602" t="s">
        <v>533</v>
      </c>
      <c r="AB31" s="602" t="s">
        <v>533</v>
      </c>
      <c r="AC31" s="602"/>
      <c r="AD31" s="602"/>
      <c r="AE31" s="602"/>
      <c r="AF31" s="602"/>
      <c r="AG31" s="602"/>
      <c r="AH31" s="602" t="s">
        <v>123</v>
      </c>
      <c r="AI31" s="602" t="s">
        <v>123</v>
      </c>
      <c r="AJ31" s="602" t="str">
        <f t="shared" si="31"/>
        <v>NI, SE, CC, CI, DC, MI</v>
      </c>
      <c r="AK31" s="603" t="s">
        <v>534</v>
      </c>
      <c r="AL31" s="133" t="s">
        <v>535</v>
      </c>
      <c r="AM31" s="133" t="s">
        <v>536</v>
      </c>
      <c r="AN31" s="137" t="s">
        <v>537</v>
      </c>
      <c r="AO31" s="137" t="s">
        <v>2752</v>
      </c>
      <c r="AP31" s="137" t="s">
        <v>531</v>
      </c>
      <c r="AQ31" s="89" t="s">
        <v>539</v>
      </c>
      <c r="AR31" s="80" t="s">
        <v>540</v>
      </c>
      <c r="AS31" s="80" t="s">
        <v>541</v>
      </c>
      <c r="AT31" s="137" t="s">
        <v>157</v>
      </c>
      <c r="AU31" s="368" t="str">
        <f>IF(AND('1. Service information'!$B$5="Professional Service",'2. Service code creation'!Z32="Time &amp; Materials"),"Day/Hour","EA")</f>
        <v>EA</v>
      </c>
      <c r="AV31" s="368" t="str">
        <f>IF('1. Service information'!$B$5="Professional Service","004","003")</f>
        <v>003</v>
      </c>
      <c r="AW31" s="368" t="s">
        <v>542</v>
      </c>
      <c r="AX31" s="384"/>
      <c r="AY31" s="89" t="s">
        <v>543</v>
      </c>
      <c r="AZ31" s="611" t="s">
        <v>544</v>
      </c>
      <c r="BA31" s="132"/>
      <c r="BB31" s="132" t="s">
        <v>533</v>
      </c>
      <c r="BC31" s="132" t="s">
        <v>533</v>
      </c>
      <c r="BD31" s="132" t="s">
        <v>533</v>
      </c>
      <c r="BE31" s="132" t="s">
        <v>533</v>
      </c>
      <c r="BF31" s="132" t="s">
        <v>533</v>
      </c>
      <c r="BG31" s="132"/>
      <c r="BH31" s="132"/>
      <c r="BI31" s="252" t="s">
        <v>545</v>
      </c>
      <c r="BJ31" s="89"/>
      <c r="BK31" s="368"/>
      <c r="BL31" s="597"/>
      <c r="BM31" s="604"/>
      <c r="BN31" s="629" t="s">
        <v>546</v>
      </c>
      <c r="BO31" s="605" t="s">
        <v>320</v>
      </c>
    </row>
    <row r="32" spans="1:67" ht="24.75" thickBot="1" x14ac:dyDescent="0.25">
      <c r="A32" s="596"/>
      <c r="B32" s="87" t="str">
        <f>IF('1. Service information'!$B$4="Europe",'EU input'!A31,+'2. Service code creation'!A32)</f>
        <v>UPTS-000000063</v>
      </c>
      <c r="C32" s="404">
        <f t="shared" si="32"/>
        <v>20</v>
      </c>
      <c r="D32" s="597" t="str">
        <f>+'2. Service code creation'!M32</f>
        <v>DDSP-UPTS-PBPartsOnly24x7x4</v>
      </c>
      <c r="E32" s="624" t="s">
        <v>588</v>
      </c>
      <c r="F32" s="612">
        <f t="shared" si="33"/>
        <v>20</v>
      </c>
      <c r="G32" s="598" t="s">
        <v>157</v>
      </c>
      <c r="H32" s="598" t="str">
        <f>'1. Service information'!$B$8</f>
        <v>UPTS</v>
      </c>
      <c r="I32" s="599" t="s">
        <v>528</v>
      </c>
      <c r="J32" s="600" t="s">
        <v>529</v>
      </c>
      <c r="K32" s="600" t="s">
        <v>157</v>
      </c>
      <c r="L32" s="600" t="str">
        <f t="shared" si="34"/>
        <v>OK</v>
      </c>
      <c r="M32" s="600" t="s">
        <v>530</v>
      </c>
      <c r="N32" s="601" t="s">
        <v>123</v>
      </c>
      <c r="O32" s="133" t="str">
        <f>IF(LEN($D32)&lt;8," ",IF('1. Service information'!$B$5="Professional Service","n/a","TBD"))</f>
        <v>TBD</v>
      </c>
      <c r="P32" s="133" t="str">
        <f>IF(LEN($D32)&lt;8," ",IF('1. Service information'!$B$5="Professional Service","n/a","TBD"))</f>
        <v>TBD</v>
      </c>
      <c r="Q32" s="133" t="str">
        <f>IF(LEN($D32)&lt;8," ",IF('1. Service information'!$B$5="Professional Service","n/a","TBD"))</f>
        <v>TBD</v>
      </c>
      <c r="R32" s="622"/>
      <c r="S32" s="133" t="s">
        <v>531</v>
      </c>
      <c r="T32" s="88" t="str">
        <f>+'2. Service code creation'!P32</f>
        <v>PB Parts only 24x7x4</v>
      </c>
      <c r="U32" s="88" t="str">
        <f>+'2. Service code creation'!R32</f>
        <v>24x7 Priority Based Remote Support; 24x7x4 Priority Based parts parts arrival on site.</v>
      </c>
      <c r="V32" s="602" t="s">
        <v>532</v>
      </c>
      <c r="W32" s="602" t="s">
        <v>533</v>
      </c>
      <c r="X32" s="602" t="s">
        <v>533</v>
      </c>
      <c r="Y32" s="602" t="s">
        <v>533</v>
      </c>
      <c r="Z32" s="602" t="s">
        <v>533</v>
      </c>
      <c r="AA32" s="602" t="s">
        <v>533</v>
      </c>
      <c r="AB32" s="602" t="s">
        <v>533</v>
      </c>
      <c r="AC32" s="602"/>
      <c r="AD32" s="602"/>
      <c r="AE32" s="602"/>
      <c r="AF32" s="602"/>
      <c r="AG32" s="602"/>
      <c r="AH32" s="602" t="s">
        <v>123</v>
      </c>
      <c r="AI32" s="602" t="s">
        <v>123</v>
      </c>
      <c r="AJ32" s="602" t="str">
        <f t="shared" si="31"/>
        <v>NI, SE, CC, CI, DC, MI</v>
      </c>
      <c r="AK32" s="603" t="s">
        <v>534</v>
      </c>
      <c r="AL32" s="133" t="s">
        <v>535</v>
      </c>
      <c r="AM32" s="133" t="s">
        <v>536</v>
      </c>
      <c r="AN32" s="137" t="s">
        <v>537</v>
      </c>
      <c r="AO32" s="137" t="s">
        <v>2752</v>
      </c>
      <c r="AP32" s="137" t="s">
        <v>531</v>
      </c>
      <c r="AQ32" s="89" t="s">
        <v>539</v>
      </c>
      <c r="AR32" s="80" t="s">
        <v>540</v>
      </c>
      <c r="AS32" s="80" t="s">
        <v>541</v>
      </c>
      <c r="AT32" s="137" t="s">
        <v>157</v>
      </c>
      <c r="AU32" s="368" t="str">
        <f>IF(AND('1. Service information'!$B$5="Professional Service",'2. Service code creation'!Z33="Time &amp; Materials"),"Day/Hour","EA")</f>
        <v>EA</v>
      </c>
      <c r="AV32" s="368" t="str">
        <f>IF('1. Service information'!$B$5="Professional Service","004","003")</f>
        <v>003</v>
      </c>
      <c r="AW32" s="368" t="s">
        <v>542</v>
      </c>
      <c r="AX32" s="384"/>
      <c r="AY32" s="89" t="s">
        <v>543</v>
      </c>
      <c r="AZ32" s="611" t="s">
        <v>544</v>
      </c>
      <c r="BA32" s="132"/>
      <c r="BB32" s="132" t="s">
        <v>533</v>
      </c>
      <c r="BC32" s="132" t="s">
        <v>533</v>
      </c>
      <c r="BD32" s="132" t="s">
        <v>533</v>
      </c>
      <c r="BE32" s="132" t="s">
        <v>533</v>
      </c>
      <c r="BF32" s="132" t="s">
        <v>533</v>
      </c>
      <c r="BG32" s="132"/>
      <c r="BH32" s="132"/>
      <c r="BI32" s="252" t="s">
        <v>545</v>
      </c>
      <c r="BJ32" s="89"/>
      <c r="BK32" s="368"/>
      <c r="BL32" s="597"/>
      <c r="BM32" s="604"/>
      <c r="BN32" s="629" t="s">
        <v>546</v>
      </c>
      <c r="BO32" s="605" t="s">
        <v>320</v>
      </c>
    </row>
    <row r="33" spans="1:67" ht="24.75" thickBot="1" x14ac:dyDescent="0.25">
      <c r="A33" s="596"/>
      <c r="B33" s="87" t="str">
        <f>IF('1. Service information'!$B$4="Europe",'EU input'!A32,+'2. Service code creation'!A33)</f>
        <v>UPTS-000000064</v>
      </c>
      <c r="C33" s="404">
        <f t="shared" si="32"/>
        <v>20</v>
      </c>
      <c r="D33" s="597" t="str">
        <f>+'2. Service code creation'!M33</f>
        <v>DDSP-UPTS-PBPartsOnlyBusHrsx4</v>
      </c>
      <c r="E33" s="624" t="s">
        <v>589</v>
      </c>
      <c r="F33" s="612">
        <f t="shared" si="33"/>
        <v>20</v>
      </c>
      <c r="G33" s="598" t="s">
        <v>157</v>
      </c>
      <c r="H33" s="598" t="str">
        <f>'1. Service information'!$B$8</f>
        <v>UPTS</v>
      </c>
      <c r="I33" s="599" t="s">
        <v>528</v>
      </c>
      <c r="J33" s="600" t="s">
        <v>529</v>
      </c>
      <c r="K33" s="600" t="s">
        <v>157</v>
      </c>
      <c r="L33" s="600" t="str">
        <f t="shared" si="34"/>
        <v>OK</v>
      </c>
      <c r="M33" s="600" t="s">
        <v>530</v>
      </c>
      <c r="N33" s="601" t="s">
        <v>123</v>
      </c>
      <c r="O33" s="133" t="str">
        <f>IF(LEN($D33)&lt;8," ",IF('1. Service information'!$B$5="Professional Service","n/a","TBD"))</f>
        <v>TBD</v>
      </c>
      <c r="P33" s="133" t="str">
        <f>IF(LEN($D33)&lt;8," ",IF('1. Service information'!$B$5="Professional Service","n/a","TBD"))</f>
        <v>TBD</v>
      </c>
      <c r="Q33" s="133" t="str">
        <f>IF(LEN($D33)&lt;8," ",IF('1. Service information'!$B$5="Professional Service","n/a","TBD"))</f>
        <v>TBD</v>
      </c>
      <c r="R33" s="622"/>
      <c r="S33" s="133" t="s">
        <v>531</v>
      </c>
      <c r="T33" s="88" t="str">
        <f>+'2. Service code creation'!P33</f>
        <v>PB Parts only BusHrsx4</v>
      </c>
      <c r="U33" s="88" t="str">
        <f>+'2. Service code creation'!R33</f>
        <v>24x7 Priority Based Remote Support; Business Hours x 4 Priority Based parts arrival on site.</v>
      </c>
      <c r="V33" s="602" t="s">
        <v>532</v>
      </c>
      <c r="W33" s="602" t="s">
        <v>533</v>
      </c>
      <c r="X33" s="602" t="s">
        <v>533</v>
      </c>
      <c r="Y33" s="602" t="s">
        <v>533</v>
      </c>
      <c r="Z33" s="602" t="s">
        <v>533</v>
      </c>
      <c r="AA33" s="602" t="s">
        <v>533</v>
      </c>
      <c r="AB33" s="602" t="s">
        <v>533</v>
      </c>
      <c r="AC33" s="602"/>
      <c r="AD33" s="602"/>
      <c r="AE33" s="602"/>
      <c r="AF33" s="602"/>
      <c r="AG33" s="602"/>
      <c r="AH33" s="602" t="s">
        <v>123</v>
      </c>
      <c r="AI33" s="602" t="s">
        <v>123</v>
      </c>
      <c r="AJ33" s="602" t="str">
        <f t="shared" si="31"/>
        <v>NI, SE, CC, CI, DC, MI</v>
      </c>
      <c r="AK33" s="603" t="s">
        <v>534</v>
      </c>
      <c r="AL33" s="133" t="s">
        <v>535</v>
      </c>
      <c r="AM33" s="133" t="s">
        <v>536</v>
      </c>
      <c r="AN33" s="137" t="s">
        <v>537</v>
      </c>
      <c r="AO33" s="137" t="s">
        <v>2752</v>
      </c>
      <c r="AP33" s="137" t="s">
        <v>531</v>
      </c>
      <c r="AQ33" s="89" t="s">
        <v>539</v>
      </c>
      <c r="AR33" s="80" t="s">
        <v>540</v>
      </c>
      <c r="AS33" s="80" t="s">
        <v>541</v>
      </c>
      <c r="AT33" s="137" t="s">
        <v>157</v>
      </c>
      <c r="AU33" s="368" t="str">
        <f>IF(AND('1. Service information'!$B$5="Professional Service",'2. Service code creation'!Z34="Time &amp; Materials"),"Day/Hour","EA")</f>
        <v>EA</v>
      </c>
      <c r="AV33" s="368" t="str">
        <f>IF('1. Service information'!$B$5="Professional Service","004","003")</f>
        <v>003</v>
      </c>
      <c r="AW33" s="368" t="s">
        <v>542</v>
      </c>
      <c r="AX33" s="384"/>
      <c r="AY33" s="89" t="s">
        <v>543</v>
      </c>
      <c r="AZ33" s="611" t="s">
        <v>544</v>
      </c>
      <c r="BA33" s="132"/>
      <c r="BB33" s="132" t="s">
        <v>533</v>
      </c>
      <c r="BC33" s="132" t="s">
        <v>533</v>
      </c>
      <c r="BD33" s="132" t="s">
        <v>533</v>
      </c>
      <c r="BE33" s="132" t="s">
        <v>533</v>
      </c>
      <c r="BF33" s="132" t="s">
        <v>533</v>
      </c>
      <c r="BG33" s="132"/>
      <c r="BH33" s="132"/>
      <c r="BI33" s="252" t="s">
        <v>545</v>
      </c>
      <c r="BJ33" s="89"/>
      <c r="BK33" s="368"/>
      <c r="BL33" s="597"/>
      <c r="BM33" s="604"/>
      <c r="BN33" s="629" t="s">
        <v>546</v>
      </c>
      <c r="BO33" s="605" t="s">
        <v>320</v>
      </c>
    </row>
    <row r="34" spans="1:67" ht="24.75" thickBot="1" x14ac:dyDescent="0.25">
      <c r="A34" s="596"/>
      <c r="B34" s="87" t="str">
        <f>IF('1. Service information'!$B$4="Europe",'EU input'!A33,+'2. Service code creation'!A34)</f>
        <v>UPTS-000000065</v>
      </c>
      <c r="C34" s="404">
        <f t="shared" si="32"/>
        <v>20</v>
      </c>
      <c r="D34" s="597" t="str">
        <f>+'2. Service code creation'!M34</f>
        <v>DDSP-UPTS-PBPartsOnlyBusHrsxNBD</v>
      </c>
      <c r="E34" s="624" t="s">
        <v>590</v>
      </c>
      <c r="F34" s="612">
        <f t="shared" si="33"/>
        <v>20</v>
      </c>
      <c r="G34" s="598" t="s">
        <v>157</v>
      </c>
      <c r="H34" s="598" t="str">
        <f>'1. Service information'!$B$8</f>
        <v>UPTS</v>
      </c>
      <c r="I34" s="599" t="s">
        <v>528</v>
      </c>
      <c r="J34" s="600" t="s">
        <v>529</v>
      </c>
      <c r="K34" s="600" t="s">
        <v>157</v>
      </c>
      <c r="L34" s="600" t="str">
        <f t="shared" si="34"/>
        <v>OK</v>
      </c>
      <c r="M34" s="600" t="s">
        <v>530</v>
      </c>
      <c r="N34" s="601" t="s">
        <v>123</v>
      </c>
      <c r="O34" s="133" t="str">
        <f>IF(LEN($D34)&lt;8," ",IF('1. Service information'!$B$5="Professional Service","n/a","TBD"))</f>
        <v>TBD</v>
      </c>
      <c r="P34" s="133" t="str">
        <f>IF(LEN($D34)&lt;8," ",IF('1. Service information'!$B$5="Professional Service","n/a","TBD"))</f>
        <v>TBD</v>
      </c>
      <c r="Q34" s="133" t="str">
        <f>IF(LEN($D34)&lt;8," ",IF('1. Service information'!$B$5="Professional Service","n/a","TBD"))</f>
        <v>TBD</v>
      </c>
      <c r="R34" s="622"/>
      <c r="S34" s="133" t="s">
        <v>531</v>
      </c>
      <c r="T34" s="88" t="str">
        <f>+'2. Service code creation'!P34</f>
        <v>PB Parts only BusHrsxNBD</v>
      </c>
      <c r="U34" s="88" t="str">
        <f>+'2. Service code creation'!R34</f>
        <v>24x7 Priority Based Remote Support; Business Hours x Next Business Day Priority Based parts arrival on site.</v>
      </c>
      <c r="V34" s="602" t="s">
        <v>532</v>
      </c>
      <c r="W34" s="602" t="s">
        <v>533</v>
      </c>
      <c r="X34" s="602" t="s">
        <v>533</v>
      </c>
      <c r="Y34" s="602" t="s">
        <v>533</v>
      </c>
      <c r="Z34" s="602" t="s">
        <v>533</v>
      </c>
      <c r="AA34" s="602" t="s">
        <v>533</v>
      </c>
      <c r="AB34" s="602" t="s">
        <v>533</v>
      </c>
      <c r="AC34" s="602"/>
      <c r="AD34" s="602"/>
      <c r="AE34" s="602"/>
      <c r="AF34" s="602"/>
      <c r="AG34" s="602"/>
      <c r="AH34" s="602" t="s">
        <v>123</v>
      </c>
      <c r="AI34" s="602" t="s">
        <v>123</v>
      </c>
      <c r="AJ34" s="602" t="str">
        <f t="shared" si="31"/>
        <v>NI, SE, CC, CI, DC, MI</v>
      </c>
      <c r="AK34" s="603" t="s">
        <v>534</v>
      </c>
      <c r="AL34" s="133" t="s">
        <v>535</v>
      </c>
      <c r="AM34" s="133" t="s">
        <v>536</v>
      </c>
      <c r="AN34" s="137" t="s">
        <v>537</v>
      </c>
      <c r="AO34" s="137" t="s">
        <v>2752</v>
      </c>
      <c r="AP34" s="137" t="s">
        <v>531</v>
      </c>
      <c r="AQ34" s="89" t="s">
        <v>539</v>
      </c>
      <c r="AR34" s="80" t="s">
        <v>540</v>
      </c>
      <c r="AS34" s="80" t="s">
        <v>541</v>
      </c>
      <c r="AT34" s="137" t="s">
        <v>157</v>
      </c>
      <c r="AU34" s="368" t="str">
        <f>IF(AND('1. Service information'!$B$5="Professional Service",'2. Service code creation'!Z41="Time &amp; Materials"),"Day/Hour","EA")</f>
        <v>EA</v>
      </c>
      <c r="AV34" s="368" t="str">
        <f>IF('1. Service information'!$B$5="Professional Service","004","003")</f>
        <v>003</v>
      </c>
      <c r="AW34" s="368" t="s">
        <v>542</v>
      </c>
      <c r="AX34" s="384"/>
      <c r="AY34" s="89" t="s">
        <v>543</v>
      </c>
      <c r="AZ34" s="611" t="s">
        <v>544</v>
      </c>
      <c r="BA34" s="132"/>
      <c r="BB34" s="132" t="s">
        <v>533</v>
      </c>
      <c r="BC34" s="132" t="s">
        <v>533</v>
      </c>
      <c r="BD34" s="132" t="s">
        <v>533</v>
      </c>
      <c r="BE34" s="132" t="s">
        <v>533</v>
      </c>
      <c r="BF34" s="132" t="s">
        <v>533</v>
      </c>
      <c r="BG34" s="132"/>
      <c r="BH34" s="132"/>
      <c r="BI34" s="252" t="s">
        <v>545</v>
      </c>
      <c r="BJ34" s="89"/>
      <c r="BK34" s="368"/>
      <c r="BL34" s="597"/>
      <c r="BM34" s="604"/>
      <c r="BN34" s="629" t="s">
        <v>546</v>
      </c>
      <c r="BO34" s="605" t="s">
        <v>320</v>
      </c>
    </row>
    <row r="35" spans="1:67" ht="24.75" thickBot="1" x14ac:dyDescent="0.25">
      <c r="A35" s="596"/>
      <c r="B35" s="87" t="str">
        <f>IF('1. Service information'!$B$4="Europe",'EU input'!A34,+'2. Service code creation'!A35)</f>
        <v>UPTS-000000066</v>
      </c>
      <c r="C35" s="404">
        <f t="shared" si="32"/>
        <v>20</v>
      </c>
      <c r="D35" s="597" t="str">
        <f>+'2. Service code creation'!M35</f>
        <v>DDSP-UPTS-PBPartsOnlyREffort</v>
      </c>
      <c r="E35" s="624" t="s">
        <v>591</v>
      </c>
      <c r="F35" s="612">
        <f t="shared" si="33"/>
        <v>20</v>
      </c>
      <c r="G35" s="598" t="s">
        <v>157</v>
      </c>
      <c r="H35" s="598" t="str">
        <f>'1. Service information'!$B$8</f>
        <v>UPTS</v>
      </c>
      <c r="I35" s="599" t="s">
        <v>528</v>
      </c>
      <c r="J35" s="600" t="s">
        <v>529</v>
      </c>
      <c r="K35" s="600" t="s">
        <v>157</v>
      </c>
      <c r="L35" s="600" t="str">
        <f t="shared" si="34"/>
        <v>OK</v>
      </c>
      <c r="M35" s="600" t="s">
        <v>530</v>
      </c>
      <c r="N35" s="601" t="s">
        <v>123</v>
      </c>
      <c r="O35" s="133" t="str">
        <f>IF(LEN($D35)&lt;8," ",IF('1. Service information'!$B$5="Professional Service","n/a","TBD"))</f>
        <v>TBD</v>
      </c>
      <c r="P35" s="133" t="str">
        <f>IF(LEN($D35)&lt;8," ",IF('1. Service information'!$B$5="Professional Service","n/a","TBD"))</f>
        <v>TBD</v>
      </c>
      <c r="Q35" s="133" t="str">
        <f>IF(LEN($D35)&lt;8," ",IF('1. Service information'!$B$5="Professional Service","n/a","TBD"))</f>
        <v>TBD</v>
      </c>
      <c r="R35" s="622"/>
      <c r="S35" s="133" t="s">
        <v>531</v>
      </c>
      <c r="T35" s="88" t="str">
        <f>+'2. Service code creation'!P35</f>
        <v>PB Parts only Reasonable Effort</v>
      </c>
      <c r="U35" s="88" t="str">
        <f>+'2. Service code creation'!R35</f>
        <v>24x7 Priority Based Remote Support, Alerting; Reasonable Effort Priority Based parts parts arrival on site.</v>
      </c>
      <c r="V35" s="602" t="s">
        <v>532</v>
      </c>
      <c r="W35" s="602" t="s">
        <v>533</v>
      </c>
      <c r="X35" s="602" t="s">
        <v>533</v>
      </c>
      <c r="Y35" s="602" t="s">
        <v>533</v>
      </c>
      <c r="Z35" s="602" t="s">
        <v>533</v>
      </c>
      <c r="AA35" s="602" t="s">
        <v>533</v>
      </c>
      <c r="AB35" s="602" t="s">
        <v>533</v>
      </c>
      <c r="AC35" s="602"/>
      <c r="AD35" s="602"/>
      <c r="AE35" s="602"/>
      <c r="AF35" s="602"/>
      <c r="AG35" s="602"/>
      <c r="AH35" s="602" t="s">
        <v>123</v>
      </c>
      <c r="AI35" s="602" t="s">
        <v>123</v>
      </c>
      <c r="AJ35" s="602" t="str">
        <f t="shared" si="31"/>
        <v>NI, SE, CC, CI, DC, MI</v>
      </c>
      <c r="AK35" s="603" t="s">
        <v>534</v>
      </c>
      <c r="AL35" s="133" t="s">
        <v>535</v>
      </c>
      <c r="AM35" s="133" t="s">
        <v>536</v>
      </c>
      <c r="AN35" s="137" t="s">
        <v>537</v>
      </c>
      <c r="AO35" s="137" t="s">
        <v>2752</v>
      </c>
      <c r="AP35" s="137" t="s">
        <v>531</v>
      </c>
      <c r="AQ35" s="89" t="s">
        <v>539</v>
      </c>
      <c r="AR35" s="80" t="s">
        <v>540</v>
      </c>
      <c r="AS35" s="80" t="s">
        <v>541</v>
      </c>
      <c r="AT35" s="137" t="s">
        <v>157</v>
      </c>
      <c r="AU35" s="368" t="str">
        <f>IF(AND('1. Service information'!$B$5="Professional Service",'2. Service code creation'!Z42="Time &amp; Materials"),"Day/Hour","EA")</f>
        <v>EA</v>
      </c>
      <c r="AV35" s="368" t="str">
        <f>IF('1. Service information'!$B$5="Professional Service","004","003")</f>
        <v>003</v>
      </c>
      <c r="AW35" s="368" t="s">
        <v>542</v>
      </c>
      <c r="AX35" s="384"/>
      <c r="AY35" s="89" t="s">
        <v>543</v>
      </c>
      <c r="AZ35" s="611" t="s">
        <v>544</v>
      </c>
      <c r="BA35" s="132"/>
      <c r="BB35" s="132" t="s">
        <v>533</v>
      </c>
      <c r="BC35" s="132" t="s">
        <v>533</v>
      </c>
      <c r="BD35" s="132" t="s">
        <v>533</v>
      </c>
      <c r="BE35" s="132" t="s">
        <v>533</v>
      </c>
      <c r="BF35" s="132" t="s">
        <v>533</v>
      </c>
      <c r="BG35" s="132"/>
      <c r="BH35" s="132"/>
      <c r="BI35" s="252" t="s">
        <v>545</v>
      </c>
      <c r="BJ35" s="89"/>
      <c r="BK35" s="368"/>
      <c r="BL35" s="597"/>
      <c r="BM35" s="604"/>
      <c r="BN35" s="629" t="s">
        <v>546</v>
      </c>
      <c r="BO35" s="605" t="s">
        <v>320</v>
      </c>
    </row>
    <row r="36" spans="1:67" ht="24.75" thickBot="1" x14ac:dyDescent="0.25">
      <c r="A36" s="596"/>
      <c r="B36" s="87" t="str">
        <f>IF('1. Service information'!$B$4="Europe",'EU input'!A35,+'2. Service code creation'!A36)</f>
        <v>UPTS-000000067</v>
      </c>
      <c r="C36" s="404">
        <f t="shared" si="32"/>
        <v>20</v>
      </c>
      <c r="D36" s="597" t="str">
        <f>+'2. Service code creation'!M36</f>
        <v>DDSP-UPTS-PBEngineerOnly24x7x2</v>
      </c>
      <c r="E36" s="624" t="s">
        <v>592</v>
      </c>
      <c r="F36" s="612">
        <f t="shared" si="33"/>
        <v>20</v>
      </c>
      <c r="G36" s="598" t="s">
        <v>157</v>
      </c>
      <c r="H36" s="598" t="str">
        <f>'1. Service information'!$B$8</f>
        <v>UPTS</v>
      </c>
      <c r="I36" s="599" t="s">
        <v>528</v>
      </c>
      <c r="J36" s="600" t="s">
        <v>529</v>
      </c>
      <c r="K36" s="600" t="s">
        <v>157</v>
      </c>
      <c r="L36" s="600" t="str">
        <f t="shared" si="34"/>
        <v>OK</v>
      </c>
      <c r="M36" s="600" t="s">
        <v>530</v>
      </c>
      <c r="N36" s="601" t="s">
        <v>123</v>
      </c>
      <c r="O36" s="133" t="str">
        <f>IF(LEN($D36)&lt;8," ",IF('1. Service information'!$B$5="Professional Service","n/a","TBD"))</f>
        <v>TBD</v>
      </c>
      <c r="P36" s="133" t="str">
        <f>IF(LEN($D36)&lt;8," ",IF('1. Service information'!$B$5="Professional Service","n/a","TBD"))</f>
        <v>TBD</v>
      </c>
      <c r="Q36" s="133" t="str">
        <f>IF(LEN($D36)&lt;8," ",IF('1. Service information'!$B$5="Professional Service","n/a","TBD"))</f>
        <v>TBD</v>
      </c>
      <c r="R36" s="622"/>
      <c r="S36" s="133" t="s">
        <v>531</v>
      </c>
      <c r="T36" s="88" t="str">
        <f>+'2. Service code creation'!P36</f>
        <v>PB Engineer only 24x7x2</v>
      </c>
      <c r="U36" s="88" t="str">
        <f>+'2. Service code creation'!R36</f>
        <v>24x7 Priority Based Remote Support; 24x7x2 Priority Based Engineer arrival on site.</v>
      </c>
      <c r="V36" s="602" t="s">
        <v>532</v>
      </c>
      <c r="W36" s="602" t="s">
        <v>533</v>
      </c>
      <c r="X36" s="602" t="s">
        <v>533</v>
      </c>
      <c r="Y36" s="602" t="s">
        <v>533</v>
      </c>
      <c r="Z36" s="602" t="s">
        <v>533</v>
      </c>
      <c r="AA36" s="602" t="s">
        <v>533</v>
      </c>
      <c r="AB36" s="602" t="s">
        <v>533</v>
      </c>
      <c r="AC36" s="602"/>
      <c r="AD36" s="602"/>
      <c r="AE36" s="602"/>
      <c r="AF36" s="602"/>
      <c r="AG36" s="602"/>
      <c r="AH36" s="602" t="s">
        <v>123</v>
      </c>
      <c r="AI36" s="602" t="s">
        <v>123</v>
      </c>
      <c r="AJ36" s="602" t="str">
        <f t="shared" si="31"/>
        <v>NI, SE, CC, CI, DC, MI</v>
      </c>
      <c r="AK36" s="603" t="s">
        <v>534</v>
      </c>
      <c r="AL36" s="133" t="s">
        <v>535</v>
      </c>
      <c r="AM36" s="133" t="s">
        <v>536</v>
      </c>
      <c r="AN36" s="137" t="s">
        <v>537</v>
      </c>
      <c r="AO36" s="137" t="s">
        <v>2752</v>
      </c>
      <c r="AP36" s="137" t="s">
        <v>531</v>
      </c>
      <c r="AQ36" s="89" t="s">
        <v>539</v>
      </c>
      <c r="AR36" s="80" t="s">
        <v>540</v>
      </c>
      <c r="AS36" s="80" t="s">
        <v>541</v>
      </c>
      <c r="AT36" s="137" t="s">
        <v>157</v>
      </c>
      <c r="AU36" s="368" t="str">
        <f>IF(AND('1. Service information'!$B$5="Professional Service",'2. Service code creation'!Z43="Time &amp; Materials"),"Day/Hour","EA")</f>
        <v>EA</v>
      </c>
      <c r="AV36" s="368" t="str">
        <f>IF('1. Service information'!$B$5="Professional Service","004","003")</f>
        <v>003</v>
      </c>
      <c r="AW36" s="368" t="s">
        <v>542</v>
      </c>
      <c r="AX36" s="384"/>
      <c r="AY36" s="89" t="s">
        <v>543</v>
      </c>
      <c r="AZ36" s="611" t="s">
        <v>544</v>
      </c>
      <c r="BA36" s="132"/>
      <c r="BB36" s="132" t="s">
        <v>533</v>
      </c>
      <c r="BC36" s="132" t="s">
        <v>533</v>
      </c>
      <c r="BD36" s="132" t="s">
        <v>533</v>
      </c>
      <c r="BE36" s="132" t="s">
        <v>533</v>
      </c>
      <c r="BF36" s="132" t="s">
        <v>533</v>
      </c>
      <c r="BG36" s="132"/>
      <c r="BH36" s="132"/>
      <c r="BI36" s="252" t="s">
        <v>545</v>
      </c>
      <c r="BJ36" s="89"/>
      <c r="BK36" s="368"/>
      <c r="BL36" s="597"/>
      <c r="BM36" s="604"/>
      <c r="BN36" s="629" t="s">
        <v>546</v>
      </c>
      <c r="BO36" s="605" t="s">
        <v>320</v>
      </c>
    </row>
    <row r="37" spans="1:67" ht="24.75" thickBot="1" x14ac:dyDescent="0.25">
      <c r="A37" s="596"/>
      <c r="B37" s="87" t="str">
        <f>IF('1. Service information'!$B$4="Europe",'EU input'!A36,+'2. Service code creation'!A37)</f>
        <v>UPTS-000000068</v>
      </c>
      <c r="C37" s="404">
        <f t="shared" si="32"/>
        <v>20</v>
      </c>
      <c r="D37" s="597" t="str">
        <f>+'2. Service code creation'!M37</f>
        <v>DDSP-UPTS-PBEngineerOnly24x7x4</v>
      </c>
      <c r="E37" s="624" t="s">
        <v>593</v>
      </c>
      <c r="F37" s="612">
        <f t="shared" si="33"/>
        <v>20</v>
      </c>
      <c r="G37" s="598" t="s">
        <v>157</v>
      </c>
      <c r="H37" s="598" t="str">
        <f>'1. Service information'!$B$8</f>
        <v>UPTS</v>
      </c>
      <c r="I37" s="599" t="s">
        <v>528</v>
      </c>
      <c r="J37" s="600" t="s">
        <v>529</v>
      </c>
      <c r="K37" s="600" t="s">
        <v>157</v>
      </c>
      <c r="L37" s="600" t="str">
        <f t="shared" si="34"/>
        <v>OK</v>
      </c>
      <c r="M37" s="600" t="s">
        <v>530</v>
      </c>
      <c r="N37" s="601" t="s">
        <v>123</v>
      </c>
      <c r="O37" s="133" t="str">
        <f>IF(LEN($D37)&lt;8," ",IF('1. Service information'!$B$5="Professional Service","n/a","TBD"))</f>
        <v>TBD</v>
      </c>
      <c r="P37" s="133" t="str">
        <f>IF(LEN($D37)&lt;8," ",IF('1. Service information'!$B$5="Professional Service","n/a","TBD"))</f>
        <v>TBD</v>
      </c>
      <c r="Q37" s="133" t="str">
        <f>IF(LEN($D37)&lt;8," ",IF('1. Service information'!$B$5="Professional Service","n/a","TBD"))</f>
        <v>TBD</v>
      </c>
      <c r="R37" s="622"/>
      <c r="S37" s="133" t="s">
        <v>531</v>
      </c>
      <c r="T37" s="88" t="str">
        <f>+'2. Service code creation'!P37</f>
        <v>PB Engineer only 24x7x4</v>
      </c>
      <c r="U37" s="88" t="str">
        <f>+'2. Service code creation'!R37</f>
        <v>24x7 Priority Based Remote Support; 24x7x4 Priority Based Engineer arrival on site.</v>
      </c>
      <c r="V37" s="602" t="s">
        <v>532</v>
      </c>
      <c r="W37" s="602" t="s">
        <v>533</v>
      </c>
      <c r="X37" s="602" t="s">
        <v>533</v>
      </c>
      <c r="Y37" s="602" t="s">
        <v>533</v>
      </c>
      <c r="Z37" s="602" t="s">
        <v>533</v>
      </c>
      <c r="AA37" s="602" t="s">
        <v>533</v>
      </c>
      <c r="AB37" s="602" t="s">
        <v>533</v>
      </c>
      <c r="AC37" s="602"/>
      <c r="AD37" s="602"/>
      <c r="AE37" s="602"/>
      <c r="AF37" s="602"/>
      <c r="AG37" s="602"/>
      <c r="AH37" s="602" t="s">
        <v>123</v>
      </c>
      <c r="AI37" s="602" t="s">
        <v>123</v>
      </c>
      <c r="AJ37" s="602" t="str">
        <f t="shared" si="31"/>
        <v>NI, SE, CC, CI, DC, MI</v>
      </c>
      <c r="AK37" s="603" t="s">
        <v>534</v>
      </c>
      <c r="AL37" s="133" t="s">
        <v>535</v>
      </c>
      <c r="AM37" s="133" t="s">
        <v>536</v>
      </c>
      <c r="AN37" s="137" t="s">
        <v>537</v>
      </c>
      <c r="AO37" s="137" t="s">
        <v>2752</v>
      </c>
      <c r="AP37" s="137" t="s">
        <v>531</v>
      </c>
      <c r="AQ37" s="89" t="s">
        <v>539</v>
      </c>
      <c r="AR37" s="80" t="s">
        <v>540</v>
      </c>
      <c r="AS37" s="80" t="s">
        <v>541</v>
      </c>
      <c r="AT37" s="137" t="s">
        <v>157</v>
      </c>
      <c r="AU37" s="368" t="str">
        <f>IF(AND('1. Service information'!$B$5="Professional Service",'2. Service code creation'!Z45="Time &amp; Materials"),"Day/Hour","EA")</f>
        <v>EA</v>
      </c>
      <c r="AV37" s="368" t="str">
        <f>IF('1. Service information'!$B$5="Professional Service","004","003")</f>
        <v>003</v>
      </c>
      <c r="AW37" s="368" t="s">
        <v>542</v>
      </c>
      <c r="AX37" s="384"/>
      <c r="AY37" s="89" t="s">
        <v>543</v>
      </c>
      <c r="AZ37" s="611" t="s">
        <v>544</v>
      </c>
      <c r="BA37" s="132"/>
      <c r="BB37" s="132" t="s">
        <v>533</v>
      </c>
      <c r="BC37" s="132" t="s">
        <v>533</v>
      </c>
      <c r="BD37" s="132" t="s">
        <v>533</v>
      </c>
      <c r="BE37" s="132" t="s">
        <v>533</v>
      </c>
      <c r="BF37" s="132" t="s">
        <v>533</v>
      </c>
      <c r="BG37" s="132"/>
      <c r="BH37" s="132"/>
      <c r="BI37" s="252" t="s">
        <v>545</v>
      </c>
      <c r="BJ37" s="89"/>
      <c r="BK37" s="368"/>
      <c r="BL37" s="597"/>
      <c r="BM37" s="604"/>
      <c r="BN37" s="629" t="s">
        <v>546</v>
      </c>
      <c r="BO37" s="605" t="s">
        <v>320</v>
      </c>
    </row>
    <row r="38" spans="1:67" ht="24.75" thickBot="1" x14ac:dyDescent="0.25">
      <c r="A38" s="596"/>
      <c r="B38" s="87" t="str">
        <f>IF('1. Service information'!$B$4="Europe",'EU input'!A37,+'2. Service code creation'!A38)</f>
        <v>UPTS-000000069</v>
      </c>
      <c r="C38" s="404">
        <f t="shared" si="32"/>
        <v>20</v>
      </c>
      <c r="D38" s="597" t="str">
        <f>+'2. Service code creation'!M38</f>
        <v>DDSP-UPTS-PBEngineerOnlyBusHrsx4</v>
      </c>
      <c r="E38" s="624" t="s">
        <v>594</v>
      </c>
      <c r="F38" s="612">
        <f t="shared" si="33"/>
        <v>20</v>
      </c>
      <c r="G38" s="598" t="s">
        <v>157</v>
      </c>
      <c r="H38" s="598" t="str">
        <f>'1. Service information'!$B$8</f>
        <v>UPTS</v>
      </c>
      <c r="I38" s="599" t="s">
        <v>528</v>
      </c>
      <c r="J38" s="600" t="s">
        <v>529</v>
      </c>
      <c r="K38" s="600" t="s">
        <v>157</v>
      </c>
      <c r="L38" s="600" t="str">
        <f t="shared" si="34"/>
        <v>OK</v>
      </c>
      <c r="M38" s="600" t="s">
        <v>530</v>
      </c>
      <c r="N38" s="601" t="s">
        <v>123</v>
      </c>
      <c r="O38" s="133" t="str">
        <f>IF(LEN($D38)&lt;8," ",IF('1. Service information'!$B$5="Professional Service","n/a","TBD"))</f>
        <v>TBD</v>
      </c>
      <c r="P38" s="133" t="str">
        <f>IF(LEN($D38)&lt;8," ",IF('1. Service information'!$B$5="Professional Service","n/a","TBD"))</f>
        <v>TBD</v>
      </c>
      <c r="Q38" s="133" t="str">
        <f>IF(LEN($D38)&lt;8," ",IF('1. Service information'!$B$5="Professional Service","n/a","TBD"))</f>
        <v>TBD</v>
      </c>
      <c r="R38" s="622"/>
      <c r="S38" s="133" t="s">
        <v>531</v>
      </c>
      <c r="T38" s="88" t="str">
        <f>+'2. Service code creation'!P38</f>
        <v>PB Engineer only BusHrsx4</v>
      </c>
      <c r="U38" s="88" t="str">
        <f>+'2. Service code creation'!R38</f>
        <v>24x7 Priority Based Remote Support; Business Hours x 4 Priority Based Engineer arrival on site.</v>
      </c>
      <c r="V38" s="602" t="s">
        <v>532</v>
      </c>
      <c r="W38" s="602" t="s">
        <v>533</v>
      </c>
      <c r="X38" s="602" t="s">
        <v>533</v>
      </c>
      <c r="Y38" s="602" t="s">
        <v>533</v>
      </c>
      <c r="Z38" s="602" t="s">
        <v>533</v>
      </c>
      <c r="AA38" s="602" t="s">
        <v>533</v>
      </c>
      <c r="AB38" s="602" t="s">
        <v>533</v>
      </c>
      <c r="AC38" s="602"/>
      <c r="AD38" s="602"/>
      <c r="AE38" s="602"/>
      <c r="AF38" s="602"/>
      <c r="AG38" s="602"/>
      <c r="AH38" s="602" t="s">
        <v>123</v>
      </c>
      <c r="AI38" s="602" t="s">
        <v>123</v>
      </c>
      <c r="AJ38" s="602" t="str">
        <f t="shared" si="31"/>
        <v>NI, SE, CC, CI, DC, MI</v>
      </c>
      <c r="AK38" s="603" t="s">
        <v>534</v>
      </c>
      <c r="AL38" s="133" t="s">
        <v>535</v>
      </c>
      <c r="AM38" s="133" t="s">
        <v>536</v>
      </c>
      <c r="AN38" s="137" t="s">
        <v>537</v>
      </c>
      <c r="AO38" s="137" t="s">
        <v>2752</v>
      </c>
      <c r="AP38" s="137" t="s">
        <v>531</v>
      </c>
      <c r="AQ38" s="89" t="s">
        <v>539</v>
      </c>
      <c r="AR38" s="80" t="s">
        <v>540</v>
      </c>
      <c r="AS38" s="80" t="s">
        <v>541</v>
      </c>
      <c r="AT38" s="137" t="s">
        <v>157</v>
      </c>
      <c r="AU38" s="368" t="str">
        <f>IF(AND('1. Service information'!$B$5="Professional Service",'2. Service code creation'!Z46="Time &amp; Materials"),"Day/Hour","EA")</f>
        <v>EA</v>
      </c>
      <c r="AV38" s="368" t="str">
        <f>IF('1. Service information'!$B$5="Professional Service","004","003")</f>
        <v>003</v>
      </c>
      <c r="AW38" s="368" t="s">
        <v>542</v>
      </c>
      <c r="AX38" s="384"/>
      <c r="AY38" s="89" t="s">
        <v>543</v>
      </c>
      <c r="AZ38" s="611" t="s">
        <v>544</v>
      </c>
      <c r="BA38" s="132"/>
      <c r="BB38" s="132" t="s">
        <v>533</v>
      </c>
      <c r="BC38" s="132" t="s">
        <v>533</v>
      </c>
      <c r="BD38" s="132" t="s">
        <v>533</v>
      </c>
      <c r="BE38" s="132" t="s">
        <v>533</v>
      </c>
      <c r="BF38" s="132" t="s">
        <v>533</v>
      </c>
      <c r="BG38" s="132"/>
      <c r="BH38" s="132"/>
      <c r="BI38" s="252" t="s">
        <v>545</v>
      </c>
      <c r="BJ38" s="89"/>
      <c r="BK38" s="368"/>
      <c r="BL38" s="597"/>
      <c r="BM38" s="604"/>
      <c r="BN38" s="629" t="s">
        <v>546</v>
      </c>
      <c r="BO38" s="605" t="s">
        <v>320</v>
      </c>
    </row>
    <row r="39" spans="1:67" ht="24.75" thickBot="1" x14ac:dyDescent="0.25">
      <c r="A39" s="596"/>
      <c r="B39" s="87" t="str">
        <f>IF('1. Service information'!$B$4="Europe",'EU input'!A38,+'2. Service code creation'!A39)</f>
        <v>UPTS-000000070</v>
      </c>
      <c r="C39" s="404">
        <f t="shared" ref="C39:C46" si="35">LEN(E39)</f>
        <v>20</v>
      </c>
      <c r="D39" s="597" t="str">
        <f>+'2. Service code creation'!M39</f>
        <v>DDSP-UPTS-PBEngineerOnlyBusHrsxNBD</v>
      </c>
      <c r="E39" s="624" t="s">
        <v>595</v>
      </c>
      <c r="F39" s="612">
        <f t="shared" si="33"/>
        <v>20</v>
      </c>
      <c r="G39" s="598" t="s">
        <v>157</v>
      </c>
      <c r="H39" s="598" t="str">
        <f>'1. Service information'!$B$8</f>
        <v>UPTS</v>
      </c>
      <c r="I39" s="599" t="s">
        <v>528</v>
      </c>
      <c r="J39" s="600" t="s">
        <v>529</v>
      </c>
      <c r="K39" s="600" t="s">
        <v>157</v>
      </c>
      <c r="L39" s="600" t="str">
        <f t="shared" ref="L39:L42" si="36">IF(AND(J39="Non-CI (contract)",K39="No"),"This combination not possible, put CI-related to n/a","OK")</f>
        <v>OK</v>
      </c>
      <c r="M39" s="600" t="s">
        <v>530</v>
      </c>
      <c r="N39" s="601" t="s">
        <v>123</v>
      </c>
      <c r="O39" s="133" t="str">
        <f>IF(LEN($D39)&lt;8," ",IF('1. Service information'!$B$5="Professional Service","n/a","TBD"))</f>
        <v>TBD</v>
      </c>
      <c r="P39" s="133" t="str">
        <f>IF(LEN($D39)&lt;8," ",IF('1. Service information'!$B$5="Professional Service","n/a","TBD"))</f>
        <v>TBD</v>
      </c>
      <c r="Q39" s="133" t="str">
        <f>IF(LEN($D39)&lt;8," ",IF('1. Service information'!$B$5="Professional Service","n/a","TBD"))</f>
        <v>TBD</v>
      </c>
      <c r="R39" s="622"/>
      <c r="S39" s="133" t="s">
        <v>531</v>
      </c>
      <c r="T39" s="88" t="str">
        <f>+'2. Service code creation'!P39</f>
        <v>PB Engineer only BusHrsxNBD</v>
      </c>
      <c r="U39" s="88" t="str">
        <f>+'2. Service code creation'!R39</f>
        <v>24x7 Priority Based Remote Support; Business Hours x Next Business Day Priority Based Engineer arrival on site.</v>
      </c>
      <c r="V39" s="602" t="s">
        <v>532</v>
      </c>
      <c r="W39" s="602" t="s">
        <v>533</v>
      </c>
      <c r="X39" s="602" t="s">
        <v>533</v>
      </c>
      <c r="Y39" s="602" t="s">
        <v>533</v>
      </c>
      <c r="Z39" s="602" t="s">
        <v>533</v>
      </c>
      <c r="AA39" s="602" t="s">
        <v>533</v>
      </c>
      <c r="AB39" s="602" t="s">
        <v>533</v>
      </c>
      <c r="AC39" s="602"/>
      <c r="AD39" s="602"/>
      <c r="AE39" s="602"/>
      <c r="AF39" s="602"/>
      <c r="AG39" s="602"/>
      <c r="AH39" s="602" t="s">
        <v>123</v>
      </c>
      <c r="AI39" s="602" t="s">
        <v>123</v>
      </c>
      <c r="AJ39" s="602" t="str">
        <f t="shared" ref="AJ39:AJ42" si="37">IF(V39="00 - Multi LoB",Core_LoB,LEFT(V39,2))</f>
        <v>NI, SE, CC, CI, DC, MI</v>
      </c>
      <c r="AK39" s="603" t="s">
        <v>534</v>
      </c>
      <c r="AL39" s="133" t="s">
        <v>535</v>
      </c>
      <c r="AM39" s="133" t="s">
        <v>536</v>
      </c>
      <c r="AN39" s="137" t="s">
        <v>537</v>
      </c>
      <c r="AO39" s="137" t="s">
        <v>2752</v>
      </c>
      <c r="AP39" s="137" t="s">
        <v>531</v>
      </c>
      <c r="AQ39" s="89" t="s">
        <v>539</v>
      </c>
      <c r="AR39" s="80" t="s">
        <v>540</v>
      </c>
      <c r="AS39" s="80" t="s">
        <v>541</v>
      </c>
      <c r="AT39" s="137" t="s">
        <v>157</v>
      </c>
      <c r="AU39" s="368" t="str">
        <f>IF(AND('1. Service information'!$B$5="Professional Service",'2. Service code creation'!Z46="Time &amp; Materials"),"Day/Hour","EA")</f>
        <v>EA</v>
      </c>
      <c r="AV39" s="368" t="str">
        <f>IF('1. Service information'!$B$5="Professional Service","004","003")</f>
        <v>003</v>
      </c>
      <c r="AW39" s="368" t="s">
        <v>542</v>
      </c>
      <c r="AX39" s="384"/>
      <c r="AY39" s="89" t="s">
        <v>543</v>
      </c>
      <c r="AZ39" s="611" t="s">
        <v>544</v>
      </c>
      <c r="BA39" s="132"/>
      <c r="BB39" s="132" t="s">
        <v>533</v>
      </c>
      <c r="BC39" s="132" t="s">
        <v>533</v>
      </c>
      <c r="BD39" s="132" t="s">
        <v>533</v>
      </c>
      <c r="BE39" s="132" t="s">
        <v>533</v>
      </c>
      <c r="BF39" s="132" t="s">
        <v>533</v>
      </c>
      <c r="BG39" s="132"/>
      <c r="BH39" s="132"/>
      <c r="BI39" s="252" t="s">
        <v>545</v>
      </c>
      <c r="BJ39" s="89"/>
      <c r="BK39" s="368"/>
      <c r="BL39" s="597"/>
      <c r="BM39" s="604"/>
      <c r="BN39" s="629" t="s">
        <v>546</v>
      </c>
      <c r="BO39" s="605" t="s">
        <v>320</v>
      </c>
    </row>
    <row r="40" spans="1:67" ht="24.75" thickBot="1" x14ac:dyDescent="0.25">
      <c r="A40" s="596"/>
      <c r="B40" s="87" t="str">
        <f>IF('1. Service information'!$B$4="Europe",'EU input'!A39,+'2. Service code creation'!A40)</f>
        <v>UPTS-000000071</v>
      </c>
      <c r="C40" s="404">
        <f t="shared" si="35"/>
        <v>20</v>
      </c>
      <c r="D40" s="597" t="str">
        <f>+'2. Service code creation'!M40</f>
        <v>DDSP-UPTS-PBPartsEngineerOnsite24x7x2</v>
      </c>
      <c r="E40" s="624" t="s">
        <v>596</v>
      </c>
      <c r="F40" s="612">
        <f t="shared" si="33"/>
        <v>20</v>
      </c>
      <c r="G40" s="598" t="s">
        <v>157</v>
      </c>
      <c r="H40" s="598" t="str">
        <f>'1. Service information'!$B$8</f>
        <v>UPTS</v>
      </c>
      <c r="I40" s="599" t="s">
        <v>528</v>
      </c>
      <c r="J40" s="600" t="s">
        <v>529</v>
      </c>
      <c r="K40" s="600" t="s">
        <v>157</v>
      </c>
      <c r="L40" s="600" t="str">
        <f t="shared" si="36"/>
        <v>OK</v>
      </c>
      <c r="M40" s="600" t="s">
        <v>530</v>
      </c>
      <c r="N40" s="601" t="s">
        <v>123</v>
      </c>
      <c r="O40" s="133" t="str">
        <f>IF(LEN($D40)&lt;8," ",IF('1. Service information'!$B$5="Professional Service","n/a","TBD"))</f>
        <v>TBD</v>
      </c>
      <c r="P40" s="133" t="str">
        <f>IF(LEN($D40)&lt;8," ",IF('1. Service information'!$B$5="Professional Service","n/a","TBD"))</f>
        <v>TBD</v>
      </c>
      <c r="Q40" s="133" t="str">
        <f>IF(LEN($D40)&lt;8," ",IF('1. Service information'!$B$5="Professional Service","n/a","TBD"))</f>
        <v>TBD</v>
      </c>
      <c r="R40" s="622"/>
      <c r="S40" s="133" t="s">
        <v>531</v>
      </c>
      <c r="T40" s="88" t="str">
        <f>+'2. Service code creation'!P40</f>
        <v>PB Onsite Parts and Engineer 24x7x2</v>
      </c>
      <c r="U40" s="88" t="str">
        <f>+'2. Service code creation'!R40</f>
        <v>24x7 Priority Based Remote Support, Alerting; 24x7x2 Priority Based Engineer and parts arrival on site.</v>
      </c>
      <c r="V40" s="602" t="s">
        <v>532</v>
      </c>
      <c r="W40" s="602" t="s">
        <v>533</v>
      </c>
      <c r="X40" s="602" t="s">
        <v>533</v>
      </c>
      <c r="Y40" s="602" t="s">
        <v>533</v>
      </c>
      <c r="Z40" s="602" t="s">
        <v>533</v>
      </c>
      <c r="AA40" s="602" t="s">
        <v>533</v>
      </c>
      <c r="AB40" s="602" t="s">
        <v>533</v>
      </c>
      <c r="AC40" s="602"/>
      <c r="AD40" s="602"/>
      <c r="AE40" s="602"/>
      <c r="AF40" s="602"/>
      <c r="AG40" s="602"/>
      <c r="AH40" s="602" t="s">
        <v>123</v>
      </c>
      <c r="AI40" s="602" t="s">
        <v>123</v>
      </c>
      <c r="AJ40" s="602" t="str">
        <f t="shared" si="37"/>
        <v>NI, SE, CC, CI, DC, MI</v>
      </c>
      <c r="AK40" s="603" t="s">
        <v>534</v>
      </c>
      <c r="AL40" s="133" t="s">
        <v>535</v>
      </c>
      <c r="AM40" s="133" t="s">
        <v>536</v>
      </c>
      <c r="AN40" s="137" t="s">
        <v>537</v>
      </c>
      <c r="AO40" s="137" t="s">
        <v>2752</v>
      </c>
      <c r="AP40" s="137" t="s">
        <v>531</v>
      </c>
      <c r="AQ40" s="89" t="s">
        <v>539</v>
      </c>
      <c r="AR40" s="80" t="s">
        <v>540</v>
      </c>
      <c r="AS40" s="80" t="s">
        <v>541</v>
      </c>
      <c r="AT40" s="137" t="s">
        <v>157</v>
      </c>
      <c r="AU40" s="368" t="str">
        <f>IF(AND('1. Service information'!$B$5="Professional Service",'2. Service code creation'!Z47="Time &amp; Materials"),"Day/Hour","EA")</f>
        <v>EA</v>
      </c>
      <c r="AV40" s="368" t="str">
        <f>IF('1. Service information'!$B$5="Professional Service","004","003")</f>
        <v>003</v>
      </c>
      <c r="AW40" s="368" t="s">
        <v>542</v>
      </c>
      <c r="AX40" s="384"/>
      <c r="AY40" s="89" t="s">
        <v>543</v>
      </c>
      <c r="AZ40" s="611" t="s">
        <v>544</v>
      </c>
      <c r="BA40" s="132"/>
      <c r="BB40" s="132" t="s">
        <v>533</v>
      </c>
      <c r="BC40" s="132" t="s">
        <v>533</v>
      </c>
      <c r="BD40" s="132" t="s">
        <v>533</v>
      </c>
      <c r="BE40" s="132" t="s">
        <v>533</v>
      </c>
      <c r="BF40" s="132" t="s">
        <v>533</v>
      </c>
      <c r="BG40" s="132"/>
      <c r="BH40" s="132"/>
      <c r="BI40" s="252" t="s">
        <v>545</v>
      </c>
      <c r="BJ40" s="89"/>
      <c r="BK40" s="368"/>
      <c r="BL40" s="597"/>
      <c r="BM40" s="604"/>
      <c r="BN40" s="629" t="s">
        <v>546</v>
      </c>
      <c r="BO40" s="605" t="s">
        <v>320</v>
      </c>
    </row>
    <row r="41" spans="1:67" ht="24.75" thickBot="1" x14ac:dyDescent="0.25">
      <c r="A41" s="596"/>
      <c r="B41" s="87" t="str">
        <f>IF('1. Service information'!$B$4="Europe",'EU input'!A40,+'2. Service code creation'!A41)</f>
        <v>UPTS-000000072</v>
      </c>
      <c r="C41" s="404">
        <f t="shared" si="35"/>
        <v>20</v>
      </c>
      <c r="D41" s="597" t="str">
        <f>+'2. Service code creation'!M41</f>
        <v>DDSP-UPTS-PBPartsEngineerOnsite24x7x4</v>
      </c>
      <c r="E41" s="624" t="s">
        <v>597</v>
      </c>
      <c r="F41" s="612">
        <f t="shared" si="33"/>
        <v>20</v>
      </c>
      <c r="G41" s="598" t="s">
        <v>157</v>
      </c>
      <c r="H41" s="598" t="str">
        <f>'1. Service information'!$B$8</f>
        <v>UPTS</v>
      </c>
      <c r="I41" s="599" t="s">
        <v>528</v>
      </c>
      <c r="J41" s="600" t="s">
        <v>529</v>
      </c>
      <c r="K41" s="600" t="s">
        <v>157</v>
      </c>
      <c r="L41" s="600" t="str">
        <f t="shared" si="36"/>
        <v>OK</v>
      </c>
      <c r="M41" s="600" t="s">
        <v>530</v>
      </c>
      <c r="N41" s="601" t="s">
        <v>123</v>
      </c>
      <c r="O41" s="133" t="str">
        <f>IF(LEN($D41)&lt;8," ",IF('1. Service information'!$B$5="Professional Service","n/a","TBD"))</f>
        <v>TBD</v>
      </c>
      <c r="P41" s="133" t="str">
        <f>IF(LEN($D41)&lt;8," ",IF('1. Service information'!$B$5="Professional Service","n/a","TBD"))</f>
        <v>TBD</v>
      </c>
      <c r="Q41" s="133" t="str">
        <f>IF(LEN($D41)&lt;8," ",IF('1. Service information'!$B$5="Professional Service","n/a","TBD"))</f>
        <v>TBD</v>
      </c>
      <c r="R41" s="622"/>
      <c r="S41" s="133" t="s">
        <v>531</v>
      </c>
      <c r="T41" s="88" t="str">
        <f>+'2. Service code creation'!P41</f>
        <v>PB Onsite Parts and Engineer 24x7x4</v>
      </c>
      <c r="U41" s="88" t="str">
        <f>+'2. Service code creation'!R41</f>
        <v>24x7 Priority Based Remote Support, Alerting; 24x7x4 Priority Based Engineer and parts arrival on site.</v>
      </c>
      <c r="V41" s="602" t="s">
        <v>532</v>
      </c>
      <c r="W41" s="602" t="s">
        <v>533</v>
      </c>
      <c r="X41" s="602" t="s">
        <v>533</v>
      </c>
      <c r="Y41" s="602" t="s">
        <v>533</v>
      </c>
      <c r="Z41" s="602" t="s">
        <v>533</v>
      </c>
      <c r="AA41" s="602" t="s">
        <v>533</v>
      </c>
      <c r="AB41" s="602" t="s">
        <v>533</v>
      </c>
      <c r="AC41" s="602"/>
      <c r="AD41" s="602"/>
      <c r="AE41" s="602"/>
      <c r="AF41" s="602"/>
      <c r="AG41" s="602"/>
      <c r="AH41" s="602" t="s">
        <v>123</v>
      </c>
      <c r="AI41" s="602" t="s">
        <v>123</v>
      </c>
      <c r="AJ41" s="602" t="str">
        <f t="shared" si="37"/>
        <v>NI, SE, CC, CI, DC, MI</v>
      </c>
      <c r="AK41" s="603" t="s">
        <v>534</v>
      </c>
      <c r="AL41" s="133" t="s">
        <v>535</v>
      </c>
      <c r="AM41" s="133" t="s">
        <v>536</v>
      </c>
      <c r="AN41" s="137" t="s">
        <v>537</v>
      </c>
      <c r="AO41" s="137" t="s">
        <v>2752</v>
      </c>
      <c r="AP41" s="137" t="s">
        <v>531</v>
      </c>
      <c r="AQ41" s="89" t="s">
        <v>539</v>
      </c>
      <c r="AR41" s="80" t="s">
        <v>540</v>
      </c>
      <c r="AS41" s="80" t="s">
        <v>541</v>
      </c>
      <c r="AT41" s="137" t="s">
        <v>157</v>
      </c>
      <c r="AU41" s="368" t="str">
        <f>IF(AND('1. Service information'!$B$5="Professional Service",'2. Service code creation'!Z42="Time &amp; Materials"),"Day/Hour","EA")</f>
        <v>EA</v>
      </c>
      <c r="AV41" s="368" t="str">
        <f>IF('1. Service information'!$B$5="Professional Service","004","003")</f>
        <v>003</v>
      </c>
      <c r="AW41" s="368" t="s">
        <v>542</v>
      </c>
      <c r="AX41" s="384"/>
      <c r="AY41" s="89" t="s">
        <v>543</v>
      </c>
      <c r="AZ41" s="611" t="s">
        <v>544</v>
      </c>
      <c r="BA41" s="132"/>
      <c r="BB41" s="132" t="s">
        <v>533</v>
      </c>
      <c r="BC41" s="132" t="s">
        <v>533</v>
      </c>
      <c r="BD41" s="132" t="s">
        <v>533</v>
      </c>
      <c r="BE41" s="132" t="s">
        <v>533</v>
      </c>
      <c r="BF41" s="132" t="s">
        <v>533</v>
      </c>
      <c r="BG41" s="132"/>
      <c r="BH41" s="132"/>
      <c r="BI41" s="252" t="s">
        <v>545</v>
      </c>
      <c r="BJ41" s="89"/>
      <c r="BK41" s="368"/>
      <c r="BL41" s="597"/>
      <c r="BM41" s="604"/>
      <c r="BN41" s="629" t="s">
        <v>546</v>
      </c>
      <c r="BO41" s="605" t="s">
        <v>320</v>
      </c>
    </row>
    <row r="42" spans="1:67" ht="24.75" thickBot="1" x14ac:dyDescent="0.25">
      <c r="A42" s="596"/>
      <c r="B42" s="87" t="str">
        <f>IF('1. Service information'!$B$4="Europe",'EU input'!A41,+'2. Service code creation'!A42)</f>
        <v>UPTS-000000073</v>
      </c>
      <c r="C42" s="404">
        <f t="shared" si="35"/>
        <v>20</v>
      </c>
      <c r="D42" s="597" t="str">
        <f>+'2. Service code creation'!M42</f>
        <v>DDSP-UPTS-PBPartsEngineerOnsiteBusHrsx4</v>
      </c>
      <c r="E42" s="624" t="s">
        <v>598</v>
      </c>
      <c r="F42" s="612">
        <f t="shared" si="33"/>
        <v>20</v>
      </c>
      <c r="G42" s="598" t="s">
        <v>157</v>
      </c>
      <c r="H42" s="598" t="str">
        <f>'1. Service information'!$B$8</f>
        <v>UPTS</v>
      </c>
      <c r="I42" s="599" t="s">
        <v>528</v>
      </c>
      <c r="J42" s="600" t="s">
        <v>529</v>
      </c>
      <c r="K42" s="600" t="s">
        <v>157</v>
      </c>
      <c r="L42" s="600" t="str">
        <f t="shared" si="36"/>
        <v>OK</v>
      </c>
      <c r="M42" s="600" t="s">
        <v>530</v>
      </c>
      <c r="N42" s="601" t="s">
        <v>123</v>
      </c>
      <c r="O42" s="133" t="str">
        <f>IF(LEN($D42)&lt;8," ",IF('1. Service information'!$B$5="Professional Service","n/a","TBD"))</f>
        <v>TBD</v>
      </c>
      <c r="P42" s="133" t="str">
        <f>IF(LEN($D42)&lt;8," ",IF('1. Service information'!$B$5="Professional Service","n/a","TBD"))</f>
        <v>TBD</v>
      </c>
      <c r="Q42" s="133" t="str">
        <f>IF(LEN($D42)&lt;8," ",IF('1. Service information'!$B$5="Professional Service","n/a","TBD"))</f>
        <v>TBD</v>
      </c>
      <c r="R42" s="622"/>
      <c r="S42" s="133" t="s">
        <v>531</v>
      </c>
      <c r="T42" s="88" t="str">
        <f>+'2. Service code creation'!P42</f>
        <v>PB Onsite Parts and Engineer BusHrsx4</v>
      </c>
      <c r="U42" s="88" t="str">
        <f>+'2. Service code creation'!R42</f>
        <v>24x7 Priority Based Remote Support, Alerting; Business Hours x 4 Priority Based Engineer and parts arrival on site.</v>
      </c>
      <c r="V42" s="602" t="s">
        <v>532</v>
      </c>
      <c r="W42" s="602" t="s">
        <v>533</v>
      </c>
      <c r="X42" s="602" t="s">
        <v>533</v>
      </c>
      <c r="Y42" s="602" t="s">
        <v>533</v>
      </c>
      <c r="Z42" s="602" t="s">
        <v>533</v>
      </c>
      <c r="AA42" s="602" t="s">
        <v>533</v>
      </c>
      <c r="AB42" s="602" t="s">
        <v>533</v>
      </c>
      <c r="AC42" s="602"/>
      <c r="AD42" s="602"/>
      <c r="AE42" s="602"/>
      <c r="AF42" s="602"/>
      <c r="AG42" s="602"/>
      <c r="AH42" s="602" t="s">
        <v>123</v>
      </c>
      <c r="AI42" s="602" t="s">
        <v>123</v>
      </c>
      <c r="AJ42" s="602" t="str">
        <f t="shared" si="37"/>
        <v>NI, SE, CC, CI, DC, MI</v>
      </c>
      <c r="AK42" s="603" t="s">
        <v>534</v>
      </c>
      <c r="AL42" s="133" t="s">
        <v>535</v>
      </c>
      <c r="AM42" s="133" t="s">
        <v>536</v>
      </c>
      <c r="AN42" s="137" t="s">
        <v>537</v>
      </c>
      <c r="AO42" s="137" t="s">
        <v>2752</v>
      </c>
      <c r="AP42" s="137" t="s">
        <v>531</v>
      </c>
      <c r="AQ42" s="89" t="s">
        <v>539</v>
      </c>
      <c r="AR42" s="80" t="s">
        <v>540</v>
      </c>
      <c r="AS42" s="80" t="s">
        <v>541</v>
      </c>
      <c r="AT42" s="137" t="s">
        <v>157</v>
      </c>
      <c r="AU42" s="368" t="str">
        <f>IF(AND('1. Service information'!$B$5="Professional Service",'2. Service code creation'!Z43="Time &amp; Materials"),"Day/Hour","EA")</f>
        <v>EA</v>
      </c>
      <c r="AV42" s="368" t="str">
        <f>IF('1. Service information'!$B$5="Professional Service","004","003")</f>
        <v>003</v>
      </c>
      <c r="AW42" s="368" t="s">
        <v>542</v>
      </c>
      <c r="AX42" s="384"/>
      <c r="AY42" s="89" t="s">
        <v>543</v>
      </c>
      <c r="AZ42" s="611" t="s">
        <v>544</v>
      </c>
      <c r="BA42" s="132"/>
      <c r="BB42" s="132" t="s">
        <v>533</v>
      </c>
      <c r="BC42" s="132" t="s">
        <v>533</v>
      </c>
      <c r="BD42" s="132" t="s">
        <v>533</v>
      </c>
      <c r="BE42" s="132" t="s">
        <v>533</v>
      </c>
      <c r="BF42" s="132" t="s">
        <v>533</v>
      </c>
      <c r="BG42" s="132"/>
      <c r="BH42" s="132"/>
      <c r="BI42" s="252" t="s">
        <v>545</v>
      </c>
      <c r="BJ42" s="89"/>
      <c r="BK42" s="368"/>
      <c r="BL42" s="597"/>
      <c r="BM42" s="604"/>
      <c r="BN42" s="629" t="s">
        <v>546</v>
      </c>
      <c r="BO42" s="605" t="s">
        <v>320</v>
      </c>
    </row>
    <row r="43" spans="1:67" ht="24.75" thickBot="1" x14ac:dyDescent="0.25">
      <c r="A43" s="596"/>
      <c r="B43" s="87" t="str">
        <f>IF('1. Service information'!$B$4="Europe",'EU input'!A42,+'2. Service code creation'!A43)</f>
        <v>UPTS-000000074</v>
      </c>
      <c r="C43" s="404">
        <f t="shared" si="35"/>
        <v>20</v>
      </c>
      <c r="D43" s="597" t="str">
        <f>+'2. Service code creation'!M43</f>
        <v>DDSP-UPTS-PBPartsEngineerOnsiteBusHrsNBD</v>
      </c>
      <c r="E43" s="624" t="s">
        <v>599</v>
      </c>
      <c r="F43" s="612">
        <f t="shared" si="33"/>
        <v>20</v>
      </c>
      <c r="G43" s="598" t="s">
        <v>157</v>
      </c>
      <c r="H43" s="598" t="str">
        <f>'1. Service information'!$B$8</f>
        <v>UPTS</v>
      </c>
      <c r="I43" s="599" t="s">
        <v>528</v>
      </c>
      <c r="J43" s="600" t="s">
        <v>529</v>
      </c>
      <c r="K43" s="600" t="s">
        <v>157</v>
      </c>
      <c r="L43" s="600" t="str">
        <f t="shared" ref="L43:L54" si="38">IF(AND(J43="Non-CI (contract)",K43="No"),"This combination not possible, put CI-related to n/a","OK")</f>
        <v>OK</v>
      </c>
      <c r="M43" s="600" t="s">
        <v>530</v>
      </c>
      <c r="N43" s="601" t="s">
        <v>123</v>
      </c>
      <c r="O43" s="133" t="str">
        <f>IF(LEN($D43)&lt;8," ",IF('1. Service information'!$B$5="Professional Service","n/a","TBD"))</f>
        <v>TBD</v>
      </c>
      <c r="P43" s="133" t="str">
        <f>IF(LEN($D43)&lt;8," ",IF('1. Service information'!$B$5="Professional Service","n/a","TBD"))</f>
        <v>TBD</v>
      </c>
      <c r="Q43" s="133" t="str">
        <f>IF(LEN($D43)&lt;8," ",IF('1. Service information'!$B$5="Professional Service","n/a","TBD"))</f>
        <v>TBD</v>
      </c>
      <c r="R43" s="622"/>
      <c r="S43" s="133" t="s">
        <v>531</v>
      </c>
      <c r="T43" s="88" t="str">
        <f>+'2. Service code creation'!P43</f>
        <v>PB Onsite Parts and Engineer BusHrsxNBD</v>
      </c>
      <c r="U43" s="88" t="str">
        <f>+'2. Service code creation'!R43</f>
        <v>24x7 Priority Based Remote Support, Alerting; Business Hours x Next Business Day Priority Based Engineer and parts arrival on site.</v>
      </c>
      <c r="V43" s="602" t="s">
        <v>532</v>
      </c>
      <c r="W43" s="602" t="s">
        <v>533</v>
      </c>
      <c r="X43" s="602" t="s">
        <v>533</v>
      </c>
      <c r="Y43" s="602" t="s">
        <v>533</v>
      </c>
      <c r="Z43" s="602" t="s">
        <v>533</v>
      </c>
      <c r="AA43" s="602" t="s">
        <v>533</v>
      </c>
      <c r="AB43" s="602" t="s">
        <v>533</v>
      </c>
      <c r="AC43" s="602"/>
      <c r="AD43" s="602"/>
      <c r="AE43" s="602"/>
      <c r="AF43" s="602"/>
      <c r="AG43" s="602"/>
      <c r="AH43" s="602" t="s">
        <v>123</v>
      </c>
      <c r="AI43" s="602" t="s">
        <v>123</v>
      </c>
      <c r="AJ43" s="602" t="str">
        <f t="shared" ref="AJ43:AJ58" si="39">IF(V43="00 - Multi LoB",Core_LoB,LEFT(V43,2))</f>
        <v>NI, SE, CC, CI, DC, MI</v>
      </c>
      <c r="AK43" s="603" t="s">
        <v>534</v>
      </c>
      <c r="AL43" s="133" t="s">
        <v>535</v>
      </c>
      <c r="AM43" s="133" t="s">
        <v>536</v>
      </c>
      <c r="AN43" s="137" t="s">
        <v>537</v>
      </c>
      <c r="AO43" s="137" t="s">
        <v>2752</v>
      </c>
      <c r="AP43" s="137" t="s">
        <v>531</v>
      </c>
      <c r="AQ43" s="89" t="s">
        <v>539</v>
      </c>
      <c r="AR43" s="80" t="s">
        <v>540</v>
      </c>
      <c r="AS43" s="80" t="s">
        <v>541</v>
      </c>
      <c r="AT43" s="137" t="s">
        <v>157</v>
      </c>
      <c r="AU43" s="368" t="str">
        <f>IF(AND('1. Service information'!$B$5="Professional Service",'2. Service code creation'!Z44="Time &amp; Materials"),"Day/Hour","EA")</f>
        <v>EA</v>
      </c>
      <c r="AV43" s="368" t="str">
        <f>IF('1. Service information'!$B$5="Professional Service","004","003")</f>
        <v>003</v>
      </c>
      <c r="AW43" s="368" t="s">
        <v>542</v>
      </c>
      <c r="AX43" s="384"/>
      <c r="AY43" s="89" t="s">
        <v>543</v>
      </c>
      <c r="AZ43" s="611" t="s">
        <v>544</v>
      </c>
      <c r="BA43" s="132"/>
      <c r="BB43" s="132" t="s">
        <v>533</v>
      </c>
      <c r="BC43" s="132" t="s">
        <v>533</v>
      </c>
      <c r="BD43" s="132" t="s">
        <v>533</v>
      </c>
      <c r="BE43" s="132" t="s">
        <v>533</v>
      </c>
      <c r="BF43" s="132" t="s">
        <v>533</v>
      </c>
      <c r="BG43" s="132"/>
      <c r="BH43" s="132"/>
      <c r="BI43" s="252" t="s">
        <v>545</v>
      </c>
      <c r="BJ43" s="89"/>
      <c r="BK43" s="368"/>
      <c r="BL43" s="597"/>
      <c r="BM43" s="604"/>
      <c r="BN43" s="629" t="s">
        <v>546</v>
      </c>
      <c r="BO43" s="605" t="s">
        <v>320</v>
      </c>
    </row>
    <row r="44" spans="1:67" ht="24.75" thickBot="1" x14ac:dyDescent="0.25">
      <c r="A44" s="596"/>
      <c r="B44" s="87" t="str">
        <f>IF('1. Service information'!$B$4="Europe",'EU input'!A43,+'2. Service code creation'!A44)</f>
        <v>UPTS-000000075</v>
      </c>
      <c r="C44" s="404">
        <f t="shared" si="35"/>
        <v>20</v>
      </c>
      <c r="D44" s="597" t="str">
        <f>+'2. Service code creation'!M44</f>
        <v>DDSP-UPTS-PBPartsEngineerOnsiteREffort</v>
      </c>
      <c r="E44" s="624" t="s">
        <v>600</v>
      </c>
      <c r="F44" s="612">
        <f t="shared" si="33"/>
        <v>20</v>
      </c>
      <c r="G44" s="598" t="s">
        <v>157</v>
      </c>
      <c r="H44" s="598" t="str">
        <f>'1. Service information'!$B$8</f>
        <v>UPTS</v>
      </c>
      <c r="I44" s="599" t="s">
        <v>528</v>
      </c>
      <c r="J44" s="600" t="s">
        <v>529</v>
      </c>
      <c r="K44" s="600" t="s">
        <v>157</v>
      </c>
      <c r="L44" s="600" t="str">
        <f t="shared" si="38"/>
        <v>OK</v>
      </c>
      <c r="M44" s="600" t="s">
        <v>530</v>
      </c>
      <c r="N44" s="601" t="s">
        <v>123</v>
      </c>
      <c r="O44" s="133" t="str">
        <f>IF(LEN($D44)&lt;8," ",IF('1. Service information'!$B$5="Professional Service","n/a","TBD"))</f>
        <v>TBD</v>
      </c>
      <c r="P44" s="133" t="str">
        <f>IF(LEN($D44)&lt;8," ",IF('1. Service information'!$B$5="Professional Service","n/a","TBD"))</f>
        <v>TBD</v>
      </c>
      <c r="Q44" s="133" t="str">
        <f>IF(LEN($D44)&lt;8," ",IF('1. Service information'!$B$5="Professional Service","n/a","TBD"))</f>
        <v>TBD</v>
      </c>
      <c r="R44" s="622"/>
      <c r="S44" s="133" t="s">
        <v>531</v>
      </c>
      <c r="T44" s="88" t="str">
        <f>+'2. Service code creation'!P44</f>
        <v>PB Onsite Parts and Engineer Reas Effort</v>
      </c>
      <c r="U44" s="88" t="str">
        <f>+'2. Service code creation'!R44</f>
        <v>24x7 Priority Based Remote Support, Alerting; Reasonable Effort Priority Based Engineer and parts arrival on site.</v>
      </c>
      <c r="V44" s="602" t="s">
        <v>532</v>
      </c>
      <c r="W44" s="602" t="s">
        <v>533</v>
      </c>
      <c r="X44" s="602" t="s">
        <v>533</v>
      </c>
      <c r="Y44" s="602" t="s">
        <v>533</v>
      </c>
      <c r="Z44" s="602" t="s">
        <v>533</v>
      </c>
      <c r="AA44" s="602" t="s">
        <v>533</v>
      </c>
      <c r="AB44" s="602" t="s">
        <v>533</v>
      </c>
      <c r="AC44" s="602"/>
      <c r="AD44" s="602"/>
      <c r="AE44" s="602"/>
      <c r="AF44" s="602"/>
      <c r="AG44" s="602"/>
      <c r="AH44" s="602" t="s">
        <v>123</v>
      </c>
      <c r="AI44" s="602" t="s">
        <v>123</v>
      </c>
      <c r="AJ44" s="602" t="str">
        <f t="shared" si="39"/>
        <v>NI, SE, CC, CI, DC, MI</v>
      </c>
      <c r="AK44" s="603" t="s">
        <v>534</v>
      </c>
      <c r="AL44" s="133" t="s">
        <v>535</v>
      </c>
      <c r="AM44" s="133" t="s">
        <v>536</v>
      </c>
      <c r="AN44" s="137" t="s">
        <v>537</v>
      </c>
      <c r="AO44" s="137" t="s">
        <v>2752</v>
      </c>
      <c r="AP44" s="137" t="s">
        <v>531</v>
      </c>
      <c r="AQ44" s="89" t="s">
        <v>539</v>
      </c>
      <c r="AR44" s="80" t="s">
        <v>540</v>
      </c>
      <c r="AS44" s="80" t="s">
        <v>541</v>
      </c>
      <c r="AT44" s="137" t="s">
        <v>157</v>
      </c>
      <c r="AU44" s="368" t="str">
        <f>IF(AND('1. Service information'!$B$5="Professional Service",'2. Service code creation'!Z45="Time &amp; Materials"),"Day/Hour","EA")</f>
        <v>EA</v>
      </c>
      <c r="AV44" s="368" t="str">
        <f>IF('1. Service information'!$B$5="Professional Service","004","003")</f>
        <v>003</v>
      </c>
      <c r="AW44" s="368" t="s">
        <v>542</v>
      </c>
      <c r="AX44" s="384"/>
      <c r="AY44" s="89" t="s">
        <v>543</v>
      </c>
      <c r="AZ44" s="611" t="s">
        <v>544</v>
      </c>
      <c r="BA44" s="132"/>
      <c r="BB44" s="132" t="s">
        <v>533</v>
      </c>
      <c r="BC44" s="132" t="s">
        <v>533</v>
      </c>
      <c r="BD44" s="132" t="s">
        <v>533</v>
      </c>
      <c r="BE44" s="132" t="s">
        <v>533</v>
      </c>
      <c r="BF44" s="132" t="s">
        <v>533</v>
      </c>
      <c r="BG44" s="132"/>
      <c r="BH44" s="132"/>
      <c r="BI44" s="252" t="s">
        <v>545</v>
      </c>
      <c r="BJ44" s="89"/>
      <c r="BK44" s="368"/>
      <c r="BL44" s="597"/>
      <c r="BM44" s="604"/>
      <c r="BN44" s="629" t="s">
        <v>546</v>
      </c>
      <c r="BO44" s="605" t="s">
        <v>320</v>
      </c>
    </row>
    <row r="45" spans="1:67" ht="24.75" thickBot="1" x14ac:dyDescent="0.25">
      <c r="A45" s="596"/>
      <c r="B45" s="87" t="str">
        <f>IF('1. Service information'!$B$4="Europe",'EU input'!A44,+'2. Service code creation'!A45)</f>
        <v>UPTS-000000076</v>
      </c>
      <c r="C45" s="404">
        <f t="shared" si="35"/>
        <v>20</v>
      </c>
      <c r="D45" s="597" t="str">
        <f>+'2. Service code creation'!M45</f>
        <v>DDSP-UPTS-PBMissionCritical24x7x2</v>
      </c>
      <c r="E45" s="624" t="s">
        <v>601</v>
      </c>
      <c r="F45" s="612">
        <f t="shared" si="33"/>
        <v>20</v>
      </c>
      <c r="G45" s="598" t="s">
        <v>157</v>
      </c>
      <c r="H45" s="598" t="str">
        <f>'1. Service information'!$B$8</f>
        <v>UPTS</v>
      </c>
      <c r="I45" s="599" t="s">
        <v>528</v>
      </c>
      <c r="J45" s="600" t="s">
        <v>529</v>
      </c>
      <c r="K45" s="600" t="s">
        <v>157</v>
      </c>
      <c r="L45" s="600" t="str">
        <f t="shared" si="38"/>
        <v>OK</v>
      </c>
      <c r="M45" s="600" t="s">
        <v>530</v>
      </c>
      <c r="N45" s="601" t="s">
        <v>123</v>
      </c>
      <c r="O45" s="133" t="str">
        <f>IF(LEN($D45)&lt;8," ",IF('1. Service information'!$B$5="Professional Service","n/a","TBD"))</f>
        <v>TBD</v>
      </c>
      <c r="P45" s="133" t="str">
        <f>IF(LEN($D45)&lt;8," ",IF('1. Service information'!$B$5="Professional Service","n/a","TBD"))</f>
        <v>TBD</v>
      </c>
      <c r="Q45" s="133" t="str">
        <f>IF(LEN($D45)&lt;8," ",IF('1. Service information'!$B$5="Professional Service","n/a","TBD"))</f>
        <v>TBD</v>
      </c>
      <c r="R45" s="622"/>
      <c r="S45" s="133" t="s">
        <v>531</v>
      </c>
      <c r="T45" s="88" t="str">
        <f>+'2. Service code creation'!P45</f>
        <v>PB Mission Critical 24x7x2</v>
      </c>
      <c r="U45" s="88" t="str">
        <f>+'2. Service code creation'!R45</f>
        <v>24x7 Priority Based Remote Support, Availability and Capacity Monitoring and Reporting; 24x7x2 Priority Based Engineer and parts arrival on site.</v>
      </c>
      <c r="V45" s="602" t="s">
        <v>532</v>
      </c>
      <c r="W45" s="602" t="s">
        <v>533</v>
      </c>
      <c r="X45" s="602" t="s">
        <v>533</v>
      </c>
      <c r="Y45" s="602" t="s">
        <v>533</v>
      </c>
      <c r="Z45" s="602" t="s">
        <v>533</v>
      </c>
      <c r="AA45" s="602" t="s">
        <v>533</v>
      </c>
      <c r="AB45" s="602" t="s">
        <v>533</v>
      </c>
      <c r="AC45" s="602"/>
      <c r="AD45" s="602"/>
      <c r="AE45" s="602"/>
      <c r="AF45" s="602"/>
      <c r="AG45" s="602"/>
      <c r="AH45" s="602" t="s">
        <v>123</v>
      </c>
      <c r="AI45" s="602" t="s">
        <v>123</v>
      </c>
      <c r="AJ45" s="602" t="str">
        <f t="shared" si="39"/>
        <v>NI, SE, CC, CI, DC, MI</v>
      </c>
      <c r="AK45" s="603" t="s">
        <v>534</v>
      </c>
      <c r="AL45" s="133" t="s">
        <v>535</v>
      </c>
      <c r="AM45" s="133" t="s">
        <v>536</v>
      </c>
      <c r="AN45" s="137" t="s">
        <v>537</v>
      </c>
      <c r="AO45" s="137" t="s">
        <v>2752</v>
      </c>
      <c r="AP45" s="137" t="s">
        <v>531</v>
      </c>
      <c r="AQ45" s="89" t="s">
        <v>539</v>
      </c>
      <c r="AR45" s="80" t="s">
        <v>540</v>
      </c>
      <c r="AS45" s="80" t="s">
        <v>541</v>
      </c>
      <c r="AT45" s="137" t="s">
        <v>157</v>
      </c>
      <c r="AU45" s="368" t="str">
        <f>IF(AND('1. Service information'!$B$5="Professional Service",'2. Service code creation'!Z46="Time &amp; Materials"),"Day/Hour","EA")</f>
        <v>EA</v>
      </c>
      <c r="AV45" s="368" t="str">
        <f>IF('1. Service information'!$B$5="Professional Service","004","003")</f>
        <v>003</v>
      </c>
      <c r="AW45" s="368" t="s">
        <v>542</v>
      </c>
      <c r="AX45" s="384"/>
      <c r="AY45" s="89" t="s">
        <v>543</v>
      </c>
      <c r="AZ45" s="611" t="s">
        <v>544</v>
      </c>
      <c r="BA45" s="132"/>
      <c r="BB45" s="132" t="s">
        <v>533</v>
      </c>
      <c r="BC45" s="132" t="s">
        <v>533</v>
      </c>
      <c r="BD45" s="132" t="s">
        <v>533</v>
      </c>
      <c r="BE45" s="132" t="s">
        <v>533</v>
      </c>
      <c r="BF45" s="132" t="s">
        <v>533</v>
      </c>
      <c r="BG45" s="132"/>
      <c r="BH45" s="132"/>
      <c r="BI45" s="252" t="s">
        <v>545</v>
      </c>
      <c r="BJ45" s="89"/>
      <c r="BK45" s="368"/>
      <c r="BL45" s="597"/>
      <c r="BM45" s="604"/>
      <c r="BN45" s="629" t="s">
        <v>546</v>
      </c>
      <c r="BO45" s="605" t="s">
        <v>320</v>
      </c>
    </row>
    <row r="46" spans="1:67" ht="24.75" thickBot="1" x14ac:dyDescent="0.25">
      <c r="A46" s="596"/>
      <c r="B46" s="87" t="str">
        <f>IF('1. Service information'!$B$4="Europe",'EU input'!A45,+'2. Service code creation'!A46)</f>
        <v>UPTS-000000077</v>
      </c>
      <c r="C46" s="404">
        <f t="shared" si="35"/>
        <v>20</v>
      </c>
      <c r="D46" s="597" t="str">
        <f>+'2. Service code creation'!M46</f>
        <v>DDSP-UPTS-PBMissionCritical24x7x4</v>
      </c>
      <c r="E46" s="624" t="s">
        <v>602</v>
      </c>
      <c r="F46" s="612">
        <f t="shared" si="33"/>
        <v>20</v>
      </c>
      <c r="G46" s="598" t="s">
        <v>157</v>
      </c>
      <c r="H46" s="598" t="str">
        <f>'1. Service information'!$B$8</f>
        <v>UPTS</v>
      </c>
      <c r="I46" s="599" t="s">
        <v>528</v>
      </c>
      <c r="J46" s="600" t="s">
        <v>529</v>
      </c>
      <c r="K46" s="600" t="s">
        <v>157</v>
      </c>
      <c r="L46" s="600" t="str">
        <f t="shared" si="38"/>
        <v>OK</v>
      </c>
      <c r="M46" s="600" t="s">
        <v>530</v>
      </c>
      <c r="N46" s="601" t="s">
        <v>123</v>
      </c>
      <c r="O46" s="133" t="str">
        <f>IF(LEN($D46)&lt;8," ",IF('1. Service information'!$B$5="Professional Service","n/a","TBD"))</f>
        <v>TBD</v>
      </c>
      <c r="P46" s="133" t="str">
        <f>IF(LEN($D46)&lt;8," ",IF('1. Service information'!$B$5="Professional Service","n/a","TBD"))</f>
        <v>TBD</v>
      </c>
      <c r="Q46" s="133" t="str">
        <f>IF(LEN($D46)&lt;8," ",IF('1. Service information'!$B$5="Professional Service","n/a","TBD"))</f>
        <v>TBD</v>
      </c>
      <c r="R46" s="622"/>
      <c r="S46" s="133" t="s">
        <v>531</v>
      </c>
      <c r="T46" s="88" t="str">
        <f>+'2. Service code creation'!P46</f>
        <v>PB Mission Critical 24x7x4</v>
      </c>
      <c r="U46" s="88" t="str">
        <f>+'2. Service code creation'!R46</f>
        <v>24x7 Priority Based Remote Support, Availability and Capacity Monitoring and Reporting; 24x7x4 Priority Based Engineer and parts arrival on site.</v>
      </c>
      <c r="V46" s="602" t="s">
        <v>532</v>
      </c>
      <c r="W46" s="602" t="s">
        <v>533</v>
      </c>
      <c r="X46" s="602" t="s">
        <v>533</v>
      </c>
      <c r="Y46" s="602" t="s">
        <v>533</v>
      </c>
      <c r="Z46" s="602" t="s">
        <v>533</v>
      </c>
      <c r="AA46" s="602" t="s">
        <v>533</v>
      </c>
      <c r="AB46" s="602" t="s">
        <v>533</v>
      </c>
      <c r="AC46" s="602"/>
      <c r="AD46" s="602"/>
      <c r="AE46" s="602"/>
      <c r="AF46" s="602"/>
      <c r="AG46" s="602"/>
      <c r="AH46" s="602" t="s">
        <v>123</v>
      </c>
      <c r="AI46" s="602" t="s">
        <v>123</v>
      </c>
      <c r="AJ46" s="602" t="str">
        <f t="shared" si="39"/>
        <v>NI, SE, CC, CI, DC, MI</v>
      </c>
      <c r="AK46" s="603" t="s">
        <v>534</v>
      </c>
      <c r="AL46" s="133" t="s">
        <v>535</v>
      </c>
      <c r="AM46" s="133" t="s">
        <v>536</v>
      </c>
      <c r="AN46" s="137" t="s">
        <v>537</v>
      </c>
      <c r="AO46" s="137" t="s">
        <v>2752</v>
      </c>
      <c r="AP46" s="137" t="s">
        <v>531</v>
      </c>
      <c r="AQ46" s="89" t="s">
        <v>539</v>
      </c>
      <c r="AR46" s="80" t="s">
        <v>540</v>
      </c>
      <c r="AS46" s="80" t="s">
        <v>541</v>
      </c>
      <c r="AT46" s="137" t="s">
        <v>157</v>
      </c>
      <c r="AU46" s="368" t="str">
        <f>IF(AND('1. Service information'!$B$5="Professional Service",'2. Service code creation'!Z47="Time &amp; Materials"),"Day/Hour","EA")</f>
        <v>EA</v>
      </c>
      <c r="AV46" s="368" t="str">
        <f>IF('1. Service information'!$B$5="Professional Service","004","003")</f>
        <v>003</v>
      </c>
      <c r="AW46" s="368" t="s">
        <v>542</v>
      </c>
      <c r="AX46" s="384"/>
      <c r="AY46" s="89" t="s">
        <v>543</v>
      </c>
      <c r="AZ46" s="611" t="s">
        <v>544</v>
      </c>
      <c r="BA46" s="132"/>
      <c r="BB46" s="132" t="s">
        <v>533</v>
      </c>
      <c r="BC46" s="132" t="s">
        <v>533</v>
      </c>
      <c r="BD46" s="132" t="s">
        <v>533</v>
      </c>
      <c r="BE46" s="132" t="s">
        <v>533</v>
      </c>
      <c r="BF46" s="132" t="s">
        <v>533</v>
      </c>
      <c r="BG46" s="132"/>
      <c r="BH46" s="132"/>
      <c r="BI46" s="252" t="s">
        <v>545</v>
      </c>
      <c r="BJ46" s="89"/>
      <c r="BK46" s="368"/>
      <c r="BL46" s="597"/>
      <c r="BM46" s="604"/>
      <c r="BN46" s="629" t="s">
        <v>546</v>
      </c>
      <c r="BO46" s="605" t="s">
        <v>320</v>
      </c>
    </row>
    <row r="47" spans="1:67" ht="24.75" thickBot="1" x14ac:dyDescent="0.25">
      <c r="A47" s="596"/>
      <c r="B47" s="87" t="str">
        <f>IF('1. Service information'!$B$4="Europe",'EU input'!A46,+'2. Service code creation'!A47)</f>
        <v>UPTS-000000078</v>
      </c>
      <c r="C47" s="404">
        <f t="shared" ref="C47:C54" si="40">LEN(E47)</f>
        <v>20</v>
      </c>
      <c r="D47" s="597" t="str">
        <f>+'2. Service code creation'!M47</f>
        <v>DDSP-UPTS-PartsEngineerOnsite24x7x2</v>
      </c>
      <c r="E47" s="624" t="s">
        <v>603</v>
      </c>
      <c r="F47" s="612">
        <f t="shared" si="33"/>
        <v>20</v>
      </c>
      <c r="G47" s="598" t="s">
        <v>157</v>
      </c>
      <c r="H47" s="598" t="str">
        <f>'1. Service information'!$B$8</f>
        <v>UPTS</v>
      </c>
      <c r="I47" s="599" t="s">
        <v>528</v>
      </c>
      <c r="J47" s="600" t="s">
        <v>529</v>
      </c>
      <c r="K47" s="600" t="s">
        <v>157</v>
      </c>
      <c r="L47" s="600" t="str">
        <f t="shared" si="38"/>
        <v>OK</v>
      </c>
      <c r="M47" s="600" t="s">
        <v>530</v>
      </c>
      <c r="N47" s="601" t="s">
        <v>123</v>
      </c>
      <c r="O47" s="133" t="str">
        <f>IF(LEN($D47)&lt;8," ",IF('1. Service information'!$B$5="Professional Service","n/a","TBD"))</f>
        <v>TBD</v>
      </c>
      <c r="P47" s="133" t="str">
        <f>IF(LEN($D47)&lt;8," ",IF('1. Service information'!$B$5="Professional Service","n/a","TBD"))</f>
        <v>TBD</v>
      </c>
      <c r="Q47" s="133" t="str">
        <f>IF(LEN($D47)&lt;8," ",IF('1. Service information'!$B$5="Professional Service","n/a","TBD"))</f>
        <v>TBD</v>
      </c>
      <c r="R47" s="622"/>
      <c r="S47" s="133" t="s">
        <v>531</v>
      </c>
      <c r="T47" s="88" t="str">
        <f>+'2. Service code creation'!P47</f>
        <v>Onsite Parts and Engineer 24x7x2</v>
      </c>
      <c r="U47" s="88" t="str">
        <f>+'2. Service code creation'!R47</f>
        <v>24x7 Remote Support, Alerting; 24x7x2 Engineer and parts arrival on site.</v>
      </c>
      <c r="V47" s="602" t="s">
        <v>532</v>
      </c>
      <c r="W47" s="602" t="s">
        <v>533</v>
      </c>
      <c r="X47" s="602" t="s">
        <v>533</v>
      </c>
      <c r="Y47" s="602" t="s">
        <v>533</v>
      </c>
      <c r="Z47" s="602" t="s">
        <v>533</v>
      </c>
      <c r="AA47" s="602" t="s">
        <v>533</v>
      </c>
      <c r="AB47" s="602" t="s">
        <v>533</v>
      </c>
      <c r="AC47" s="602"/>
      <c r="AD47" s="602"/>
      <c r="AE47" s="602"/>
      <c r="AF47" s="602"/>
      <c r="AG47" s="602"/>
      <c r="AH47" s="602" t="s">
        <v>123</v>
      </c>
      <c r="AI47" s="602" t="s">
        <v>123</v>
      </c>
      <c r="AJ47" s="602" t="str">
        <f t="shared" si="39"/>
        <v>NI, SE, CC, CI, DC, MI</v>
      </c>
      <c r="AK47" s="603" t="s">
        <v>534</v>
      </c>
      <c r="AL47" s="133" t="s">
        <v>535</v>
      </c>
      <c r="AM47" s="133" t="s">
        <v>536</v>
      </c>
      <c r="AN47" s="137" t="s">
        <v>537</v>
      </c>
      <c r="AO47" s="137" t="s">
        <v>2752</v>
      </c>
      <c r="AP47" s="137" t="s">
        <v>531</v>
      </c>
      <c r="AQ47" s="89" t="s">
        <v>539</v>
      </c>
      <c r="AR47" s="80" t="s">
        <v>540</v>
      </c>
      <c r="AS47" s="80" t="s">
        <v>541</v>
      </c>
      <c r="AT47" s="137" t="s">
        <v>157</v>
      </c>
      <c r="AU47" s="368" t="str">
        <f>IF(AND('1. Service information'!$B$5="Professional Service",'2. Service code creation'!Z48="Time &amp; Materials"),"Day/Hour","EA")</f>
        <v>EA</v>
      </c>
      <c r="AV47" s="368" t="str">
        <f>IF('1. Service information'!$B$5="Professional Service","004","003")</f>
        <v>003</v>
      </c>
      <c r="AW47" s="368" t="s">
        <v>542</v>
      </c>
      <c r="AX47" s="384"/>
      <c r="AY47" s="89" t="s">
        <v>543</v>
      </c>
      <c r="AZ47" s="611" t="s">
        <v>544</v>
      </c>
      <c r="BA47" s="132"/>
      <c r="BB47" s="132" t="s">
        <v>533</v>
      </c>
      <c r="BC47" s="132" t="s">
        <v>533</v>
      </c>
      <c r="BD47" s="132" t="s">
        <v>533</v>
      </c>
      <c r="BE47" s="132" t="s">
        <v>533</v>
      </c>
      <c r="BF47" s="132" t="s">
        <v>533</v>
      </c>
      <c r="BG47" s="132"/>
      <c r="BH47" s="132"/>
      <c r="BI47" s="252" t="s">
        <v>545</v>
      </c>
      <c r="BJ47" s="89"/>
      <c r="BK47" s="368"/>
      <c r="BL47" s="597"/>
      <c r="BM47" s="604"/>
      <c r="BN47" s="629" t="s">
        <v>546</v>
      </c>
      <c r="BO47" s="605" t="s">
        <v>320</v>
      </c>
    </row>
    <row r="48" spans="1:67" ht="24.75" thickBot="1" x14ac:dyDescent="0.25">
      <c r="A48" s="596"/>
      <c r="B48" s="87" t="str">
        <f>IF('1. Service information'!$B$4="Europe",'EU input'!A47,+'2. Service code creation'!A48)</f>
        <v>UPTS-000000079</v>
      </c>
      <c r="C48" s="404">
        <f t="shared" si="40"/>
        <v>20</v>
      </c>
      <c r="D48" s="597" t="str">
        <f>+'2. Service code creation'!M48</f>
        <v>DDSP-UPTS-PartsEngineerOnsiteREffort</v>
      </c>
      <c r="E48" s="624" t="s">
        <v>604</v>
      </c>
      <c r="F48" s="612">
        <f t="shared" si="33"/>
        <v>20</v>
      </c>
      <c r="G48" s="598" t="s">
        <v>157</v>
      </c>
      <c r="H48" s="598" t="str">
        <f>'1. Service information'!$B$8</f>
        <v>UPTS</v>
      </c>
      <c r="I48" s="599" t="s">
        <v>528</v>
      </c>
      <c r="J48" s="600" t="s">
        <v>529</v>
      </c>
      <c r="K48" s="600" t="s">
        <v>157</v>
      </c>
      <c r="L48" s="600" t="str">
        <f t="shared" si="38"/>
        <v>OK</v>
      </c>
      <c r="M48" s="600" t="s">
        <v>530</v>
      </c>
      <c r="N48" s="601" t="s">
        <v>123</v>
      </c>
      <c r="O48" s="133" t="str">
        <f>IF(LEN($D48)&lt;8," ",IF('1. Service information'!$B$5="Professional Service","n/a","TBD"))</f>
        <v>TBD</v>
      </c>
      <c r="P48" s="133" t="str">
        <f>IF(LEN($D48)&lt;8," ",IF('1. Service information'!$B$5="Professional Service","n/a","TBD"))</f>
        <v>TBD</v>
      </c>
      <c r="Q48" s="133" t="str">
        <f>IF(LEN($D48)&lt;8," ",IF('1. Service information'!$B$5="Professional Service","n/a","TBD"))</f>
        <v>TBD</v>
      </c>
      <c r="R48" s="622"/>
      <c r="S48" s="133" t="s">
        <v>531</v>
      </c>
      <c r="T48" s="88" t="str">
        <f>+'2. Service code creation'!P48</f>
        <v>Onsite Parts and Engineer Reas Effort</v>
      </c>
      <c r="U48" s="88" t="str">
        <f>+'2. Service code creation'!R48</f>
        <v>24x7 Remote Support, Alerting; Reasonable Effort Engineer and parts arrival on site.</v>
      </c>
      <c r="V48" s="602" t="s">
        <v>532</v>
      </c>
      <c r="W48" s="602" t="s">
        <v>533</v>
      </c>
      <c r="X48" s="602" t="s">
        <v>533</v>
      </c>
      <c r="Y48" s="602" t="s">
        <v>533</v>
      </c>
      <c r="Z48" s="602" t="s">
        <v>533</v>
      </c>
      <c r="AA48" s="602" t="s">
        <v>533</v>
      </c>
      <c r="AB48" s="602" t="s">
        <v>533</v>
      </c>
      <c r="AC48" s="602"/>
      <c r="AD48" s="602"/>
      <c r="AE48" s="602"/>
      <c r="AF48" s="602"/>
      <c r="AG48" s="602"/>
      <c r="AH48" s="602" t="s">
        <v>123</v>
      </c>
      <c r="AI48" s="602" t="s">
        <v>123</v>
      </c>
      <c r="AJ48" s="602" t="str">
        <f t="shared" si="39"/>
        <v>NI, SE, CC, CI, DC, MI</v>
      </c>
      <c r="AK48" s="603" t="s">
        <v>534</v>
      </c>
      <c r="AL48" s="133" t="s">
        <v>535</v>
      </c>
      <c r="AM48" s="133" t="s">
        <v>536</v>
      </c>
      <c r="AN48" s="137" t="s">
        <v>537</v>
      </c>
      <c r="AO48" s="137" t="s">
        <v>2752</v>
      </c>
      <c r="AP48" s="137" t="s">
        <v>531</v>
      </c>
      <c r="AQ48" s="89" t="s">
        <v>539</v>
      </c>
      <c r="AR48" s="80" t="s">
        <v>540</v>
      </c>
      <c r="AS48" s="80" t="s">
        <v>541</v>
      </c>
      <c r="AT48" s="137" t="s">
        <v>157</v>
      </c>
      <c r="AU48" s="368" t="str">
        <f>IF(AND('1. Service information'!$B$5="Professional Service",'2. Service code creation'!Z49="Time &amp; Materials"),"Day/Hour","EA")</f>
        <v>EA</v>
      </c>
      <c r="AV48" s="368" t="str">
        <f>IF('1. Service information'!$B$5="Professional Service","004","003")</f>
        <v>003</v>
      </c>
      <c r="AW48" s="368" t="s">
        <v>542</v>
      </c>
      <c r="AX48" s="384"/>
      <c r="AY48" s="89" t="s">
        <v>543</v>
      </c>
      <c r="AZ48" s="611" t="s">
        <v>544</v>
      </c>
      <c r="BA48" s="132"/>
      <c r="BB48" s="132" t="s">
        <v>533</v>
      </c>
      <c r="BC48" s="132" t="s">
        <v>533</v>
      </c>
      <c r="BD48" s="132" t="s">
        <v>533</v>
      </c>
      <c r="BE48" s="132" t="s">
        <v>533</v>
      </c>
      <c r="BF48" s="132" t="s">
        <v>533</v>
      </c>
      <c r="BG48" s="132"/>
      <c r="BH48" s="132"/>
      <c r="BI48" s="252" t="s">
        <v>545</v>
      </c>
      <c r="BJ48" s="89"/>
      <c r="BK48" s="368"/>
      <c r="BL48" s="597"/>
      <c r="BM48" s="604"/>
      <c r="BN48" s="629" t="s">
        <v>546</v>
      </c>
      <c r="BO48" s="605" t="s">
        <v>320</v>
      </c>
    </row>
    <row r="49" spans="1:67" ht="24.75" thickBot="1" x14ac:dyDescent="0.25">
      <c r="A49" s="596"/>
      <c r="B49" s="87" t="str">
        <f>IF('1. Service information'!$B$4="Europe",'EU input'!A48,+'2. Service code creation'!A49)</f>
        <v>UPTS-000000080</v>
      </c>
      <c r="C49" s="404">
        <f t="shared" si="40"/>
        <v>20</v>
      </c>
      <c r="D49" s="597" t="str">
        <f>+'2. Service code creation'!M49</f>
        <v>DDSP-UPTS-PartsOnlyREffort</v>
      </c>
      <c r="E49" s="624" t="s">
        <v>605</v>
      </c>
      <c r="F49" s="612">
        <f t="shared" si="33"/>
        <v>20</v>
      </c>
      <c r="G49" s="598" t="s">
        <v>157</v>
      </c>
      <c r="H49" s="598" t="str">
        <f>'1. Service information'!$B$8</f>
        <v>UPTS</v>
      </c>
      <c r="I49" s="599" t="s">
        <v>528</v>
      </c>
      <c r="J49" s="600" t="s">
        <v>529</v>
      </c>
      <c r="K49" s="600" t="s">
        <v>157</v>
      </c>
      <c r="L49" s="600" t="str">
        <f t="shared" si="38"/>
        <v>OK</v>
      </c>
      <c r="M49" s="600" t="s">
        <v>530</v>
      </c>
      <c r="N49" s="601" t="s">
        <v>123</v>
      </c>
      <c r="O49" s="133" t="str">
        <f>IF(LEN($D49)&lt;8," ",IF('1. Service information'!$B$5="Professional Service","n/a","TBD"))</f>
        <v>TBD</v>
      </c>
      <c r="P49" s="133" t="str">
        <f>IF(LEN($D49)&lt;8," ",IF('1. Service information'!$B$5="Professional Service","n/a","TBD"))</f>
        <v>TBD</v>
      </c>
      <c r="Q49" s="133" t="str">
        <f>IF(LEN($D49)&lt;8," ",IF('1. Service information'!$B$5="Professional Service","n/a","TBD"))</f>
        <v>TBD</v>
      </c>
      <c r="R49" s="622"/>
      <c r="S49" s="133" t="s">
        <v>531</v>
      </c>
      <c r="T49" s="88" t="str">
        <f>+'2. Service code creation'!P49</f>
        <v>Parts only Reasonable Effort</v>
      </c>
      <c r="U49" s="88" t="str">
        <f>+'2. Service code creation'!R49</f>
        <v>24x7 Remote Support, Alerting; Reasonable Effort parts parts arrival on site.</v>
      </c>
      <c r="V49" s="602" t="s">
        <v>532</v>
      </c>
      <c r="W49" s="602" t="s">
        <v>533</v>
      </c>
      <c r="X49" s="602" t="s">
        <v>533</v>
      </c>
      <c r="Y49" s="602" t="s">
        <v>533</v>
      </c>
      <c r="Z49" s="602" t="s">
        <v>533</v>
      </c>
      <c r="AA49" s="602" t="s">
        <v>533</v>
      </c>
      <c r="AB49" s="602" t="s">
        <v>533</v>
      </c>
      <c r="AC49" s="602"/>
      <c r="AD49" s="602"/>
      <c r="AE49" s="602"/>
      <c r="AF49" s="602"/>
      <c r="AG49" s="602"/>
      <c r="AH49" s="602" t="s">
        <v>123</v>
      </c>
      <c r="AI49" s="602" t="s">
        <v>123</v>
      </c>
      <c r="AJ49" s="602" t="str">
        <f t="shared" si="39"/>
        <v>NI, SE, CC, CI, DC, MI</v>
      </c>
      <c r="AK49" s="603" t="s">
        <v>534</v>
      </c>
      <c r="AL49" s="133" t="s">
        <v>535</v>
      </c>
      <c r="AM49" s="133" t="s">
        <v>536</v>
      </c>
      <c r="AN49" s="137" t="s">
        <v>537</v>
      </c>
      <c r="AO49" s="137" t="s">
        <v>2752</v>
      </c>
      <c r="AP49" s="137" t="s">
        <v>531</v>
      </c>
      <c r="AQ49" s="89" t="s">
        <v>539</v>
      </c>
      <c r="AR49" s="80" t="s">
        <v>540</v>
      </c>
      <c r="AS49" s="80" t="s">
        <v>541</v>
      </c>
      <c r="AT49" s="137" t="s">
        <v>157</v>
      </c>
      <c r="AU49" s="368" t="str">
        <f>IF(AND('1. Service information'!$B$5="Professional Service",'2. Service code creation'!Z50="Time &amp; Materials"),"Day/Hour","EA")</f>
        <v>EA</v>
      </c>
      <c r="AV49" s="368" t="str">
        <f>IF('1. Service information'!$B$5="Professional Service","004","003")</f>
        <v>003</v>
      </c>
      <c r="AW49" s="368" t="s">
        <v>542</v>
      </c>
      <c r="AX49" s="384"/>
      <c r="AY49" s="89" t="s">
        <v>543</v>
      </c>
      <c r="AZ49" s="611" t="s">
        <v>544</v>
      </c>
      <c r="BA49" s="132"/>
      <c r="BB49" s="132" t="s">
        <v>533</v>
      </c>
      <c r="BC49" s="132" t="s">
        <v>533</v>
      </c>
      <c r="BD49" s="132" t="s">
        <v>533</v>
      </c>
      <c r="BE49" s="132" t="s">
        <v>533</v>
      </c>
      <c r="BF49" s="132" t="s">
        <v>533</v>
      </c>
      <c r="BG49" s="132"/>
      <c r="BH49" s="132"/>
      <c r="BI49" s="252" t="s">
        <v>545</v>
      </c>
      <c r="BJ49" s="89"/>
      <c r="BK49" s="368"/>
      <c r="BL49" s="597"/>
      <c r="BM49" s="604"/>
      <c r="BN49" s="629" t="s">
        <v>546</v>
      </c>
      <c r="BO49" s="605" t="s">
        <v>320</v>
      </c>
    </row>
    <row r="50" spans="1:67" ht="24.75" thickBot="1" x14ac:dyDescent="0.25">
      <c r="A50" s="596"/>
      <c r="B50" s="87" t="str">
        <f>IF('1. Service information'!$B$4="Europe",'EU input'!A49,+'2. Service code creation'!A50)</f>
        <v>UPTS-000000081</v>
      </c>
      <c r="C50" s="404">
        <f t="shared" si="40"/>
        <v>20</v>
      </c>
      <c r="D50" s="597" t="str">
        <f>+'2. Service code creation'!M50</f>
        <v>DDSP-UPTS-PartsOnly24x7x2</v>
      </c>
      <c r="E50" s="624" t="s">
        <v>606</v>
      </c>
      <c r="F50" s="612">
        <f t="shared" si="33"/>
        <v>20</v>
      </c>
      <c r="G50" s="598" t="s">
        <v>157</v>
      </c>
      <c r="H50" s="598" t="str">
        <f>'1. Service information'!$B$8</f>
        <v>UPTS</v>
      </c>
      <c r="I50" s="599" t="s">
        <v>528</v>
      </c>
      <c r="J50" s="600" t="s">
        <v>529</v>
      </c>
      <c r="K50" s="600" t="s">
        <v>157</v>
      </c>
      <c r="L50" s="600" t="str">
        <f t="shared" si="38"/>
        <v>OK</v>
      </c>
      <c r="M50" s="600" t="s">
        <v>530</v>
      </c>
      <c r="N50" s="601" t="s">
        <v>123</v>
      </c>
      <c r="O50" s="133" t="str">
        <f>IF(LEN($D50)&lt;8," ",IF('1. Service information'!$B$5="Professional Service","n/a","TBD"))</f>
        <v>TBD</v>
      </c>
      <c r="P50" s="133" t="str">
        <f>IF(LEN($D50)&lt;8," ",IF('1. Service information'!$B$5="Professional Service","n/a","TBD"))</f>
        <v>TBD</v>
      </c>
      <c r="Q50" s="133" t="str">
        <f>IF(LEN($D50)&lt;8," ",IF('1. Service information'!$B$5="Professional Service","n/a","TBD"))</f>
        <v>TBD</v>
      </c>
      <c r="R50" s="622"/>
      <c r="S50" s="133" t="s">
        <v>531</v>
      </c>
      <c r="T50" s="88" t="str">
        <f>+'2. Service code creation'!P50</f>
        <v>Parts only 24x7x2</v>
      </c>
      <c r="U50" s="88" t="str">
        <f>+'2. Service code creation'!R50</f>
        <v>24x7 Remote Support; 24x7x2 parts parts arrival on site.</v>
      </c>
      <c r="V50" s="602" t="s">
        <v>532</v>
      </c>
      <c r="W50" s="602" t="s">
        <v>533</v>
      </c>
      <c r="X50" s="602" t="s">
        <v>533</v>
      </c>
      <c r="Y50" s="602" t="s">
        <v>533</v>
      </c>
      <c r="Z50" s="602" t="s">
        <v>533</v>
      </c>
      <c r="AA50" s="602" t="s">
        <v>533</v>
      </c>
      <c r="AB50" s="602" t="s">
        <v>533</v>
      </c>
      <c r="AC50" s="602"/>
      <c r="AD50" s="602"/>
      <c r="AE50" s="602"/>
      <c r="AF50" s="602"/>
      <c r="AG50" s="602"/>
      <c r="AH50" s="602" t="s">
        <v>123</v>
      </c>
      <c r="AI50" s="602" t="s">
        <v>123</v>
      </c>
      <c r="AJ50" s="602" t="str">
        <f t="shared" si="39"/>
        <v>NI, SE, CC, CI, DC, MI</v>
      </c>
      <c r="AK50" s="603" t="s">
        <v>534</v>
      </c>
      <c r="AL50" s="133" t="s">
        <v>535</v>
      </c>
      <c r="AM50" s="133" t="s">
        <v>536</v>
      </c>
      <c r="AN50" s="137" t="s">
        <v>537</v>
      </c>
      <c r="AO50" s="137" t="s">
        <v>2752</v>
      </c>
      <c r="AP50" s="137" t="s">
        <v>531</v>
      </c>
      <c r="AQ50" s="89" t="s">
        <v>539</v>
      </c>
      <c r="AR50" s="80" t="s">
        <v>540</v>
      </c>
      <c r="AS50" s="80" t="s">
        <v>541</v>
      </c>
      <c r="AT50" s="137" t="s">
        <v>157</v>
      </c>
      <c r="AU50" s="368" t="str">
        <f>IF(AND('1. Service information'!$B$5="Professional Service",'2. Service code creation'!Z51="Time &amp; Materials"),"Day/Hour","EA")</f>
        <v>EA</v>
      </c>
      <c r="AV50" s="368" t="str">
        <f>IF('1. Service information'!$B$5="Professional Service","004","003")</f>
        <v>003</v>
      </c>
      <c r="AW50" s="368" t="s">
        <v>542</v>
      </c>
      <c r="AX50" s="384"/>
      <c r="AY50" s="89" t="s">
        <v>543</v>
      </c>
      <c r="AZ50" s="611" t="s">
        <v>544</v>
      </c>
      <c r="BA50" s="132"/>
      <c r="BB50" s="132" t="s">
        <v>533</v>
      </c>
      <c r="BC50" s="132" t="s">
        <v>533</v>
      </c>
      <c r="BD50" s="132" t="s">
        <v>533</v>
      </c>
      <c r="BE50" s="132" t="s">
        <v>533</v>
      </c>
      <c r="BF50" s="132" t="s">
        <v>533</v>
      </c>
      <c r="BG50" s="132"/>
      <c r="BH50" s="132"/>
      <c r="BI50" s="252" t="s">
        <v>545</v>
      </c>
      <c r="BJ50" s="89"/>
      <c r="BK50" s="368"/>
      <c r="BL50" s="597"/>
      <c r="BM50" s="604"/>
      <c r="BN50" s="629" t="s">
        <v>546</v>
      </c>
      <c r="BO50" s="605" t="s">
        <v>320</v>
      </c>
    </row>
    <row r="51" spans="1:67" ht="24.75" thickBot="1" x14ac:dyDescent="0.25">
      <c r="A51" s="596"/>
      <c r="B51" s="87" t="str">
        <f>IF('1. Service information'!$B$4="Europe",'EU input'!A50,+'2. Service code creation'!A51)</f>
        <v>UPTS-000000082</v>
      </c>
      <c r="C51" s="404">
        <f t="shared" si="40"/>
        <v>20</v>
      </c>
      <c r="D51" s="597" t="str">
        <f>+'2. Service code creation'!M51</f>
        <v>DDSP-UPTS-EngineerOnly24x7x2</v>
      </c>
      <c r="E51" s="624" t="s">
        <v>607</v>
      </c>
      <c r="F51" s="612">
        <f t="shared" si="33"/>
        <v>20</v>
      </c>
      <c r="G51" s="598" t="s">
        <v>157</v>
      </c>
      <c r="H51" s="598" t="str">
        <f>'1. Service information'!$B$8</f>
        <v>UPTS</v>
      </c>
      <c r="I51" s="599" t="s">
        <v>528</v>
      </c>
      <c r="J51" s="600" t="s">
        <v>529</v>
      </c>
      <c r="K51" s="600" t="s">
        <v>157</v>
      </c>
      <c r="L51" s="600" t="str">
        <f t="shared" si="38"/>
        <v>OK</v>
      </c>
      <c r="M51" s="600" t="s">
        <v>530</v>
      </c>
      <c r="N51" s="601" t="s">
        <v>123</v>
      </c>
      <c r="O51" s="133" t="str">
        <f>IF(LEN($D51)&lt;8," ",IF('1. Service information'!$B$5="Professional Service","n/a","TBD"))</f>
        <v>TBD</v>
      </c>
      <c r="P51" s="133" t="str">
        <f>IF(LEN($D51)&lt;8," ",IF('1. Service information'!$B$5="Professional Service","n/a","TBD"))</f>
        <v>TBD</v>
      </c>
      <c r="Q51" s="133" t="str">
        <f>IF(LEN($D51)&lt;8," ",IF('1. Service information'!$B$5="Professional Service","n/a","TBD"))</f>
        <v>TBD</v>
      </c>
      <c r="R51" s="622"/>
      <c r="S51" s="133" t="s">
        <v>531</v>
      </c>
      <c r="T51" s="88" t="str">
        <f>+'2. Service code creation'!P51</f>
        <v>Engineer only 24x7x2</v>
      </c>
      <c r="U51" s="88" t="str">
        <f>+'2. Service code creation'!R51</f>
        <v>24x7 Remote Support; 24x7x2 Engineer arrival on site.</v>
      </c>
      <c r="V51" s="602" t="s">
        <v>532</v>
      </c>
      <c r="W51" s="602" t="s">
        <v>533</v>
      </c>
      <c r="X51" s="602" t="s">
        <v>533</v>
      </c>
      <c r="Y51" s="602" t="s">
        <v>533</v>
      </c>
      <c r="Z51" s="602" t="s">
        <v>533</v>
      </c>
      <c r="AA51" s="602" t="s">
        <v>533</v>
      </c>
      <c r="AB51" s="602" t="s">
        <v>533</v>
      </c>
      <c r="AC51" s="602"/>
      <c r="AD51" s="602"/>
      <c r="AE51" s="602"/>
      <c r="AF51" s="602"/>
      <c r="AG51" s="602"/>
      <c r="AH51" s="602" t="s">
        <v>123</v>
      </c>
      <c r="AI51" s="602" t="s">
        <v>123</v>
      </c>
      <c r="AJ51" s="602" t="str">
        <f t="shared" si="39"/>
        <v>NI, SE, CC, CI, DC, MI</v>
      </c>
      <c r="AK51" s="603" t="s">
        <v>534</v>
      </c>
      <c r="AL51" s="133" t="s">
        <v>535</v>
      </c>
      <c r="AM51" s="133" t="s">
        <v>536</v>
      </c>
      <c r="AN51" s="137" t="s">
        <v>537</v>
      </c>
      <c r="AO51" s="137" t="s">
        <v>2752</v>
      </c>
      <c r="AP51" s="137" t="s">
        <v>531</v>
      </c>
      <c r="AQ51" s="89" t="s">
        <v>539</v>
      </c>
      <c r="AR51" s="80" t="s">
        <v>540</v>
      </c>
      <c r="AS51" s="80" t="s">
        <v>541</v>
      </c>
      <c r="AT51" s="137" t="s">
        <v>157</v>
      </c>
      <c r="AU51" s="368" t="str">
        <f>IF(AND('1. Service information'!$B$5="Professional Service",'2. Service code creation'!Z52="Time &amp; Materials"),"Day/Hour","EA")</f>
        <v>EA</v>
      </c>
      <c r="AV51" s="368" t="str">
        <f>IF('1. Service information'!$B$5="Professional Service","004","003")</f>
        <v>003</v>
      </c>
      <c r="AW51" s="368" t="s">
        <v>542</v>
      </c>
      <c r="AX51" s="384"/>
      <c r="AY51" s="89" t="s">
        <v>543</v>
      </c>
      <c r="AZ51" s="611" t="s">
        <v>544</v>
      </c>
      <c r="BA51" s="132"/>
      <c r="BB51" s="132" t="s">
        <v>533</v>
      </c>
      <c r="BC51" s="132" t="s">
        <v>533</v>
      </c>
      <c r="BD51" s="132" t="s">
        <v>533</v>
      </c>
      <c r="BE51" s="132" t="s">
        <v>533</v>
      </c>
      <c r="BF51" s="132" t="s">
        <v>533</v>
      </c>
      <c r="BG51" s="132"/>
      <c r="BH51" s="132"/>
      <c r="BI51" s="252" t="s">
        <v>545</v>
      </c>
      <c r="BJ51" s="89"/>
      <c r="BK51" s="368"/>
      <c r="BL51" s="597"/>
      <c r="BM51" s="604"/>
      <c r="BN51" s="629" t="s">
        <v>546</v>
      </c>
      <c r="BO51" s="605" t="s">
        <v>320</v>
      </c>
    </row>
    <row r="52" spans="1:67" ht="24.75" thickBot="1" x14ac:dyDescent="0.25">
      <c r="A52" s="596"/>
      <c r="B52" s="87" t="str">
        <f>IF('1. Service information'!$B$4="Europe",'EU input'!A51,+'2. Service code creation'!A52)</f>
        <v>UPTS-000000083</v>
      </c>
      <c r="C52" s="404">
        <f t="shared" si="40"/>
        <v>20</v>
      </c>
      <c r="D52" s="597" t="str">
        <f>+'2. Service code creation'!M52</f>
        <v>DDSP-UPTS-EngineerOnly24x7x4</v>
      </c>
      <c r="E52" s="624" t="s">
        <v>608</v>
      </c>
      <c r="F52" s="612">
        <f t="shared" si="33"/>
        <v>20</v>
      </c>
      <c r="G52" s="598" t="s">
        <v>157</v>
      </c>
      <c r="H52" s="598" t="str">
        <f>'1. Service information'!$B$8</f>
        <v>UPTS</v>
      </c>
      <c r="I52" s="599" t="s">
        <v>528</v>
      </c>
      <c r="J52" s="600" t="s">
        <v>529</v>
      </c>
      <c r="K52" s="600" t="s">
        <v>157</v>
      </c>
      <c r="L52" s="600" t="str">
        <f t="shared" si="38"/>
        <v>OK</v>
      </c>
      <c r="M52" s="600" t="s">
        <v>530</v>
      </c>
      <c r="N52" s="601" t="s">
        <v>123</v>
      </c>
      <c r="O52" s="133" t="str">
        <f>IF(LEN($D52)&lt;8," ",IF('1. Service information'!$B$5="Professional Service","n/a","TBD"))</f>
        <v>TBD</v>
      </c>
      <c r="P52" s="133" t="str">
        <f>IF(LEN($D52)&lt;8," ",IF('1. Service information'!$B$5="Professional Service","n/a","TBD"))</f>
        <v>TBD</v>
      </c>
      <c r="Q52" s="133" t="str">
        <f>IF(LEN($D52)&lt;8," ",IF('1. Service information'!$B$5="Professional Service","n/a","TBD"))</f>
        <v>TBD</v>
      </c>
      <c r="R52" s="622"/>
      <c r="S52" s="133" t="s">
        <v>531</v>
      </c>
      <c r="T52" s="88" t="str">
        <f>+'2. Service code creation'!P52</f>
        <v>Engineer only 24x7x4</v>
      </c>
      <c r="U52" s="88" t="str">
        <f>+'2. Service code creation'!R52</f>
        <v>24x7 Remote Support; 24x7x4 Engineer arrival on site.</v>
      </c>
      <c r="V52" s="602" t="s">
        <v>532</v>
      </c>
      <c r="W52" s="602" t="s">
        <v>533</v>
      </c>
      <c r="X52" s="602" t="s">
        <v>533</v>
      </c>
      <c r="Y52" s="602" t="s">
        <v>533</v>
      </c>
      <c r="Z52" s="602" t="s">
        <v>533</v>
      </c>
      <c r="AA52" s="602" t="s">
        <v>533</v>
      </c>
      <c r="AB52" s="602" t="s">
        <v>533</v>
      </c>
      <c r="AC52" s="602"/>
      <c r="AD52" s="602"/>
      <c r="AE52" s="602"/>
      <c r="AF52" s="602"/>
      <c r="AG52" s="602"/>
      <c r="AH52" s="602" t="s">
        <v>123</v>
      </c>
      <c r="AI52" s="602" t="s">
        <v>123</v>
      </c>
      <c r="AJ52" s="602" t="str">
        <f t="shared" si="39"/>
        <v>NI, SE, CC, CI, DC, MI</v>
      </c>
      <c r="AK52" s="603" t="s">
        <v>534</v>
      </c>
      <c r="AL52" s="133" t="s">
        <v>535</v>
      </c>
      <c r="AM52" s="133" t="s">
        <v>536</v>
      </c>
      <c r="AN52" s="137" t="s">
        <v>537</v>
      </c>
      <c r="AO52" s="137" t="s">
        <v>2752</v>
      </c>
      <c r="AP52" s="137" t="s">
        <v>531</v>
      </c>
      <c r="AQ52" s="89" t="s">
        <v>539</v>
      </c>
      <c r="AR52" s="80" t="s">
        <v>540</v>
      </c>
      <c r="AS52" s="80" t="s">
        <v>541</v>
      </c>
      <c r="AT52" s="137" t="s">
        <v>157</v>
      </c>
      <c r="AU52" s="368" t="str">
        <f>IF(AND('1. Service information'!$B$5="Professional Service",'2. Service code creation'!Z53="Time &amp; Materials"),"Day/Hour","EA")</f>
        <v>EA</v>
      </c>
      <c r="AV52" s="368" t="str">
        <f>IF('1. Service information'!$B$5="Professional Service","004","003")</f>
        <v>003</v>
      </c>
      <c r="AW52" s="368" t="s">
        <v>542</v>
      </c>
      <c r="AX52" s="384"/>
      <c r="AY52" s="89" t="s">
        <v>543</v>
      </c>
      <c r="AZ52" s="611" t="s">
        <v>544</v>
      </c>
      <c r="BA52" s="132"/>
      <c r="BB52" s="132" t="s">
        <v>533</v>
      </c>
      <c r="BC52" s="132" t="s">
        <v>533</v>
      </c>
      <c r="BD52" s="132" t="s">
        <v>533</v>
      </c>
      <c r="BE52" s="132" t="s">
        <v>533</v>
      </c>
      <c r="BF52" s="132" t="s">
        <v>533</v>
      </c>
      <c r="BG52" s="132"/>
      <c r="BH52" s="132"/>
      <c r="BI52" s="252" t="s">
        <v>545</v>
      </c>
      <c r="BJ52" s="89"/>
      <c r="BK52" s="368"/>
      <c r="BL52" s="597"/>
      <c r="BM52" s="604"/>
      <c r="BN52" s="629" t="s">
        <v>546</v>
      </c>
      <c r="BO52" s="605" t="s">
        <v>320</v>
      </c>
    </row>
    <row r="53" spans="1:67" ht="24.75" thickBot="1" x14ac:dyDescent="0.25">
      <c r="A53" s="596"/>
      <c r="B53" s="87" t="str">
        <f>IF('1. Service information'!$B$4="Europe",'EU input'!A52,+'2. Service code creation'!A53)</f>
        <v>UPTS-000000084</v>
      </c>
      <c r="C53" s="404">
        <f t="shared" si="40"/>
        <v>20</v>
      </c>
      <c r="D53" s="597" t="str">
        <f>+'2. Service code creation'!M53</f>
        <v>DDSP-UPTS-EngineerOnlyBusHrsx4</v>
      </c>
      <c r="E53" s="624" t="s">
        <v>609</v>
      </c>
      <c r="F53" s="612">
        <f t="shared" si="33"/>
        <v>20</v>
      </c>
      <c r="G53" s="598" t="s">
        <v>157</v>
      </c>
      <c r="H53" s="598" t="str">
        <f>'1. Service information'!$B$8</f>
        <v>UPTS</v>
      </c>
      <c r="I53" s="599" t="s">
        <v>528</v>
      </c>
      <c r="J53" s="600" t="s">
        <v>529</v>
      </c>
      <c r="K53" s="600" t="s">
        <v>157</v>
      </c>
      <c r="L53" s="600" t="str">
        <f t="shared" si="38"/>
        <v>OK</v>
      </c>
      <c r="M53" s="600" t="s">
        <v>530</v>
      </c>
      <c r="N53" s="601" t="s">
        <v>123</v>
      </c>
      <c r="O53" s="133" t="str">
        <f>IF(LEN($D53)&lt;8," ",IF('1. Service information'!$B$5="Professional Service","n/a","TBD"))</f>
        <v>TBD</v>
      </c>
      <c r="P53" s="133" t="str">
        <f>IF(LEN($D53)&lt;8," ",IF('1. Service information'!$B$5="Professional Service","n/a","TBD"))</f>
        <v>TBD</v>
      </c>
      <c r="Q53" s="133" t="str">
        <f>IF(LEN($D53)&lt;8," ",IF('1. Service information'!$B$5="Professional Service","n/a","TBD"))</f>
        <v>TBD</v>
      </c>
      <c r="R53" s="622"/>
      <c r="S53" s="133" t="s">
        <v>531</v>
      </c>
      <c r="T53" s="88" t="str">
        <f>+'2. Service code creation'!P53</f>
        <v>Engineer only BusHrsx4</v>
      </c>
      <c r="U53" s="88" t="str">
        <f>+'2. Service code creation'!R53</f>
        <v>24x7 Remote Support; Business Hours x 4 Engineer arrival on site.</v>
      </c>
      <c r="V53" s="602" t="s">
        <v>532</v>
      </c>
      <c r="W53" s="602" t="s">
        <v>533</v>
      </c>
      <c r="X53" s="602" t="s">
        <v>533</v>
      </c>
      <c r="Y53" s="602" t="s">
        <v>533</v>
      </c>
      <c r="Z53" s="602" t="s">
        <v>533</v>
      </c>
      <c r="AA53" s="602" t="s">
        <v>533</v>
      </c>
      <c r="AB53" s="602" t="s">
        <v>533</v>
      </c>
      <c r="AC53" s="602"/>
      <c r="AD53" s="602"/>
      <c r="AE53" s="602"/>
      <c r="AF53" s="602"/>
      <c r="AG53" s="602"/>
      <c r="AH53" s="602" t="s">
        <v>123</v>
      </c>
      <c r="AI53" s="602" t="s">
        <v>123</v>
      </c>
      <c r="AJ53" s="602" t="str">
        <f t="shared" si="39"/>
        <v>NI, SE, CC, CI, DC, MI</v>
      </c>
      <c r="AK53" s="603" t="s">
        <v>534</v>
      </c>
      <c r="AL53" s="133" t="s">
        <v>535</v>
      </c>
      <c r="AM53" s="133" t="s">
        <v>536</v>
      </c>
      <c r="AN53" s="137" t="s">
        <v>537</v>
      </c>
      <c r="AO53" s="137" t="s">
        <v>2752</v>
      </c>
      <c r="AP53" s="137" t="s">
        <v>531</v>
      </c>
      <c r="AQ53" s="89" t="s">
        <v>539</v>
      </c>
      <c r="AR53" s="80" t="s">
        <v>540</v>
      </c>
      <c r="AS53" s="80" t="s">
        <v>541</v>
      </c>
      <c r="AT53" s="137" t="s">
        <v>157</v>
      </c>
      <c r="AU53" s="368" t="str">
        <f>IF(AND('1. Service information'!$B$5="Professional Service",'2. Service code creation'!Z54="Time &amp; Materials"),"Day/Hour","EA")</f>
        <v>EA</v>
      </c>
      <c r="AV53" s="368" t="str">
        <f>IF('1. Service information'!$B$5="Professional Service","004","003")</f>
        <v>003</v>
      </c>
      <c r="AW53" s="368" t="s">
        <v>542</v>
      </c>
      <c r="AX53" s="384"/>
      <c r="AY53" s="89" t="s">
        <v>543</v>
      </c>
      <c r="AZ53" s="611" t="s">
        <v>544</v>
      </c>
      <c r="BA53" s="132"/>
      <c r="BB53" s="132" t="s">
        <v>533</v>
      </c>
      <c r="BC53" s="132" t="s">
        <v>533</v>
      </c>
      <c r="BD53" s="132" t="s">
        <v>533</v>
      </c>
      <c r="BE53" s="132" t="s">
        <v>533</v>
      </c>
      <c r="BF53" s="132" t="s">
        <v>533</v>
      </c>
      <c r="BG53" s="132"/>
      <c r="BH53" s="132"/>
      <c r="BI53" s="252" t="s">
        <v>545</v>
      </c>
      <c r="BJ53" s="89"/>
      <c r="BK53" s="368"/>
      <c r="BL53" s="597"/>
      <c r="BM53" s="604"/>
      <c r="BN53" s="629" t="s">
        <v>546</v>
      </c>
      <c r="BO53" s="605" t="s">
        <v>320</v>
      </c>
    </row>
    <row r="54" spans="1:67" ht="24.75" thickBot="1" x14ac:dyDescent="0.25">
      <c r="A54" s="596"/>
      <c r="B54" s="87" t="str">
        <f>IF('1. Service information'!$B$4="Europe",'EU input'!A53,+'2. Service code creation'!A54)</f>
        <v>UPTS-000000085</v>
      </c>
      <c r="C54" s="404">
        <f t="shared" si="40"/>
        <v>20</v>
      </c>
      <c r="D54" s="597" t="str">
        <f>+'2. Service code creation'!M54</f>
        <v>DDSP-UPTS-EngineerOnlyBusHrsxNBD</v>
      </c>
      <c r="E54" s="823" t="s">
        <v>610</v>
      </c>
      <c r="F54" s="612">
        <f t="shared" si="33"/>
        <v>20</v>
      </c>
      <c r="G54" s="138" t="s">
        <v>157</v>
      </c>
      <c r="H54" s="598" t="str">
        <f>'1. Service information'!$B$8</f>
        <v>UPTS</v>
      </c>
      <c r="I54" s="599" t="s">
        <v>528</v>
      </c>
      <c r="J54" s="600" t="s">
        <v>529</v>
      </c>
      <c r="K54" s="600" t="s">
        <v>157</v>
      </c>
      <c r="L54" s="600" t="str">
        <f t="shared" si="38"/>
        <v>OK</v>
      </c>
      <c r="M54" s="600" t="s">
        <v>530</v>
      </c>
      <c r="N54" s="601" t="s">
        <v>123</v>
      </c>
      <c r="O54" s="133" t="str">
        <f>IF(LEN($D54)&lt;8," ",IF('1. Service information'!$B$5="Professional Service","n/a","TBD"))</f>
        <v>TBD</v>
      </c>
      <c r="P54" s="133" t="str">
        <f>IF(LEN($D54)&lt;8," ",IF('1. Service information'!$B$5="Professional Service","n/a","TBD"))</f>
        <v>TBD</v>
      </c>
      <c r="Q54" s="133" t="str">
        <f>IF(LEN($D54)&lt;8," ",IF('1. Service information'!$B$5="Professional Service","n/a","TBD"))</f>
        <v>TBD</v>
      </c>
      <c r="R54" s="622"/>
      <c r="S54" s="133" t="s">
        <v>531</v>
      </c>
      <c r="T54" s="88" t="str">
        <f>+'2. Service code creation'!P54</f>
        <v>Engineer only BusHrsxNBD</v>
      </c>
      <c r="U54" s="88" t="str">
        <f>+'2. Service code creation'!R54</f>
        <v>24x7 Remote Support; Business Hours x Next Business Day Engineer arrival on site.</v>
      </c>
      <c r="V54" s="602" t="s">
        <v>532</v>
      </c>
      <c r="W54" s="602" t="s">
        <v>533</v>
      </c>
      <c r="X54" s="602" t="s">
        <v>533</v>
      </c>
      <c r="Y54" s="602" t="s">
        <v>533</v>
      </c>
      <c r="Z54" s="602" t="s">
        <v>533</v>
      </c>
      <c r="AA54" s="602" t="s">
        <v>533</v>
      </c>
      <c r="AB54" s="602" t="s">
        <v>533</v>
      </c>
      <c r="AC54" s="602"/>
      <c r="AD54" s="602"/>
      <c r="AE54" s="602"/>
      <c r="AF54" s="602"/>
      <c r="AG54" s="602"/>
      <c r="AH54" s="602" t="s">
        <v>123</v>
      </c>
      <c r="AI54" s="602" t="s">
        <v>123</v>
      </c>
      <c r="AJ54" s="602" t="str">
        <f t="shared" si="39"/>
        <v>NI, SE, CC, CI, DC, MI</v>
      </c>
      <c r="AK54" s="603" t="s">
        <v>534</v>
      </c>
      <c r="AL54" s="133" t="s">
        <v>535</v>
      </c>
      <c r="AM54" s="133" t="s">
        <v>536</v>
      </c>
      <c r="AN54" s="137" t="s">
        <v>537</v>
      </c>
      <c r="AO54" s="137" t="s">
        <v>2752</v>
      </c>
      <c r="AP54" s="137" t="s">
        <v>531</v>
      </c>
      <c r="AQ54" s="89" t="s">
        <v>539</v>
      </c>
      <c r="AR54" s="80" t="s">
        <v>540</v>
      </c>
      <c r="AS54" s="80" t="s">
        <v>541</v>
      </c>
      <c r="AT54" s="137" t="s">
        <v>157</v>
      </c>
      <c r="AU54" s="368" t="str">
        <f>IF(AND('1. Service information'!$B$5="Professional Service",'2. Service code creation'!Z55="Time &amp; Materials"),"Day/Hour","EA")</f>
        <v>EA</v>
      </c>
      <c r="AV54" s="368" t="str">
        <f>IF('1. Service information'!$B$5="Professional Service","004","003")</f>
        <v>003</v>
      </c>
      <c r="AW54" s="368" t="s">
        <v>542</v>
      </c>
      <c r="AX54" s="384"/>
      <c r="AY54" s="89" t="s">
        <v>543</v>
      </c>
      <c r="AZ54" s="611" t="s">
        <v>544</v>
      </c>
      <c r="BA54" s="132"/>
      <c r="BB54" s="132" t="s">
        <v>533</v>
      </c>
      <c r="BC54" s="132" t="s">
        <v>533</v>
      </c>
      <c r="BD54" s="132" t="s">
        <v>533</v>
      </c>
      <c r="BE54" s="132" t="s">
        <v>533</v>
      </c>
      <c r="BF54" s="132" t="s">
        <v>533</v>
      </c>
      <c r="BG54" s="132"/>
      <c r="BH54" s="132"/>
      <c r="BI54" s="252" t="s">
        <v>545</v>
      </c>
      <c r="BJ54" s="89"/>
      <c r="BK54" s="368"/>
      <c r="BL54" s="597"/>
      <c r="BM54" s="604"/>
      <c r="BN54" s="629" t="s">
        <v>546</v>
      </c>
      <c r="BO54" s="605" t="s">
        <v>320</v>
      </c>
    </row>
    <row r="55" spans="1:67" ht="24.75" thickBot="1" x14ac:dyDescent="0.25">
      <c r="A55" s="596"/>
      <c r="B55" s="87" t="str">
        <f>IF('1. Service information'!$B$4="Europe",'EU input'!A54,+'2. Service code creation'!A55)</f>
        <v>UPTS-000000086</v>
      </c>
      <c r="C55" s="404">
        <f t="shared" ref="C55:C58" si="41">LEN(E55)</f>
        <v>0</v>
      </c>
      <c r="D55" s="597" t="str">
        <f>+'2. Service code creation'!M55</f>
        <v>DDSP-UPTS-PBOnsiteManagService24x7x2</v>
      </c>
      <c r="E55" s="689"/>
      <c r="F55" s="612">
        <f t="shared" si="33"/>
        <v>0</v>
      </c>
      <c r="G55" s="708" t="s">
        <v>123</v>
      </c>
      <c r="H55" s="598" t="str">
        <f>'1. Service information'!$B$8</f>
        <v>UPTS</v>
      </c>
      <c r="I55" s="599" t="s">
        <v>528</v>
      </c>
      <c r="J55" s="600" t="s">
        <v>529</v>
      </c>
      <c r="K55" s="600" t="s">
        <v>157</v>
      </c>
      <c r="L55" s="600" t="str">
        <f t="shared" ref="L55:L58" si="42">IF(AND(J55="Non-CI (contract)",K55="No"),"This combination not possible, put CI-related to n/a","OK")</f>
        <v>OK</v>
      </c>
      <c r="M55" s="600" t="s">
        <v>530</v>
      </c>
      <c r="N55" s="56"/>
      <c r="O55" s="56"/>
      <c r="P55" s="56"/>
      <c r="Q55" s="62"/>
      <c r="R55" s="622" t="s">
        <v>269</v>
      </c>
      <c r="S55" s="62" t="s">
        <v>2682</v>
      </c>
      <c r="T55" s="88" t="str">
        <f>+'2. Service code creation'!P55</f>
        <v>PB Onsite for Managed Services 24x7x2</v>
      </c>
      <c r="U55" s="88" t="str">
        <f>+'2. Service code creation'!R55</f>
        <v>24x7 Priority Based 2hrs Engineer and parts arrival on site.</v>
      </c>
      <c r="V55" s="602" t="s">
        <v>532</v>
      </c>
      <c r="W55" s="602" t="s">
        <v>533</v>
      </c>
      <c r="X55" s="602" t="s">
        <v>533</v>
      </c>
      <c r="Y55" s="602" t="s">
        <v>533</v>
      </c>
      <c r="Z55" s="602" t="s">
        <v>533</v>
      </c>
      <c r="AA55" s="602" t="s">
        <v>533</v>
      </c>
      <c r="AB55" s="602" t="s">
        <v>533</v>
      </c>
      <c r="AC55" s="56"/>
      <c r="AD55" s="56"/>
      <c r="AE55" s="56"/>
      <c r="AF55" s="56"/>
      <c r="AG55" s="56"/>
      <c r="AH55" s="602" t="s">
        <v>123</v>
      </c>
      <c r="AI55" s="602" t="s">
        <v>123</v>
      </c>
      <c r="AJ55" s="602" t="str">
        <f t="shared" si="39"/>
        <v>NI, SE, CC, CI, DC, MI</v>
      </c>
      <c r="AK55" s="603" t="s">
        <v>534</v>
      </c>
      <c r="AL55" s="133" t="s">
        <v>535</v>
      </c>
      <c r="AM55" s="133" t="s">
        <v>536</v>
      </c>
      <c r="AN55" s="137" t="s">
        <v>537</v>
      </c>
      <c r="AO55" s="137" t="s">
        <v>2752</v>
      </c>
      <c r="AP55" s="137" t="s">
        <v>531</v>
      </c>
      <c r="AQ55" s="89" t="s">
        <v>539</v>
      </c>
      <c r="AR55" s="80" t="s">
        <v>540</v>
      </c>
      <c r="AS55" s="80" t="s">
        <v>541</v>
      </c>
      <c r="AT55" s="137" t="s">
        <v>157</v>
      </c>
      <c r="AU55" s="368" t="str">
        <f>IF(AND('1. Service information'!$B$5="Professional Service",'2. Service code creation'!Z56="Time &amp; Materials"),"Day/Hour","EA")</f>
        <v>EA</v>
      </c>
      <c r="AV55" s="368" t="str">
        <f>IF('1. Service information'!$B$5="Professional Service","004","003")</f>
        <v>003</v>
      </c>
      <c r="AW55" s="368" t="s">
        <v>542</v>
      </c>
      <c r="AX55" s="56"/>
      <c r="AY55" s="89" t="s">
        <v>543</v>
      </c>
      <c r="AZ55" s="611" t="s">
        <v>544</v>
      </c>
      <c r="BA55" s="56"/>
      <c r="BB55" s="132" t="s">
        <v>533</v>
      </c>
      <c r="BC55" s="132" t="s">
        <v>533</v>
      </c>
      <c r="BD55" s="132" t="s">
        <v>533</v>
      </c>
      <c r="BE55" s="132" t="s">
        <v>533</v>
      </c>
      <c r="BF55" s="132" t="s">
        <v>533</v>
      </c>
      <c r="BG55" s="132"/>
      <c r="BH55" s="132"/>
      <c r="BI55" s="252" t="s">
        <v>545</v>
      </c>
      <c r="BJ55" s="89"/>
      <c r="BK55" s="368" t="s">
        <v>2686</v>
      </c>
      <c r="BL55" s="604"/>
      <c r="BM55" s="604"/>
      <c r="BN55" s="629" t="s">
        <v>546</v>
      </c>
      <c r="BO55" s="605" t="s">
        <v>320</v>
      </c>
    </row>
    <row r="56" spans="1:67" ht="24.75" thickBot="1" x14ac:dyDescent="0.25">
      <c r="A56" s="596"/>
      <c r="B56" s="87" t="str">
        <f>IF('1. Service information'!$B$4="Europe",'EU input'!A55,+'2. Service code creation'!A56)</f>
        <v>UPTS-000000087</v>
      </c>
      <c r="C56" s="404">
        <f t="shared" si="41"/>
        <v>0</v>
      </c>
      <c r="D56" s="597" t="str">
        <f>+'2. Service code creation'!M56</f>
        <v>DDSP-UPTS-PBOnsiteManagService24x7x4</v>
      </c>
      <c r="E56" s="689"/>
      <c r="F56" s="612">
        <f t="shared" si="33"/>
        <v>0</v>
      </c>
      <c r="G56" s="708" t="s">
        <v>123</v>
      </c>
      <c r="H56" s="598" t="str">
        <f>'1. Service information'!$B$8</f>
        <v>UPTS</v>
      </c>
      <c r="I56" s="599" t="s">
        <v>528</v>
      </c>
      <c r="J56" s="600" t="s">
        <v>529</v>
      </c>
      <c r="K56" s="600" t="s">
        <v>157</v>
      </c>
      <c r="L56" s="600" t="str">
        <f t="shared" si="42"/>
        <v>OK</v>
      </c>
      <c r="M56" s="600" t="s">
        <v>530</v>
      </c>
      <c r="N56" s="56"/>
      <c r="O56" s="56"/>
      <c r="P56" s="56"/>
      <c r="Q56" s="62"/>
      <c r="R56" s="622" t="s">
        <v>269</v>
      </c>
      <c r="S56" s="62" t="s">
        <v>1173</v>
      </c>
      <c r="T56" s="88" t="str">
        <f>+'2. Service code creation'!P56</f>
        <v>PB Onsite for Managed Services 24x7x4</v>
      </c>
      <c r="U56" s="88" t="str">
        <f>+'2. Service code creation'!R56</f>
        <v>24x7 Priority Based 4hrs Engineer and parts arrival on site.</v>
      </c>
      <c r="V56" s="602" t="s">
        <v>532</v>
      </c>
      <c r="W56" s="602" t="s">
        <v>533</v>
      </c>
      <c r="X56" s="602" t="s">
        <v>533</v>
      </c>
      <c r="Y56" s="602" t="s">
        <v>533</v>
      </c>
      <c r="Z56" s="602" t="s">
        <v>533</v>
      </c>
      <c r="AA56" s="602" t="s">
        <v>533</v>
      </c>
      <c r="AB56" s="602" t="s">
        <v>533</v>
      </c>
      <c r="AC56" s="56"/>
      <c r="AD56" s="56"/>
      <c r="AE56" s="56"/>
      <c r="AF56" s="56"/>
      <c r="AG56" s="56"/>
      <c r="AH56" s="602" t="s">
        <v>123</v>
      </c>
      <c r="AI56" s="602" t="s">
        <v>123</v>
      </c>
      <c r="AJ56" s="602" t="str">
        <f t="shared" si="39"/>
        <v>NI, SE, CC, CI, DC, MI</v>
      </c>
      <c r="AK56" s="603" t="s">
        <v>534</v>
      </c>
      <c r="AL56" s="133" t="s">
        <v>535</v>
      </c>
      <c r="AM56" s="133" t="s">
        <v>536</v>
      </c>
      <c r="AN56" s="137" t="s">
        <v>537</v>
      </c>
      <c r="AO56" s="137" t="s">
        <v>2752</v>
      </c>
      <c r="AP56" s="137" t="s">
        <v>531</v>
      </c>
      <c r="AQ56" s="89" t="s">
        <v>539</v>
      </c>
      <c r="AR56" s="80" t="s">
        <v>540</v>
      </c>
      <c r="AS56" s="80" t="s">
        <v>541</v>
      </c>
      <c r="AT56" s="137" t="s">
        <v>157</v>
      </c>
      <c r="AU56" s="368" t="str">
        <f>IF(AND('1. Service information'!$B$5="Professional Service",'2. Service code creation'!Z57="Time &amp; Materials"),"Day/Hour","EA")</f>
        <v>EA</v>
      </c>
      <c r="AV56" s="368" t="str">
        <f>IF('1. Service information'!$B$5="Professional Service","004","003")</f>
        <v>003</v>
      </c>
      <c r="AW56" s="368" t="s">
        <v>542</v>
      </c>
      <c r="AX56" s="56"/>
      <c r="AY56" s="89" t="s">
        <v>543</v>
      </c>
      <c r="AZ56" s="611" t="s">
        <v>544</v>
      </c>
      <c r="BA56" s="56"/>
      <c r="BB56" s="132" t="s">
        <v>533</v>
      </c>
      <c r="BC56" s="132" t="s">
        <v>533</v>
      </c>
      <c r="BD56" s="132" t="s">
        <v>533</v>
      </c>
      <c r="BE56" s="132" t="s">
        <v>533</v>
      </c>
      <c r="BF56" s="132" t="s">
        <v>533</v>
      </c>
      <c r="BG56" s="132"/>
      <c r="BH56" s="132"/>
      <c r="BI56" s="252" t="s">
        <v>545</v>
      </c>
      <c r="BJ56" s="89"/>
      <c r="BK56" s="368" t="s">
        <v>2686</v>
      </c>
      <c r="BL56" s="604"/>
      <c r="BM56" s="604"/>
      <c r="BN56" s="629" t="s">
        <v>546</v>
      </c>
      <c r="BO56" s="605" t="s">
        <v>320</v>
      </c>
    </row>
    <row r="57" spans="1:67" ht="24.75" thickBot="1" x14ac:dyDescent="0.25">
      <c r="A57" s="596"/>
      <c r="B57" s="87" t="str">
        <f>IF('1. Service information'!$B$4="Europe",'EU input'!A56,+'2. Service code creation'!A57)</f>
        <v>UPTS-000000088</v>
      </c>
      <c r="C57" s="404">
        <f t="shared" si="41"/>
        <v>0</v>
      </c>
      <c r="D57" s="597" t="str">
        <f>+'2. Service code creation'!M57</f>
        <v>DDSP-UPTS-PBOnsiteManagServiceBusHrsx4</v>
      </c>
      <c r="E57" s="689"/>
      <c r="F57" s="612">
        <f t="shared" si="33"/>
        <v>0</v>
      </c>
      <c r="G57" s="708" t="s">
        <v>123</v>
      </c>
      <c r="H57" s="598" t="str">
        <f>'1. Service information'!$B$8</f>
        <v>UPTS</v>
      </c>
      <c r="I57" s="599" t="s">
        <v>528</v>
      </c>
      <c r="J57" s="600" t="s">
        <v>529</v>
      </c>
      <c r="K57" s="600" t="s">
        <v>157</v>
      </c>
      <c r="L57" s="600" t="str">
        <f t="shared" si="42"/>
        <v>OK</v>
      </c>
      <c r="M57" s="600" t="s">
        <v>530</v>
      </c>
      <c r="N57" s="56"/>
      <c r="O57" s="56"/>
      <c r="P57" s="56"/>
      <c r="Q57" s="62"/>
      <c r="R57" s="622" t="s">
        <v>264</v>
      </c>
      <c r="S57" s="62" t="s">
        <v>1173</v>
      </c>
      <c r="T57" s="88" t="str">
        <f>+'2. Service code creation'!P57</f>
        <v>PB Onsite for Managed Services BusHrsx4</v>
      </c>
      <c r="U57" s="88" t="str">
        <f>+'2. Service code creation'!R57</f>
        <v>BusHrs Priority Based 4hrs Engineer and parts arrival on site.</v>
      </c>
      <c r="V57" s="602" t="s">
        <v>532</v>
      </c>
      <c r="W57" s="602" t="s">
        <v>533</v>
      </c>
      <c r="X57" s="602" t="s">
        <v>533</v>
      </c>
      <c r="Y57" s="602" t="s">
        <v>533</v>
      </c>
      <c r="Z57" s="602" t="s">
        <v>533</v>
      </c>
      <c r="AA57" s="602" t="s">
        <v>533</v>
      </c>
      <c r="AB57" s="602" t="s">
        <v>533</v>
      </c>
      <c r="AC57" s="56"/>
      <c r="AD57" s="56"/>
      <c r="AE57" s="56"/>
      <c r="AF57" s="56"/>
      <c r="AG57" s="56"/>
      <c r="AH57" s="602" t="s">
        <v>123</v>
      </c>
      <c r="AI57" s="602" t="s">
        <v>123</v>
      </c>
      <c r="AJ57" s="602" t="str">
        <f t="shared" si="39"/>
        <v>NI, SE, CC, CI, DC, MI</v>
      </c>
      <c r="AK57" s="603" t="s">
        <v>534</v>
      </c>
      <c r="AL57" s="133" t="s">
        <v>535</v>
      </c>
      <c r="AM57" s="133" t="s">
        <v>536</v>
      </c>
      <c r="AN57" s="137" t="s">
        <v>537</v>
      </c>
      <c r="AO57" s="137" t="s">
        <v>2752</v>
      </c>
      <c r="AP57" s="137" t="s">
        <v>531</v>
      </c>
      <c r="AQ57" s="89" t="s">
        <v>539</v>
      </c>
      <c r="AR57" s="80" t="s">
        <v>540</v>
      </c>
      <c r="AS57" s="80" t="s">
        <v>541</v>
      </c>
      <c r="AT57" s="137" t="s">
        <v>157</v>
      </c>
      <c r="AU57" s="368" t="str">
        <f>IF(AND('1. Service information'!$B$5="Professional Service",'2. Service code creation'!Z58="Time &amp; Materials"),"Day/Hour","EA")</f>
        <v>EA</v>
      </c>
      <c r="AV57" s="368" t="str">
        <f>IF('1. Service information'!$B$5="Professional Service","004","003")</f>
        <v>003</v>
      </c>
      <c r="AW57" s="368" t="s">
        <v>542</v>
      </c>
      <c r="AX57" s="56"/>
      <c r="AY57" s="89" t="s">
        <v>543</v>
      </c>
      <c r="AZ57" s="611" t="s">
        <v>544</v>
      </c>
      <c r="BA57" s="56"/>
      <c r="BB57" s="132" t="s">
        <v>533</v>
      </c>
      <c r="BC57" s="132" t="s">
        <v>533</v>
      </c>
      <c r="BD57" s="132" t="s">
        <v>533</v>
      </c>
      <c r="BE57" s="132" t="s">
        <v>533</v>
      </c>
      <c r="BF57" s="132" t="s">
        <v>533</v>
      </c>
      <c r="BG57" s="132"/>
      <c r="BH57" s="132"/>
      <c r="BI57" s="252" t="s">
        <v>545</v>
      </c>
      <c r="BJ57" s="89"/>
      <c r="BK57" s="368" t="s">
        <v>2686</v>
      </c>
      <c r="BL57" s="604"/>
      <c r="BM57" s="604"/>
      <c r="BN57" s="629" t="s">
        <v>546</v>
      </c>
      <c r="BO57" s="605" t="s">
        <v>320</v>
      </c>
    </row>
    <row r="58" spans="1:67" ht="24.75" thickBot="1" x14ac:dyDescent="0.25">
      <c r="A58" s="596"/>
      <c r="B58" s="87" t="str">
        <f>IF('1. Service information'!$B$4="Europe",'EU input'!A57,+'2. Service code creation'!A58)</f>
        <v>UPTS-000000089</v>
      </c>
      <c r="C58" s="404">
        <f t="shared" si="41"/>
        <v>0</v>
      </c>
      <c r="D58" s="597" t="str">
        <f>+'2. Service code creation'!M58</f>
        <v>DDSP-UPTS-PBOnsiteManagServiceBusHrsxNBD</v>
      </c>
      <c r="E58" s="689"/>
      <c r="F58" s="612">
        <f t="shared" si="33"/>
        <v>0</v>
      </c>
      <c r="G58" s="708" t="s">
        <v>123</v>
      </c>
      <c r="H58" s="598" t="str">
        <f>'1. Service information'!$B$8</f>
        <v>UPTS</v>
      </c>
      <c r="I58" s="599" t="s">
        <v>528</v>
      </c>
      <c r="J58" s="600" t="s">
        <v>529</v>
      </c>
      <c r="K58" s="600" t="s">
        <v>157</v>
      </c>
      <c r="L58" s="600" t="str">
        <f t="shared" si="42"/>
        <v>OK</v>
      </c>
      <c r="M58" s="600" t="s">
        <v>530</v>
      </c>
      <c r="N58" s="56"/>
      <c r="O58" s="56"/>
      <c r="P58" s="56"/>
      <c r="Q58" s="62"/>
      <c r="R58" s="622" t="s">
        <v>264</v>
      </c>
      <c r="S58" s="62" t="s">
        <v>1214</v>
      </c>
      <c r="T58" s="88" t="str">
        <f>+'2. Service code creation'!P58</f>
        <v>PB Onsite fr Managed Services BusHrsxNBD</v>
      </c>
      <c r="U58" s="88" t="str">
        <f>+'2. Service code creation'!R58</f>
        <v>BusHrs Priority Based Next Business Day Engineer and parts arrival on site.</v>
      </c>
      <c r="V58" s="602" t="s">
        <v>532</v>
      </c>
      <c r="W58" s="602" t="s">
        <v>533</v>
      </c>
      <c r="X58" s="602" t="s">
        <v>533</v>
      </c>
      <c r="Y58" s="602" t="s">
        <v>533</v>
      </c>
      <c r="Z58" s="602" t="s">
        <v>533</v>
      </c>
      <c r="AA58" s="602" t="s">
        <v>533</v>
      </c>
      <c r="AB58" s="602" t="s">
        <v>533</v>
      </c>
      <c r="AC58" s="56"/>
      <c r="AD58" s="56"/>
      <c r="AE58" s="56"/>
      <c r="AF58" s="56"/>
      <c r="AG58" s="56"/>
      <c r="AH58" s="602" t="s">
        <v>123</v>
      </c>
      <c r="AI58" s="602" t="s">
        <v>123</v>
      </c>
      <c r="AJ58" s="602" t="str">
        <f t="shared" si="39"/>
        <v>NI, SE, CC, CI, DC, MI</v>
      </c>
      <c r="AK58" s="603" t="s">
        <v>534</v>
      </c>
      <c r="AL58" s="133" t="s">
        <v>535</v>
      </c>
      <c r="AM58" s="133" t="s">
        <v>536</v>
      </c>
      <c r="AN58" s="137" t="s">
        <v>537</v>
      </c>
      <c r="AO58" s="137" t="s">
        <v>2752</v>
      </c>
      <c r="AP58" s="137" t="s">
        <v>531</v>
      </c>
      <c r="AQ58" s="89" t="s">
        <v>539</v>
      </c>
      <c r="AR58" s="80" t="s">
        <v>540</v>
      </c>
      <c r="AS58" s="80" t="s">
        <v>541</v>
      </c>
      <c r="AT58" s="137" t="s">
        <v>157</v>
      </c>
      <c r="AU58" s="368" t="str">
        <f>IF(AND('1. Service information'!$B$5="Professional Service",'2. Service code creation'!Z59="Time &amp; Materials"),"Day/Hour","EA")</f>
        <v>EA</v>
      </c>
      <c r="AV58" s="368" t="str">
        <f>IF('1. Service information'!$B$5="Professional Service","004","003")</f>
        <v>003</v>
      </c>
      <c r="AW58" s="368" t="s">
        <v>542</v>
      </c>
      <c r="AX58" s="56"/>
      <c r="AY58" s="89" t="s">
        <v>543</v>
      </c>
      <c r="AZ58" s="611" t="s">
        <v>544</v>
      </c>
      <c r="BA58" s="56"/>
      <c r="BB58" s="132" t="s">
        <v>533</v>
      </c>
      <c r="BC58" s="132" t="s">
        <v>533</v>
      </c>
      <c r="BD58" s="132" t="s">
        <v>533</v>
      </c>
      <c r="BE58" s="132" t="s">
        <v>533</v>
      </c>
      <c r="BF58" s="132" t="s">
        <v>533</v>
      </c>
      <c r="BG58" s="132"/>
      <c r="BH58" s="132"/>
      <c r="BI58" s="252" t="s">
        <v>545</v>
      </c>
      <c r="BJ58" s="89"/>
      <c r="BK58" s="368" t="s">
        <v>2686</v>
      </c>
      <c r="BL58" s="604"/>
      <c r="BM58" s="604"/>
      <c r="BN58" s="629" t="s">
        <v>546</v>
      </c>
      <c r="BO58" s="605" t="s">
        <v>320</v>
      </c>
    </row>
    <row r="59" spans="1:67" ht="24.75" thickBot="1" x14ac:dyDescent="0.25">
      <c r="A59" s="596"/>
      <c r="B59" s="87" t="str">
        <f>IF('1. Service information'!$B$4="Europe",'EU input'!A58,+'2. Service code creation'!A59)</f>
        <v>UPTS-000000090</v>
      </c>
      <c r="C59" s="404">
        <f t="shared" ref="C59:C66" si="43">LEN(E59)</f>
        <v>0</v>
      </c>
      <c r="D59" s="597" t="str">
        <f>+'2. Service code creation'!M59</f>
        <v>DDSP-UPTS-PartOnlyManagService24x7x2</v>
      </c>
      <c r="E59" s="689"/>
      <c r="F59" s="612">
        <f t="shared" ref="F59:F66" si="44">LEN(E59)</f>
        <v>0</v>
      </c>
      <c r="G59" s="708" t="s">
        <v>123</v>
      </c>
      <c r="H59" s="598" t="str">
        <f>'1. Service information'!$B$8</f>
        <v>UPTS</v>
      </c>
      <c r="I59" s="599" t="s">
        <v>528</v>
      </c>
      <c r="J59" s="600" t="s">
        <v>529</v>
      </c>
      <c r="K59" s="600" t="s">
        <v>157</v>
      </c>
      <c r="L59" s="600" t="str">
        <f t="shared" ref="L59:L66" si="45">IF(AND(J59="Non-CI (contract)",K59="No"),"This combination not possible, put CI-related to n/a","OK")</f>
        <v>OK</v>
      </c>
      <c r="M59" s="600" t="s">
        <v>530</v>
      </c>
      <c r="N59" s="56"/>
      <c r="O59" s="56"/>
      <c r="P59" s="56"/>
      <c r="Q59" s="62"/>
      <c r="R59" s="622" t="s">
        <v>269</v>
      </c>
      <c r="S59" s="62" t="s">
        <v>2682</v>
      </c>
      <c r="T59" s="88" t="str">
        <f>+'2. Service code creation'!P59</f>
        <v>Parts Only for Managed Services 24x7x2</v>
      </c>
      <c r="U59" s="88" t="str">
        <f>+'2. Service code creation'!R59</f>
        <v>24x7x2 Engineer and parts arrival on site.</v>
      </c>
      <c r="V59" s="602" t="s">
        <v>532</v>
      </c>
      <c r="W59" s="602" t="s">
        <v>533</v>
      </c>
      <c r="X59" s="602" t="s">
        <v>533</v>
      </c>
      <c r="Y59" s="602" t="s">
        <v>533</v>
      </c>
      <c r="Z59" s="602" t="s">
        <v>533</v>
      </c>
      <c r="AA59" s="602" t="s">
        <v>533</v>
      </c>
      <c r="AB59" s="602" t="s">
        <v>533</v>
      </c>
      <c r="AC59" s="56"/>
      <c r="AD59" s="56"/>
      <c r="AE59" s="56"/>
      <c r="AF59" s="56"/>
      <c r="AG59" s="56"/>
      <c r="AH59" s="602" t="s">
        <v>123</v>
      </c>
      <c r="AI59" s="602" t="s">
        <v>123</v>
      </c>
      <c r="AJ59" s="602" t="str">
        <f t="shared" ref="AJ59:AJ66" si="46">IF(V59="00 - Multi LoB",Core_LoB,LEFT(V59,2))</f>
        <v>NI, SE, CC, CI, DC, MI</v>
      </c>
      <c r="AK59" s="603" t="s">
        <v>534</v>
      </c>
      <c r="AL59" s="133" t="s">
        <v>535</v>
      </c>
      <c r="AM59" s="133" t="s">
        <v>536</v>
      </c>
      <c r="AN59" s="137" t="s">
        <v>537</v>
      </c>
      <c r="AO59" s="137" t="s">
        <v>2752</v>
      </c>
      <c r="AP59" s="137" t="s">
        <v>531</v>
      </c>
      <c r="AQ59" s="89" t="s">
        <v>539</v>
      </c>
      <c r="AR59" s="80" t="s">
        <v>540</v>
      </c>
      <c r="AS59" s="80" t="s">
        <v>541</v>
      </c>
      <c r="AT59" s="137" t="s">
        <v>157</v>
      </c>
      <c r="AU59" s="368" t="str">
        <f>IF(AND('1. Service information'!$B$5="Professional Service",'2. Service code creation'!Z60="Time &amp; Materials"),"Day/Hour","EA")</f>
        <v>EA</v>
      </c>
      <c r="AV59" s="368" t="str">
        <f>IF('1. Service information'!$B$5="Professional Service","004","003")</f>
        <v>003</v>
      </c>
      <c r="AW59" s="368" t="s">
        <v>542</v>
      </c>
      <c r="AX59" s="56"/>
      <c r="AY59" s="89" t="s">
        <v>543</v>
      </c>
      <c r="AZ59" s="611" t="s">
        <v>544</v>
      </c>
      <c r="BA59" s="56"/>
      <c r="BB59" s="132" t="s">
        <v>533</v>
      </c>
      <c r="BC59" s="132" t="s">
        <v>533</v>
      </c>
      <c r="BD59" s="132" t="s">
        <v>533</v>
      </c>
      <c r="BE59" s="132" t="s">
        <v>533</v>
      </c>
      <c r="BF59" s="132" t="s">
        <v>533</v>
      </c>
      <c r="BG59" s="132"/>
      <c r="BH59" s="132"/>
      <c r="BI59" s="252" t="s">
        <v>545</v>
      </c>
      <c r="BJ59" s="89"/>
      <c r="BK59" s="368" t="s">
        <v>2686</v>
      </c>
      <c r="BL59" s="604"/>
      <c r="BM59" s="604"/>
      <c r="BN59" s="629" t="s">
        <v>546</v>
      </c>
      <c r="BO59" s="605" t="s">
        <v>320</v>
      </c>
    </row>
    <row r="60" spans="1:67" ht="24.75" thickBot="1" x14ac:dyDescent="0.25">
      <c r="A60" s="596"/>
      <c r="B60" s="87" t="str">
        <f>IF('1. Service information'!$B$4="Europe",'EU input'!A59,+'2. Service code creation'!A60)</f>
        <v>UPTS-000000091</v>
      </c>
      <c r="C60" s="404">
        <f t="shared" si="43"/>
        <v>0</v>
      </c>
      <c r="D60" s="597" t="str">
        <f>+'2. Service code creation'!M60</f>
        <v>DDSP-UPTS-PartOnlyManagService24x7x4</v>
      </c>
      <c r="E60" s="689"/>
      <c r="F60" s="612">
        <f t="shared" si="44"/>
        <v>0</v>
      </c>
      <c r="G60" s="708" t="s">
        <v>123</v>
      </c>
      <c r="H60" s="598" t="str">
        <f>'1. Service information'!$B$8</f>
        <v>UPTS</v>
      </c>
      <c r="I60" s="599" t="s">
        <v>528</v>
      </c>
      <c r="J60" s="600" t="s">
        <v>529</v>
      </c>
      <c r="K60" s="600" t="s">
        <v>157</v>
      </c>
      <c r="L60" s="600" t="str">
        <f t="shared" si="45"/>
        <v>OK</v>
      </c>
      <c r="M60" s="600" t="s">
        <v>530</v>
      </c>
      <c r="N60" s="56"/>
      <c r="O60" s="56"/>
      <c r="P60" s="56"/>
      <c r="Q60" s="62"/>
      <c r="R60" s="622" t="s">
        <v>269</v>
      </c>
      <c r="S60" s="62" t="s">
        <v>1173</v>
      </c>
      <c r="T60" s="88" t="str">
        <f>+'2. Service code creation'!P60</f>
        <v>Parts Only for Managed Services 24x7x4</v>
      </c>
      <c r="U60" s="88" t="str">
        <f>+'2. Service code creation'!R60</f>
        <v>24x7x4 Engineer and parts arrival on site.</v>
      </c>
      <c r="V60" s="602" t="s">
        <v>532</v>
      </c>
      <c r="W60" s="602" t="s">
        <v>533</v>
      </c>
      <c r="X60" s="602" t="s">
        <v>533</v>
      </c>
      <c r="Y60" s="602" t="s">
        <v>533</v>
      </c>
      <c r="Z60" s="602" t="s">
        <v>533</v>
      </c>
      <c r="AA60" s="602" t="s">
        <v>533</v>
      </c>
      <c r="AB60" s="602" t="s">
        <v>533</v>
      </c>
      <c r="AC60" s="56"/>
      <c r="AD60" s="56"/>
      <c r="AE60" s="56"/>
      <c r="AF60" s="56"/>
      <c r="AG60" s="56"/>
      <c r="AH60" s="602" t="s">
        <v>123</v>
      </c>
      <c r="AI60" s="602" t="s">
        <v>123</v>
      </c>
      <c r="AJ60" s="602" t="str">
        <f t="shared" si="46"/>
        <v>NI, SE, CC, CI, DC, MI</v>
      </c>
      <c r="AK60" s="603" t="s">
        <v>534</v>
      </c>
      <c r="AL60" s="133" t="s">
        <v>535</v>
      </c>
      <c r="AM60" s="133" t="s">
        <v>536</v>
      </c>
      <c r="AN60" s="137" t="s">
        <v>537</v>
      </c>
      <c r="AO60" s="137" t="s">
        <v>2752</v>
      </c>
      <c r="AP60" s="137" t="s">
        <v>531</v>
      </c>
      <c r="AQ60" s="89" t="s">
        <v>539</v>
      </c>
      <c r="AR60" s="80" t="s">
        <v>540</v>
      </c>
      <c r="AS60" s="80" t="s">
        <v>541</v>
      </c>
      <c r="AT60" s="137" t="s">
        <v>157</v>
      </c>
      <c r="AU60" s="368" t="str">
        <f>IF(AND('1. Service information'!$B$5="Professional Service",'2. Service code creation'!Z61="Time &amp; Materials"),"Day/Hour","EA")</f>
        <v>EA</v>
      </c>
      <c r="AV60" s="368" t="str">
        <f>IF('1. Service information'!$B$5="Professional Service","004","003")</f>
        <v>003</v>
      </c>
      <c r="AW60" s="368" t="s">
        <v>542</v>
      </c>
      <c r="AX60" s="56"/>
      <c r="AY60" s="89" t="s">
        <v>543</v>
      </c>
      <c r="AZ60" s="611" t="s">
        <v>544</v>
      </c>
      <c r="BA60" s="56"/>
      <c r="BB60" s="132" t="s">
        <v>533</v>
      </c>
      <c r="BC60" s="132" t="s">
        <v>533</v>
      </c>
      <c r="BD60" s="132" t="s">
        <v>533</v>
      </c>
      <c r="BE60" s="132" t="s">
        <v>533</v>
      </c>
      <c r="BF60" s="132" t="s">
        <v>533</v>
      </c>
      <c r="BG60" s="132"/>
      <c r="BH60" s="132"/>
      <c r="BI60" s="252" t="s">
        <v>545</v>
      </c>
      <c r="BJ60" s="89"/>
      <c r="BK60" s="368" t="s">
        <v>2686</v>
      </c>
      <c r="BL60" s="604"/>
      <c r="BM60" s="604"/>
      <c r="BN60" s="629" t="s">
        <v>546</v>
      </c>
      <c r="BO60" s="605" t="s">
        <v>320</v>
      </c>
    </row>
    <row r="61" spans="1:67" ht="24.75" thickBot="1" x14ac:dyDescent="0.25">
      <c r="A61" s="596"/>
      <c r="B61" s="87" t="str">
        <f>IF('1. Service information'!$B$4="Europe",'EU input'!A60,+'2. Service code creation'!A61)</f>
        <v>UPTS-000000092</v>
      </c>
      <c r="C61" s="404">
        <f t="shared" si="43"/>
        <v>0</v>
      </c>
      <c r="D61" s="597" t="str">
        <f>+'2. Service code creation'!M61</f>
        <v>DDSP-UPTS-PartOnlyManagServiceBusHrsx4</v>
      </c>
      <c r="E61" s="689"/>
      <c r="F61" s="612">
        <f t="shared" si="44"/>
        <v>0</v>
      </c>
      <c r="G61" s="708" t="s">
        <v>123</v>
      </c>
      <c r="H61" s="598" t="str">
        <f>'1. Service information'!$B$8</f>
        <v>UPTS</v>
      </c>
      <c r="I61" s="599" t="s">
        <v>528</v>
      </c>
      <c r="J61" s="600" t="s">
        <v>529</v>
      </c>
      <c r="K61" s="600" t="s">
        <v>157</v>
      </c>
      <c r="L61" s="600" t="str">
        <f t="shared" si="45"/>
        <v>OK</v>
      </c>
      <c r="M61" s="600" t="s">
        <v>530</v>
      </c>
      <c r="N61" s="56"/>
      <c r="O61" s="56"/>
      <c r="P61" s="56"/>
      <c r="Q61" s="62"/>
      <c r="R61" s="622" t="s">
        <v>264</v>
      </c>
      <c r="S61" s="62" t="s">
        <v>1173</v>
      </c>
      <c r="T61" s="88" t="str">
        <f>+'2. Service code creation'!P61</f>
        <v>Parts Only for Managed Services BusHrsx4</v>
      </c>
      <c r="U61" s="88" t="str">
        <f>+'2. Service code creation'!R61</f>
        <v>BusHrsx4 Engineer and parts arrival on site.</v>
      </c>
      <c r="V61" s="602" t="s">
        <v>532</v>
      </c>
      <c r="W61" s="602" t="s">
        <v>533</v>
      </c>
      <c r="X61" s="602" t="s">
        <v>533</v>
      </c>
      <c r="Y61" s="602" t="s">
        <v>533</v>
      </c>
      <c r="Z61" s="602" t="s">
        <v>533</v>
      </c>
      <c r="AA61" s="602" t="s">
        <v>533</v>
      </c>
      <c r="AB61" s="602" t="s">
        <v>533</v>
      </c>
      <c r="AC61" s="56"/>
      <c r="AD61" s="56"/>
      <c r="AE61" s="56"/>
      <c r="AF61" s="56"/>
      <c r="AG61" s="56"/>
      <c r="AH61" s="602" t="s">
        <v>123</v>
      </c>
      <c r="AI61" s="602" t="s">
        <v>123</v>
      </c>
      <c r="AJ61" s="602" t="str">
        <f t="shared" si="46"/>
        <v>NI, SE, CC, CI, DC, MI</v>
      </c>
      <c r="AK61" s="603" t="s">
        <v>534</v>
      </c>
      <c r="AL61" s="133" t="s">
        <v>535</v>
      </c>
      <c r="AM61" s="133" t="s">
        <v>536</v>
      </c>
      <c r="AN61" s="137" t="s">
        <v>537</v>
      </c>
      <c r="AO61" s="137" t="s">
        <v>2752</v>
      </c>
      <c r="AP61" s="137" t="s">
        <v>531</v>
      </c>
      <c r="AQ61" s="89" t="s">
        <v>539</v>
      </c>
      <c r="AR61" s="80" t="s">
        <v>540</v>
      </c>
      <c r="AS61" s="80" t="s">
        <v>541</v>
      </c>
      <c r="AT61" s="137" t="s">
        <v>157</v>
      </c>
      <c r="AU61" s="368" t="str">
        <f>IF(AND('1. Service information'!$B$5="Professional Service",'2. Service code creation'!Z62="Time &amp; Materials"),"Day/Hour","EA")</f>
        <v>EA</v>
      </c>
      <c r="AV61" s="368" t="str">
        <f>IF('1. Service information'!$B$5="Professional Service","004","003")</f>
        <v>003</v>
      </c>
      <c r="AW61" s="368" t="s">
        <v>542</v>
      </c>
      <c r="AX61" s="56"/>
      <c r="AY61" s="89" t="s">
        <v>543</v>
      </c>
      <c r="AZ61" s="611" t="s">
        <v>544</v>
      </c>
      <c r="BA61" s="56"/>
      <c r="BB61" s="132" t="s">
        <v>533</v>
      </c>
      <c r="BC61" s="132" t="s">
        <v>533</v>
      </c>
      <c r="BD61" s="132" t="s">
        <v>533</v>
      </c>
      <c r="BE61" s="132" t="s">
        <v>533</v>
      </c>
      <c r="BF61" s="132" t="s">
        <v>533</v>
      </c>
      <c r="BG61" s="132"/>
      <c r="BH61" s="132"/>
      <c r="BI61" s="252" t="s">
        <v>545</v>
      </c>
      <c r="BJ61" s="89"/>
      <c r="BK61" s="368" t="s">
        <v>2686</v>
      </c>
      <c r="BL61" s="604"/>
      <c r="BM61" s="604"/>
      <c r="BN61" s="629" t="s">
        <v>546</v>
      </c>
      <c r="BO61" s="605" t="s">
        <v>320</v>
      </c>
    </row>
    <row r="62" spans="1:67" ht="24.75" thickBot="1" x14ac:dyDescent="0.25">
      <c r="A62" s="596"/>
      <c r="B62" s="87" t="str">
        <f>IF('1. Service information'!$B$4="Europe",'EU input'!A61,+'2. Service code creation'!A62)</f>
        <v>UPTS-000000093</v>
      </c>
      <c r="C62" s="404">
        <f t="shared" si="43"/>
        <v>0</v>
      </c>
      <c r="D62" s="597" t="str">
        <f>+'2. Service code creation'!M62</f>
        <v>DDSP-UPTS-PartOnlyManagServiceBusHrsxNBD</v>
      </c>
      <c r="E62" s="689"/>
      <c r="F62" s="612">
        <f t="shared" si="44"/>
        <v>0</v>
      </c>
      <c r="G62" s="708" t="s">
        <v>123</v>
      </c>
      <c r="H62" s="598" t="str">
        <f>'1. Service information'!$B$8</f>
        <v>UPTS</v>
      </c>
      <c r="I62" s="599" t="s">
        <v>528</v>
      </c>
      <c r="J62" s="600" t="s">
        <v>529</v>
      </c>
      <c r="K62" s="600" t="s">
        <v>157</v>
      </c>
      <c r="L62" s="600" t="str">
        <f t="shared" si="45"/>
        <v>OK</v>
      </c>
      <c r="M62" s="600" t="s">
        <v>530</v>
      </c>
      <c r="N62" s="56"/>
      <c r="O62" s="56"/>
      <c r="P62" s="56"/>
      <c r="Q62" s="62"/>
      <c r="R62" s="622" t="s">
        <v>264</v>
      </c>
      <c r="S62" s="62" t="s">
        <v>1214</v>
      </c>
      <c r="T62" s="88" t="str">
        <f>+'2. Service code creation'!P62</f>
        <v>Parts Only Managed Services BusHrsxNBD</v>
      </c>
      <c r="U62" s="88" t="str">
        <f>+'2. Service code creation'!R62</f>
        <v>BusHrs Next Business Day Engineer and parts arrival on site.</v>
      </c>
      <c r="V62" s="602" t="s">
        <v>532</v>
      </c>
      <c r="W62" s="602" t="s">
        <v>533</v>
      </c>
      <c r="X62" s="602" t="s">
        <v>533</v>
      </c>
      <c r="Y62" s="602" t="s">
        <v>533</v>
      </c>
      <c r="Z62" s="602" t="s">
        <v>533</v>
      </c>
      <c r="AA62" s="602" t="s">
        <v>533</v>
      </c>
      <c r="AB62" s="602" t="s">
        <v>533</v>
      </c>
      <c r="AC62" s="56"/>
      <c r="AD62" s="56"/>
      <c r="AE62" s="56"/>
      <c r="AF62" s="56"/>
      <c r="AG62" s="56"/>
      <c r="AH62" s="602" t="s">
        <v>123</v>
      </c>
      <c r="AI62" s="602" t="s">
        <v>123</v>
      </c>
      <c r="AJ62" s="602" t="str">
        <f t="shared" si="46"/>
        <v>NI, SE, CC, CI, DC, MI</v>
      </c>
      <c r="AK62" s="603" t="s">
        <v>534</v>
      </c>
      <c r="AL62" s="133" t="s">
        <v>535</v>
      </c>
      <c r="AM62" s="133" t="s">
        <v>536</v>
      </c>
      <c r="AN62" s="137" t="s">
        <v>537</v>
      </c>
      <c r="AO62" s="137" t="s">
        <v>2752</v>
      </c>
      <c r="AP62" s="137" t="s">
        <v>531</v>
      </c>
      <c r="AQ62" s="89" t="s">
        <v>539</v>
      </c>
      <c r="AR62" s="80" t="s">
        <v>540</v>
      </c>
      <c r="AS62" s="80" t="s">
        <v>541</v>
      </c>
      <c r="AT62" s="137" t="s">
        <v>157</v>
      </c>
      <c r="AU62" s="368" t="str">
        <f>IF(AND('1. Service information'!$B$5="Professional Service",'2. Service code creation'!Z63="Time &amp; Materials"),"Day/Hour","EA")</f>
        <v>EA</v>
      </c>
      <c r="AV62" s="368" t="str">
        <f>IF('1. Service information'!$B$5="Professional Service","004","003")</f>
        <v>003</v>
      </c>
      <c r="AW62" s="368" t="s">
        <v>542</v>
      </c>
      <c r="AX62" s="56"/>
      <c r="AY62" s="89" t="s">
        <v>543</v>
      </c>
      <c r="AZ62" s="611" t="s">
        <v>544</v>
      </c>
      <c r="BA62" s="56"/>
      <c r="BB62" s="132" t="s">
        <v>533</v>
      </c>
      <c r="BC62" s="132" t="s">
        <v>533</v>
      </c>
      <c r="BD62" s="132" t="s">
        <v>533</v>
      </c>
      <c r="BE62" s="132" t="s">
        <v>533</v>
      </c>
      <c r="BF62" s="132" t="s">
        <v>533</v>
      </c>
      <c r="BG62" s="132"/>
      <c r="BH62" s="132"/>
      <c r="BI62" s="252" t="s">
        <v>545</v>
      </c>
      <c r="BJ62" s="89"/>
      <c r="BK62" s="368" t="s">
        <v>2686</v>
      </c>
      <c r="BL62" s="604"/>
      <c r="BM62" s="604"/>
      <c r="BN62" s="629" t="s">
        <v>546</v>
      </c>
      <c r="BO62" s="605" t="s">
        <v>320</v>
      </c>
    </row>
    <row r="63" spans="1:67" ht="24.75" thickBot="1" x14ac:dyDescent="0.25">
      <c r="A63" s="596"/>
      <c r="B63" s="87" t="str">
        <f>IF('1. Service information'!$B$4="Europe",'EU input'!A62,+'2. Service code creation'!A63)</f>
        <v>UPTS-000000094</v>
      </c>
      <c r="C63" s="404">
        <f t="shared" si="43"/>
        <v>0</v>
      </c>
      <c r="D63" s="597" t="str">
        <f>+'2. Service code creation'!M63</f>
        <v>DDSP-UPTS-OnsiteManagService24x7x2</v>
      </c>
      <c r="E63" s="689"/>
      <c r="F63" s="612">
        <f t="shared" si="44"/>
        <v>0</v>
      </c>
      <c r="G63" s="708" t="s">
        <v>123</v>
      </c>
      <c r="H63" s="598" t="str">
        <f>'1. Service information'!$B$8</f>
        <v>UPTS</v>
      </c>
      <c r="I63" s="599" t="s">
        <v>528</v>
      </c>
      <c r="J63" s="600" t="s">
        <v>529</v>
      </c>
      <c r="K63" s="600" t="s">
        <v>157</v>
      </c>
      <c r="L63" s="600" t="str">
        <f t="shared" si="45"/>
        <v>OK</v>
      </c>
      <c r="M63" s="600" t="s">
        <v>530</v>
      </c>
      <c r="N63" s="56"/>
      <c r="O63" s="56"/>
      <c r="P63" s="56"/>
      <c r="Q63" s="62"/>
      <c r="R63" s="622" t="s">
        <v>269</v>
      </c>
      <c r="S63" s="62" t="s">
        <v>2682</v>
      </c>
      <c r="T63" s="88" t="str">
        <f>+'2. Service code creation'!P63</f>
        <v>Onsite for Managed Services 24x7x2</v>
      </c>
      <c r="U63" s="88" t="str">
        <f>+'2. Service code creation'!R63</f>
        <v>24x7x2 Engineer and parts arrival on site.</v>
      </c>
      <c r="V63" s="602" t="s">
        <v>532</v>
      </c>
      <c r="W63" s="602" t="s">
        <v>533</v>
      </c>
      <c r="X63" s="602" t="s">
        <v>533</v>
      </c>
      <c r="Y63" s="602" t="s">
        <v>533</v>
      </c>
      <c r="Z63" s="602" t="s">
        <v>533</v>
      </c>
      <c r="AA63" s="602" t="s">
        <v>533</v>
      </c>
      <c r="AB63" s="602" t="s">
        <v>533</v>
      </c>
      <c r="AC63" s="56"/>
      <c r="AD63" s="56"/>
      <c r="AE63" s="56"/>
      <c r="AF63" s="56"/>
      <c r="AG63" s="56"/>
      <c r="AH63" s="602" t="s">
        <v>123</v>
      </c>
      <c r="AI63" s="602" t="s">
        <v>123</v>
      </c>
      <c r="AJ63" s="602" t="str">
        <f t="shared" si="46"/>
        <v>NI, SE, CC, CI, DC, MI</v>
      </c>
      <c r="AK63" s="603" t="s">
        <v>534</v>
      </c>
      <c r="AL63" s="133" t="s">
        <v>535</v>
      </c>
      <c r="AM63" s="133" t="s">
        <v>536</v>
      </c>
      <c r="AN63" s="137" t="s">
        <v>537</v>
      </c>
      <c r="AO63" s="137" t="s">
        <v>2752</v>
      </c>
      <c r="AP63" s="137" t="s">
        <v>531</v>
      </c>
      <c r="AQ63" s="89" t="s">
        <v>539</v>
      </c>
      <c r="AR63" s="80" t="s">
        <v>540</v>
      </c>
      <c r="AS63" s="80" t="s">
        <v>541</v>
      </c>
      <c r="AT63" s="137" t="s">
        <v>157</v>
      </c>
      <c r="AU63" s="368" t="str">
        <f>IF(AND('1. Service information'!$B$5="Professional Service",'2. Service code creation'!Z64="Time &amp; Materials"),"Day/Hour","EA")</f>
        <v>EA</v>
      </c>
      <c r="AV63" s="368" t="str">
        <f>IF('1. Service information'!$B$5="Professional Service","004","003")</f>
        <v>003</v>
      </c>
      <c r="AW63" s="368" t="s">
        <v>542</v>
      </c>
      <c r="AX63" s="56"/>
      <c r="AY63" s="89" t="s">
        <v>543</v>
      </c>
      <c r="AZ63" s="611" t="s">
        <v>544</v>
      </c>
      <c r="BA63" s="56"/>
      <c r="BB63" s="132" t="s">
        <v>533</v>
      </c>
      <c r="BC63" s="132" t="s">
        <v>533</v>
      </c>
      <c r="BD63" s="132" t="s">
        <v>533</v>
      </c>
      <c r="BE63" s="132" t="s">
        <v>533</v>
      </c>
      <c r="BF63" s="132" t="s">
        <v>533</v>
      </c>
      <c r="BG63" s="132"/>
      <c r="BH63" s="132"/>
      <c r="BI63" s="252" t="s">
        <v>545</v>
      </c>
      <c r="BJ63" s="89"/>
      <c r="BK63" s="368" t="s">
        <v>2686</v>
      </c>
      <c r="BL63" s="604"/>
      <c r="BM63" s="604"/>
      <c r="BN63" s="629" t="s">
        <v>546</v>
      </c>
      <c r="BO63" s="605" t="s">
        <v>320</v>
      </c>
    </row>
    <row r="64" spans="1:67" ht="24.75" thickBot="1" x14ac:dyDescent="0.25">
      <c r="A64" s="596"/>
      <c r="B64" s="87" t="str">
        <f>IF('1. Service information'!$B$4="Europe",'EU input'!A63,+'2. Service code creation'!A64)</f>
        <v>UPTS-000000095</v>
      </c>
      <c r="C64" s="404">
        <f t="shared" si="43"/>
        <v>0</v>
      </c>
      <c r="D64" s="597" t="str">
        <f>+'2. Service code creation'!M64</f>
        <v>DDSP-UPTS-OnsiteManagService24x7x4</v>
      </c>
      <c r="E64" s="689"/>
      <c r="F64" s="612">
        <f t="shared" si="44"/>
        <v>0</v>
      </c>
      <c r="G64" s="708" t="s">
        <v>123</v>
      </c>
      <c r="H64" s="598" t="str">
        <f>'1. Service information'!$B$8</f>
        <v>UPTS</v>
      </c>
      <c r="I64" s="599" t="s">
        <v>528</v>
      </c>
      <c r="J64" s="600" t="s">
        <v>529</v>
      </c>
      <c r="K64" s="600" t="s">
        <v>157</v>
      </c>
      <c r="L64" s="600" t="str">
        <f t="shared" si="45"/>
        <v>OK</v>
      </c>
      <c r="M64" s="600" t="s">
        <v>530</v>
      </c>
      <c r="N64" s="56"/>
      <c r="O64" s="56"/>
      <c r="P64" s="56"/>
      <c r="Q64" s="62"/>
      <c r="R64" s="622" t="s">
        <v>269</v>
      </c>
      <c r="S64" s="62" t="s">
        <v>1173</v>
      </c>
      <c r="T64" s="88" t="str">
        <f>+'2. Service code creation'!P64</f>
        <v>Onsite for Managed Services 24x7x4</v>
      </c>
      <c r="U64" s="88" t="str">
        <f>+'2. Service code creation'!R64</f>
        <v>24x7x4 Engineer and parts arrival on site.</v>
      </c>
      <c r="V64" s="602" t="s">
        <v>532</v>
      </c>
      <c r="W64" s="602" t="s">
        <v>533</v>
      </c>
      <c r="X64" s="602" t="s">
        <v>533</v>
      </c>
      <c r="Y64" s="602" t="s">
        <v>533</v>
      </c>
      <c r="Z64" s="602" t="s">
        <v>533</v>
      </c>
      <c r="AA64" s="602" t="s">
        <v>533</v>
      </c>
      <c r="AB64" s="602" t="s">
        <v>533</v>
      </c>
      <c r="AC64" s="56"/>
      <c r="AD64" s="56"/>
      <c r="AE64" s="56"/>
      <c r="AF64" s="56"/>
      <c r="AG64" s="56"/>
      <c r="AH64" s="602" t="s">
        <v>123</v>
      </c>
      <c r="AI64" s="602" t="s">
        <v>123</v>
      </c>
      <c r="AJ64" s="602" t="str">
        <f t="shared" si="46"/>
        <v>NI, SE, CC, CI, DC, MI</v>
      </c>
      <c r="AK64" s="603" t="s">
        <v>534</v>
      </c>
      <c r="AL64" s="133" t="s">
        <v>535</v>
      </c>
      <c r="AM64" s="133" t="s">
        <v>536</v>
      </c>
      <c r="AN64" s="137" t="s">
        <v>537</v>
      </c>
      <c r="AO64" s="137" t="s">
        <v>2752</v>
      </c>
      <c r="AP64" s="137" t="s">
        <v>531</v>
      </c>
      <c r="AQ64" s="89" t="s">
        <v>539</v>
      </c>
      <c r="AR64" s="80" t="s">
        <v>540</v>
      </c>
      <c r="AS64" s="80" t="s">
        <v>541</v>
      </c>
      <c r="AT64" s="137" t="s">
        <v>157</v>
      </c>
      <c r="AU64" s="368" t="str">
        <f>IF(AND('1. Service information'!$B$5="Professional Service",'2. Service code creation'!Z65="Time &amp; Materials"),"Day/Hour","EA")</f>
        <v>EA</v>
      </c>
      <c r="AV64" s="368" t="str">
        <f>IF('1. Service information'!$B$5="Professional Service","004","003")</f>
        <v>003</v>
      </c>
      <c r="AW64" s="368" t="s">
        <v>542</v>
      </c>
      <c r="AX64" s="56"/>
      <c r="AY64" s="89" t="s">
        <v>543</v>
      </c>
      <c r="AZ64" s="611" t="s">
        <v>544</v>
      </c>
      <c r="BA64" s="56"/>
      <c r="BB64" s="132" t="s">
        <v>533</v>
      </c>
      <c r="BC64" s="132" t="s">
        <v>533</v>
      </c>
      <c r="BD64" s="132" t="s">
        <v>533</v>
      </c>
      <c r="BE64" s="132" t="s">
        <v>533</v>
      </c>
      <c r="BF64" s="132" t="s">
        <v>533</v>
      </c>
      <c r="BG64" s="132"/>
      <c r="BH64" s="132"/>
      <c r="BI64" s="252" t="s">
        <v>545</v>
      </c>
      <c r="BJ64" s="89"/>
      <c r="BK64" s="368" t="s">
        <v>2686</v>
      </c>
      <c r="BL64" s="604"/>
      <c r="BM64" s="604"/>
      <c r="BN64" s="629" t="s">
        <v>546</v>
      </c>
      <c r="BO64" s="605" t="s">
        <v>320</v>
      </c>
    </row>
    <row r="65" spans="1:67" ht="24.75" thickBot="1" x14ac:dyDescent="0.25">
      <c r="A65" s="596"/>
      <c r="B65" s="87" t="str">
        <f>IF('1. Service information'!$B$4="Europe",'EU input'!A64,+'2. Service code creation'!A65)</f>
        <v>UPTS-000000096</v>
      </c>
      <c r="C65" s="404">
        <f t="shared" si="43"/>
        <v>0</v>
      </c>
      <c r="D65" s="597" t="str">
        <f>+'2. Service code creation'!M65</f>
        <v>DDSP-UPTS-OnsiteManagServiceBusHrsx4</v>
      </c>
      <c r="E65" s="689"/>
      <c r="F65" s="612">
        <f t="shared" si="44"/>
        <v>0</v>
      </c>
      <c r="G65" s="708" t="s">
        <v>123</v>
      </c>
      <c r="H65" s="598" t="str">
        <f>'1. Service information'!$B$8</f>
        <v>UPTS</v>
      </c>
      <c r="I65" s="599" t="s">
        <v>528</v>
      </c>
      <c r="J65" s="600" t="s">
        <v>529</v>
      </c>
      <c r="K65" s="600" t="s">
        <v>157</v>
      </c>
      <c r="L65" s="600" t="str">
        <f t="shared" si="45"/>
        <v>OK</v>
      </c>
      <c r="M65" s="600" t="s">
        <v>530</v>
      </c>
      <c r="N65" s="56"/>
      <c r="O65" s="56"/>
      <c r="P65" s="56"/>
      <c r="Q65" s="62"/>
      <c r="R65" s="622" t="s">
        <v>264</v>
      </c>
      <c r="S65" s="62" t="s">
        <v>1173</v>
      </c>
      <c r="T65" s="88" t="str">
        <f>+'2. Service code creation'!P65</f>
        <v>Onsite for Managed Services BusHrsx4</v>
      </c>
      <c r="U65" s="88" t="str">
        <f>+'2. Service code creation'!R65</f>
        <v>BusHrsx4 Engineer and parts arrival on site.</v>
      </c>
      <c r="V65" s="602" t="s">
        <v>532</v>
      </c>
      <c r="W65" s="602" t="s">
        <v>533</v>
      </c>
      <c r="X65" s="602" t="s">
        <v>533</v>
      </c>
      <c r="Y65" s="602" t="s">
        <v>533</v>
      </c>
      <c r="Z65" s="602" t="s">
        <v>533</v>
      </c>
      <c r="AA65" s="602" t="s">
        <v>533</v>
      </c>
      <c r="AB65" s="602" t="s">
        <v>533</v>
      </c>
      <c r="AC65" s="56"/>
      <c r="AD65" s="56"/>
      <c r="AE65" s="56"/>
      <c r="AF65" s="56"/>
      <c r="AG65" s="56"/>
      <c r="AH65" s="602" t="s">
        <v>123</v>
      </c>
      <c r="AI65" s="602" t="s">
        <v>123</v>
      </c>
      <c r="AJ65" s="602" t="str">
        <f t="shared" si="46"/>
        <v>NI, SE, CC, CI, DC, MI</v>
      </c>
      <c r="AK65" s="603" t="s">
        <v>534</v>
      </c>
      <c r="AL65" s="133" t="s">
        <v>535</v>
      </c>
      <c r="AM65" s="133" t="s">
        <v>536</v>
      </c>
      <c r="AN65" s="137" t="s">
        <v>537</v>
      </c>
      <c r="AO65" s="137" t="s">
        <v>2752</v>
      </c>
      <c r="AP65" s="137" t="s">
        <v>531</v>
      </c>
      <c r="AQ65" s="89" t="s">
        <v>539</v>
      </c>
      <c r="AR65" s="80" t="s">
        <v>540</v>
      </c>
      <c r="AS65" s="80" t="s">
        <v>541</v>
      </c>
      <c r="AT65" s="137" t="s">
        <v>157</v>
      </c>
      <c r="AU65" s="368" t="str">
        <f>IF(AND('1. Service information'!$B$5="Professional Service",'2. Service code creation'!Z66="Time &amp; Materials"),"Day/Hour","EA")</f>
        <v>EA</v>
      </c>
      <c r="AV65" s="368" t="str">
        <f>IF('1. Service information'!$B$5="Professional Service","004","003")</f>
        <v>003</v>
      </c>
      <c r="AW65" s="368" t="s">
        <v>542</v>
      </c>
      <c r="AX65" s="56"/>
      <c r="AY65" s="89" t="s">
        <v>543</v>
      </c>
      <c r="AZ65" s="611" t="s">
        <v>544</v>
      </c>
      <c r="BA65" s="56"/>
      <c r="BB65" s="132" t="s">
        <v>533</v>
      </c>
      <c r="BC65" s="132" t="s">
        <v>533</v>
      </c>
      <c r="BD65" s="132" t="s">
        <v>533</v>
      </c>
      <c r="BE65" s="132" t="s">
        <v>533</v>
      </c>
      <c r="BF65" s="132" t="s">
        <v>533</v>
      </c>
      <c r="BG65" s="132"/>
      <c r="BH65" s="132"/>
      <c r="BI65" s="252" t="s">
        <v>545</v>
      </c>
      <c r="BJ65" s="89"/>
      <c r="BK65" s="368" t="s">
        <v>2686</v>
      </c>
      <c r="BL65" s="604"/>
      <c r="BM65" s="604"/>
      <c r="BN65" s="629" t="s">
        <v>546</v>
      </c>
      <c r="BO65" s="605" t="s">
        <v>320</v>
      </c>
    </row>
    <row r="66" spans="1:67" ht="24" x14ac:dyDescent="0.2">
      <c r="A66" s="596"/>
      <c r="B66" s="87" t="str">
        <f>IF('1. Service information'!$B$4="Europe",'EU input'!A65,+'2. Service code creation'!A66)</f>
        <v>UPTS-000000097</v>
      </c>
      <c r="C66" s="404">
        <f t="shared" si="43"/>
        <v>0</v>
      </c>
      <c r="D66" s="597" t="str">
        <f>+'2. Service code creation'!M66</f>
        <v>DDSP-UPTS-OnsiteManagServiceBusHrsxNBD</v>
      </c>
      <c r="E66" s="689"/>
      <c r="F66" s="612">
        <f t="shared" si="44"/>
        <v>0</v>
      </c>
      <c r="G66" s="708" t="s">
        <v>123</v>
      </c>
      <c r="H66" s="598" t="str">
        <f>'1. Service information'!$B$8</f>
        <v>UPTS</v>
      </c>
      <c r="I66" s="599" t="s">
        <v>528</v>
      </c>
      <c r="J66" s="600" t="s">
        <v>529</v>
      </c>
      <c r="K66" s="600" t="s">
        <v>157</v>
      </c>
      <c r="L66" s="600" t="str">
        <f t="shared" si="45"/>
        <v>OK</v>
      </c>
      <c r="M66" s="600" t="s">
        <v>530</v>
      </c>
      <c r="N66" s="56"/>
      <c r="O66" s="56"/>
      <c r="P66" s="56"/>
      <c r="Q66" s="62"/>
      <c r="R66" s="622" t="s">
        <v>264</v>
      </c>
      <c r="S66" s="62" t="s">
        <v>1214</v>
      </c>
      <c r="T66" s="88" t="str">
        <f>+'2. Service code creation'!P66</f>
        <v>Onsite for Managed Services BusHrsxNBD</v>
      </c>
      <c r="U66" s="88" t="str">
        <f>+'2. Service code creation'!R66</f>
        <v>BusHrs Next Business Day Engineer and parts arrival on site.</v>
      </c>
      <c r="V66" s="602" t="s">
        <v>532</v>
      </c>
      <c r="W66" s="602" t="s">
        <v>533</v>
      </c>
      <c r="X66" s="602" t="s">
        <v>533</v>
      </c>
      <c r="Y66" s="602" t="s">
        <v>533</v>
      </c>
      <c r="Z66" s="602" t="s">
        <v>533</v>
      </c>
      <c r="AA66" s="602" t="s">
        <v>533</v>
      </c>
      <c r="AB66" s="602" t="s">
        <v>533</v>
      </c>
      <c r="AC66" s="56"/>
      <c r="AD66" s="56"/>
      <c r="AE66" s="56"/>
      <c r="AF66" s="56"/>
      <c r="AG66" s="56"/>
      <c r="AH66" s="602" t="s">
        <v>123</v>
      </c>
      <c r="AI66" s="602" t="s">
        <v>123</v>
      </c>
      <c r="AJ66" s="602" t="str">
        <f t="shared" si="46"/>
        <v>NI, SE, CC, CI, DC, MI</v>
      </c>
      <c r="AK66" s="603" t="s">
        <v>534</v>
      </c>
      <c r="AL66" s="133" t="s">
        <v>535</v>
      </c>
      <c r="AM66" s="133" t="s">
        <v>536</v>
      </c>
      <c r="AN66" s="137" t="s">
        <v>537</v>
      </c>
      <c r="AO66" s="137" t="s">
        <v>2752</v>
      </c>
      <c r="AP66" s="137" t="s">
        <v>531</v>
      </c>
      <c r="AQ66" s="89" t="s">
        <v>539</v>
      </c>
      <c r="AR66" s="80" t="s">
        <v>540</v>
      </c>
      <c r="AS66" s="80" t="s">
        <v>541</v>
      </c>
      <c r="AT66" s="137" t="s">
        <v>157</v>
      </c>
      <c r="AU66" s="368" t="e">
        <f>IF(AND('1. Service information'!$B$5="Professional Service",'2. Service code creation'!#REF!="Time &amp; Materials"),"Day/Hour","EA")</f>
        <v>#REF!</v>
      </c>
      <c r="AV66" s="368" t="str">
        <f>IF('1. Service information'!$B$5="Professional Service","004","003")</f>
        <v>003</v>
      </c>
      <c r="AW66" s="368" t="s">
        <v>542</v>
      </c>
      <c r="AX66" s="56"/>
      <c r="AY66" s="89" t="s">
        <v>543</v>
      </c>
      <c r="AZ66" s="611" t="s">
        <v>544</v>
      </c>
      <c r="BA66" s="56"/>
      <c r="BB66" s="132" t="s">
        <v>533</v>
      </c>
      <c r="BC66" s="132" t="s">
        <v>533</v>
      </c>
      <c r="BD66" s="132" t="s">
        <v>533</v>
      </c>
      <c r="BE66" s="132" t="s">
        <v>533</v>
      </c>
      <c r="BF66" s="132" t="s">
        <v>533</v>
      </c>
      <c r="BG66" s="132"/>
      <c r="BH66" s="132"/>
      <c r="BI66" s="252" t="s">
        <v>545</v>
      </c>
      <c r="BJ66" s="89"/>
      <c r="BK66" s="368" t="s">
        <v>2686</v>
      </c>
      <c r="BL66" s="604"/>
      <c r="BM66" s="604"/>
      <c r="BN66" s="629" t="s">
        <v>546</v>
      </c>
      <c r="BO66" s="605" t="s">
        <v>320</v>
      </c>
    </row>
    <row r="67" spans="1:67" x14ac:dyDescent="0.2">
      <c r="B67" s="56"/>
      <c r="C67" s="405"/>
      <c r="D67" s="56"/>
      <c r="E67" s="56"/>
      <c r="F67" s="56"/>
      <c r="G67" s="56"/>
      <c r="H67" s="56"/>
      <c r="I67" s="55"/>
      <c r="J67" s="56"/>
      <c r="K67" s="56"/>
      <c r="L67" s="56"/>
      <c r="M67" s="56"/>
      <c r="N67" s="56"/>
      <c r="O67" s="56"/>
      <c r="P67" s="56"/>
      <c r="Q67" s="62"/>
      <c r="R67" s="62"/>
      <c r="S67" s="62"/>
      <c r="T67" s="56"/>
      <c r="U67" s="56"/>
      <c r="V67" s="56"/>
      <c r="W67" s="56"/>
      <c r="X67" s="56"/>
      <c r="Y67" s="56"/>
      <c r="Z67" s="56"/>
      <c r="AA67" s="56"/>
      <c r="AB67" s="56"/>
      <c r="AC67" s="56"/>
      <c r="AD67" s="56"/>
      <c r="AE67" s="56"/>
      <c r="AF67" s="56"/>
      <c r="AG67" s="56"/>
      <c r="AH67" s="56"/>
      <c r="AI67" s="56"/>
      <c r="AJ67" s="56"/>
      <c r="AK67" s="56"/>
      <c r="AL67" s="56"/>
      <c r="AM67" s="56"/>
      <c r="AN67" s="56"/>
      <c r="AO67" s="56"/>
      <c r="AP67" s="56"/>
      <c r="AQ67" s="56"/>
      <c r="AR67" s="56"/>
      <c r="AS67" s="56"/>
      <c r="AT67" s="56"/>
      <c r="AU67" s="56"/>
      <c r="AV67" s="56"/>
      <c r="AW67" s="56"/>
      <c r="AX67" s="56"/>
      <c r="AY67" s="56"/>
      <c r="AZ67" s="56"/>
      <c r="BA67" s="56"/>
      <c r="BB67" s="56"/>
      <c r="BC67" s="56"/>
      <c r="BD67" s="56"/>
      <c r="BE67" s="56"/>
      <c r="BF67" s="56"/>
      <c r="BG67" s="56"/>
      <c r="BH67" s="56"/>
      <c r="BI67" s="56"/>
      <c r="BJ67" s="56"/>
      <c r="BK67" s="56"/>
      <c r="BL67" s="56"/>
      <c r="BM67" s="56"/>
      <c r="BN67" s="56"/>
    </row>
    <row r="68" spans="1:67" x14ac:dyDescent="0.2">
      <c r="B68" s="56"/>
      <c r="C68" s="405"/>
      <c r="D68" s="56"/>
      <c r="E68" s="56"/>
      <c r="F68" s="56"/>
      <c r="G68" s="56"/>
      <c r="H68" s="56"/>
      <c r="I68" s="55"/>
      <c r="J68" s="56"/>
      <c r="K68" s="56"/>
      <c r="L68" s="56"/>
      <c r="M68" s="56"/>
      <c r="N68" s="56"/>
      <c r="O68" s="56"/>
      <c r="P68" s="56"/>
      <c r="Q68" s="62"/>
      <c r="R68" s="62"/>
      <c r="S68" s="62"/>
      <c r="T68" s="56"/>
      <c r="U68" s="56"/>
      <c r="V68" s="56"/>
      <c r="W68" s="56"/>
      <c r="X68" s="56"/>
      <c r="Y68" s="56"/>
      <c r="Z68" s="56"/>
      <c r="AA68" s="56"/>
      <c r="AB68" s="56"/>
      <c r="AC68" s="56"/>
      <c r="AD68" s="56"/>
      <c r="AE68" s="56"/>
      <c r="AF68" s="56"/>
      <c r="AG68" s="56"/>
      <c r="AH68" s="56"/>
      <c r="AI68" s="56"/>
      <c r="AJ68" s="56"/>
      <c r="AK68" s="56"/>
      <c r="AL68" s="56"/>
      <c r="AM68" s="56"/>
      <c r="AN68" s="56"/>
      <c r="AO68" s="56"/>
      <c r="AP68" s="56"/>
      <c r="AQ68" s="56"/>
      <c r="AR68" s="56"/>
      <c r="AS68" s="56"/>
      <c r="AT68" s="56"/>
      <c r="AU68" s="56"/>
      <c r="AV68" s="56"/>
      <c r="AW68" s="56"/>
      <c r="AX68" s="56"/>
      <c r="AY68" s="56"/>
      <c r="AZ68" s="56"/>
      <c r="BA68" s="56"/>
      <c r="BB68" s="56"/>
      <c r="BC68" s="56"/>
      <c r="BD68" s="56"/>
      <c r="BE68" s="56"/>
      <c r="BF68" s="56"/>
      <c r="BG68" s="56"/>
      <c r="BH68" s="56"/>
      <c r="BI68" s="56"/>
      <c r="BJ68" s="56"/>
      <c r="BK68" s="56"/>
      <c r="BL68" s="56"/>
      <c r="BM68" s="56"/>
      <c r="BN68" s="56"/>
    </row>
    <row r="69" spans="1:67" x14ac:dyDescent="0.2">
      <c r="B69" s="56"/>
      <c r="C69" s="405"/>
      <c r="D69" s="56"/>
      <c r="E69" s="56"/>
      <c r="F69" s="56"/>
      <c r="G69" s="56"/>
      <c r="H69" s="56"/>
      <c r="I69" s="55"/>
      <c r="J69" s="56"/>
      <c r="K69" s="56"/>
      <c r="L69" s="56"/>
      <c r="M69" s="56"/>
      <c r="N69" s="56"/>
      <c r="O69" s="56"/>
      <c r="P69" s="56"/>
      <c r="Q69" s="62"/>
      <c r="R69" s="62"/>
      <c r="S69" s="62"/>
      <c r="T69" s="56"/>
      <c r="U69" s="56"/>
      <c r="V69" s="56"/>
      <c r="W69" s="56"/>
      <c r="X69" s="56"/>
      <c r="Y69" s="56"/>
      <c r="Z69" s="56"/>
      <c r="AA69" s="56"/>
      <c r="AB69" s="56"/>
      <c r="AC69" s="56"/>
      <c r="AD69" s="56"/>
      <c r="AE69" s="56"/>
      <c r="AF69" s="56"/>
      <c r="AG69" s="56"/>
      <c r="AH69" s="56"/>
      <c r="AI69" s="56"/>
      <c r="AJ69" s="56"/>
      <c r="AK69" s="56"/>
      <c r="AL69" s="56"/>
      <c r="AM69" s="56"/>
      <c r="AN69" s="56"/>
      <c r="AO69" s="56"/>
      <c r="AP69" s="56"/>
      <c r="AQ69" s="56"/>
      <c r="AR69" s="56"/>
      <c r="AS69" s="56"/>
      <c r="AT69" s="56"/>
      <c r="AU69" s="56"/>
      <c r="AV69" s="56"/>
      <c r="AW69" s="56"/>
      <c r="AX69" s="56"/>
      <c r="AY69" s="56"/>
      <c r="AZ69" s="56"/>
      <c r="BA69" s="56"/>
      <c r="BB69" s="56"/>
      <c r="BC69" s="56"/>
      <c r="BD69" s="56"/>
      <c r="BE69" s="56"/>
      <c r="BF69" s="56"/>
      <c r="BG69" s="56"/>
      <c r="BH69" s="56"/>
      <c r="BI69" s="56"/>
      <c r="BJ69" s="56"/>
      <c r="BK69" s="56"/>
      <c r="BL69" s="56"/>
      <c r="BM69" s="56"/>
      <c r="BN69" s="56"/>
    </row>
    <row r="70" spans="1:67" x14ac:dyDescent="0.2">
      <c r="B70" s="56"/>
      <c r="C70" s="405"/>
      <c r="D70" s="56"/>
      <c r="E70" s="56"/>
      <c r="F70" s="56"/>
      <c r="G70" s="56"/>
      <c r="H70" s="56"/>
      <c r="I70" s="55"/>
      <c r="J70" s="56"/>
      <c r="K70" s="56"/>
      <c r="L70" s="56"/>
      <c r="M70" s="56"/>
      <c r="N70" s="56"/>
      <c r="O70" s="56"/>
      <c r="P70" s="56"/>
      <c r="Q70" s="62"/>
      <c r="R70" s="62"/>
      <c r="S70" s="62"/>
      <c r="T70" s="56"/>
      <c r="U70" s="56"/>
      <c r="V70" s="56"/>
      <c r="W70" s="56"/>
      <c r="X70" s="56"/>
      <c r="Y70" s="56"/>
      <c r="Z70" s="56"/>
      <c r="AA70" s="56"/>
      <c r="AB70" s="56"/>
      <c r="AC70" s="56"/>
      <c r="AD70" s="56"/>
      <c r="AE70" s="56"/>
      <c r="AF70" s="56"/>
      <c r="AG70" s="56"/>
      <c r="AH70" s="56"/>
      <c r="AI70" s="56"/>
      <c r="AJ70" s="56"/>
      <c r="AK70" s="56"/>
      <c r="AL70" s="56"/>
      <c r="AM70" s="56"/>
      <c r="AN70" s="56"/>
      <c r="AO70" s="56"/>
      <c r="AP70" s="56"/>
      <c r="AQ70" s="56"/>
      <c r="AR70" s="56"/>
      <c r="AS70" s="56"/>
      <c r="AT70" s="56"/>
      <c r="AU70" s="56"/>
      <c r="AV70" s="56"/>
      <c r="AW70" s="56"/>
      <c r="AX70" s="56"/>
      <c r="AY70" s="56"/>
      <c r="AZ70" s="56"/>
      <c r="BA70" s="56"/>
      <c r="BB70" s="56"/>
      <c r="BC70" s="56"/>
      <c r="BD70" s="56"/>
      <c r="BE70" s="56"/>
      <c r="BF70" s="56"/>
      <c r="BG70" s="56"/>
      <c r="BH70" s="56"/>
      <c r="BI70" s="56"/>
      <c r="BJ70" s="56"/>
      <c r="BK70" s="56"/>
      <c r="BL70" s="56"/>
      <c r="BM70" s="56"/>
      <c r="BN70" s="56"/>
    </row>
    <row r="71" spans="1:67" x14ac:dyDescent="0.2">
      <c r="B71" s="56"/>
      <c r="C71" s="405"/>
      <c r="D71" s="56"/>
      <c r="E71" s="56"/>
      <c r="F71" s="56"/>
      <c r="G71" s="56"/>
      <c r="H71" s="56"/>
      <c r="I71" s="63"/>
      <c r="J71" s="56"/>
      <c r="K71" s="56"/>
      <c r="L71" s="56"/>
      <c r="M71" s="56"/>
      <c r="N71" s="56"/>
      <c r="O71" s="56"/>
      <c r="P71" s="56"/>
      <c r="Q71" s="62"/>
      <c r="R71" s="62"/>
      <c r="S71" s="62"/>
      <c r="T71" s="56"/>
      <c r="U71" s="56"/>
      <c r="V71" s="56"/>
      <c r="W71" s="56"/>
      <c r="X71" s="56"/>
      <c r="Y71" s="56"/>
      <c r="Z71" s="56"/>
      <c r="AA71" s="56"/>
      <c r="AB71" s="56"/>
      <c r="AC71" s="56"/>
      <c r="AD71" s="56"/>
      <c r="AE71" s="56"/>
      <c r="AF71" s="56"/>
      <c r="AG71" s="56"/>
      <c r="AH71" s="56"/>
      <c r="AI71" s="56"/>
      <c r="AJ71" s="56"/>
      <c r="AK71" s="56"/>
      <c r="AL71" s="56"/>
      <c r="AM71" s="56"/>
      <c r="AN71" s="56"/>
      <c r="AO71" s="56"/>
      <c r="AP71" s="56"/>
      <c r="AQ71" s="56"/>
      <c r="AR71" s="56"/>
      <c r="AS71" s="56"/>
      <c r="AT71" s="56"/>
      <c r="AU71" s="56"/>
      <c r="AV71" s="56"/>
      <c r="AW71" s="56"/>
      <c r="AX71" s="56"/>
      <c r="AY71" s="56"/>
      <c r="AZ71" s="56"/>
      <c r="BA71" s="56"/>
      <c r="BB71" s="56"/>
      <c r="BC71" s="56"/>
      <c r="BD71" s="56"/>
      <c r="BE71" s="56"/>
      <c r="BF71" s="56"/>
      <c r="BG71" s="56"/>
      <c r="BH71" s="56"/>
      <c r="BI71" s="56"/>
      <c r="BJ71" s="56"/>
      <c r="BK71" s="56"/>
      <c r="BL71" s="56"/>
      <c r="BM71" s="56"/>
      <c r="BN71" s="56"/>
    </row>
    <row r="72" spans="1:67" x14ac:dyDescent="0.2">
      <c r="B72" s="56"/>
      <c r="C72" s="405"/>
      <c r="D72" s="56"/>
      <c r="E72" s="56"/>
      <c r="F72" s="56"/>
      <c r="G72" s="56"/>
      <c r="H72" s="56"/>
      <c r="I72" s="63"/>
      <c r="J72" s="56"/>
      <c r="K72" s="56"/>
      <c r="L72" s="56"/>
      <c r="M72" s="56"/>
      <c r="N72" s="56"/>
      <c r="O72" s="56"/>
      <c r="P72" s="56"/>
      <c r="Q72" s="62"/>
      <c r="R72" s="62"/>
      <c r="S72" s="62"/>
      <c r="T72" s="56"/>
      <c r="U72" s="56"/>
      <c r="V72" s="56"/>
      <c r="W72" s="56"/>
      <c r="X72" s="56"/>
      <c r="Y72" s="56"/>
      <c r="Z72" s="56"/>
      <c r="AA72" s="56"/>
      <c r="AB72" s="56"/>
      <c r="AC72" s="56"/>
      <c r="AD72" s="56"/>
      <c r="AE72" s="56"/>
      <c r="AF72" s="56"/>
      <c r="AG72" s="56"/>
      <c r="AH72" s="56"/>
      <c r="AI72" s="56"/>
      <c r="AJ72" s="56"/>
      <c r="AK72" s="56"/>
      <c r="AL72" s="56"/>
      <c r="AM72" s="56"/>
      <c r="AN72" s="56"/>
      <c r="AO72" s="56"/>
      <c r="AP72" s="56"/>
      <c r="AQ72" s="56"/>
      <c r="AR72" s="56"/>
      <c r="AS72" s="56"/>
      <c r="AT72" s="56"/>
      <c r="AU72" s="56"/>
      <c r="AV72" s="56"/>
      <c r="AW72" s="56"/>
      <c r="AX72" s="56"/>
      <c r="AY72" s="56"/>
      <c r="AZ72" s="56"/>
      <c r="BA72" s="56"/>
      <c r="BB72" s="56"/>
      <c r="BC72" s="56"/>
      <c r="BD72" s="56"/>
      <c r="BE72" s="56"/>
      <c r="BF72" s="56"/>
      <c r="BG72" s="56"/>
      <c r="BH72" s="56"/>
      <c r="BI72" s="56"/>
      <c r="BJ72" s="56"/>
      <c r="BK72" s="56"/>
      <c r="BL72" s="56"/>
      <c r="BM72" s="56"/>
      <c r="BN72" s="56"/>
    </row>
    <row r="73" spans="1:67" x14ac:dyDescent="0.2">
      <c r="B73" s="56"/>
      <c r="C73" s="405"/>
      <c r="D73" s="56"/>
      <c r="E73" s="56"/>
      <c r="F73" s="56"/>
      <c r="G73" s="56"/>
      <c r="H73" s="56"/>
      <c r="I73" s="63"/>
      <c r="J73" s="56"/>
      <c r="K73" s="56"/>
      <c r="L73" s="56"/>
      <c r="M73" s="56"/>
      <c r="N73" s="56"/>
      <c r="O73" s="56"/>
      <c r="P73" s="56"/>
      <c r="Q73" s="62"/>
      <c r="R73" s="62"/>
      <c r="S73" s="62"/>
      <c r="T73" s="56"/>
      <c r="U73" s="56"/>
      <c r="V73" s="56"/>
      <c r="W73" s="56"/>
      <c r="X73" s="56"/>
      <c r="Y73" s="56"/>
      <c r="Z73" s="56"/>
      <c r="AA73" s="56"/>
      <c r="AB73" s="56"/>
      <c r="AC73" s="56"/>
      <c r="AD73" s="56"/>
      <c r="AE73" s="56"/>
      <c r="AF73" s="56"/>
      <c r="AG73" s="56"/>
      <c r="AH73" s="56"/>
      <c r="AI73" s="56"/>
      <c r="AJ73" s="56"/>
      <c r="AK73" s="56"/>
      <c r="AL73" s="56"/>
      <c r="AM73" s="56"/>
      <c r="AN73" s="56"/>
      <c r="AO73" s="56"/>
      <c r="AP73" s="56"/>
      <c r="AQ73" s="56"/>
      <c r="AR73" s="56"/>
      <c r="AS73" s="56"/>
      <c r="AT73" s="56"/>
      <c r="AU73" s="56"/>
      <c r="AV73" s="56"/>
      <c r="AW73" s="56"/>
      <c r="AX73" s="56"/>
      <c r="AY73" s="56"/>
      <c r="AZ73" s="56"/>
      <c r="BA73" s="56"/>
      <c r="BB73" s="56"/>
      <c r="BC73" s="56"/>
      <c r="BD73" s="56"/>
      <c r="BE73" s="56"/>
      <c r="BF73" s="56"/>
      <c r="BG73" s="56"/>
      <c r="BH73" s="56"/>
      <c r="BI73" s="56"/>
      <c r="BJ73" s="56"/>
      <c r="BK73" s="56"/>
      <c r="BL73" s="56"/>
      <c r="BM73" s="56"/>
      <c r="BN73" s="56"/>
    </row>
    <row r="74" spans="1:67" x14ac:dyDescent="0.2">
      <c r="B74" s="56"/>
      <c r="C74" s="405"/>
      <c r="D74" s="56"/>
      <c r="E74" s="56"/>
      <c r="F74" s="56"/>
      <c r="G74" s="56"/>
      <c r="H74" s="56"/>
      <c r="I74" s="63"/>
      <c r="J74" s="56"/>
      <c r="K74" s="56"/>
      <c r="L74" s="56"/>
      <c r="M74" s="56"/>
      <c r="N74" s="56"/>
      <c r="O74" s="56"/>
      <c r="P74" s="56"/>
      <c r="Q74" s="62"/>
      <c r="R74" s="62"/>
      <c r="S74" s="62"/>
      <c r="T74" s="56"/>
      <c r="U74" s="56"/>
      <c r="V74" s="56"/>
      <c r="W74" s="56"/>
      <c r="X74" s="56"/>
      <c r="Y74" s="56"/>
      <c r="Z74" s="56"/>
      <c r="AA74" s="56"/>
      <c r="AB74" s="56"/>
      <c r="AC74" s="56"/>
      <c r="AD74" s="56"/>
      <c r="AE74" s="56"/>
      <c r="AF74" s="56"/>
      <c r="AG74" s="56"/>
      <c r="AH74" s="56"/>
      <c r="AI74" s="56"/>
      <c r="AJ74" s="56"/>
      <c r="AK74" s="56"/>
      <c r="AL74" s="56"/>
      <c r="AM74" s="56"/>
      <c r="AN74" s="56"/>
      <c r="AO74" s="56"/>
      <c r="AP74" s="56"/>
      <c r="AQ74" s="56"/>
      <c r="AR74" s="56"/>
      <c r="AS74" s="56"/>
      <c r="AT74" s="56"/>
      <c r="AU74" s="56"/>
      <c r="AV74" s="56"/>
      <c r="AW74" s="56"/>
      <c r="AX74" s="56"/>
      <c r="AY74" s="56"/>
      <c r="AZ74" s="56"/>
      <c r="BA74" s="56"/>
      <c r="BB74" s="56"/>
      <c r="BC74" s="56"/>
      <c r="BD74" s="56"/>
      <c r="BE74" s="56"/>
      <c r="BF74" s="56"/>
      <c r="BG74" s="56"/>
      <c r="BH74" s="56"/>
      <c r="BI74" s="56"/>
      <c r="BJ74" s="56"/>
      <c r="BK74" s="56"/>
      <c r="BL74" s="56"/>
      <c r="BM74" s="56"/>
      <c r="BN74" s="56"/>
    </row>
    <row r="75" spans="1:67" x14ac:dyDescent="0.2">
      <c r="B75" s="56"/>
      <c r="C75" s="405"/>
      <c r="D75" s="56"/>
      <c r="E75" s="56"/>
      <c r="F75" s="56"/>
      <c r="G75" s="56"/>
      <c r="H75" s="56"/>
      <c r="I75" s="55"/>
      <c r="J75" s="56"/>
      <c r="K75" s="56"/>
      <c r="L75" s="56"/>
      <c r="M75" s="56"/>
      <c r="N75" s="56"/>
      <c r="O75" s="56"/>
      <c r="P75" s="56"/>
      <c r="Q75" s="62"/>
      <c r="R75" s="62"/>
      <c r="S75" s="62"/>
      <c r="T75" s="56"/>
      <c r="U75" s="56"/>
      <c r="V75" s="56"/>
      <c r="W75" s="56"/>
      <c r="X75" s="56"/>
      <c r="Y75" s="56"/>
      <c r="Z75" s="56"/>
      <c r="AA75" s="56"/>
      <c r="AB75" s="56"/>
      <c r="AC75" s="56"/>
      <c r="AD75" s="56"/>
      <c r="AE75" s="56"/>
      <c r="AF75" s="56"/>
      <c r="AG75" s="56"/>
      <c r="AH75" s="56"/>
      <c r="AI75" s="56"/>
      <c r="AJ75" s="56"/>
      <c r="AK75" s="56"/>
      <c r="AL75" s="56"/>
      <c r="AM75" s="56"/>
      <c r="AN75" s="56"/>
      <c r="AO75" s="56"/>
      <c r="AP75" s="56"/>
      <c r="AQ75" s="56"/>
      <c r="AR75" s="56"/>
      <c r="AS75" s="56"/>
      <c r="AT75" s="56"/>
      <c r="AU75" s="56"/>
      <c r="AV75" s="56"/>
      <c r="AW75" s="56"/>
      <c r="AX75" s="56"/>
      <c r="AY75" s="56"/>
      <c r="AZ75" s="56"/>
      <c r="BA75" s="56"/>
      <c r="BB75" s="56"/>
      <c r="BC75" s="56"/>
      <c r="BD75" s="56"/>
      <c r="BE75" s="56"/>
      <c r="BF75" s="56"/>
      <c r="BG75" s="56"/>
      <c r="BH75" s="56"/>
      <c r="BI75" s="56"/>
      <c r="BJ75" s="56"/>
      <c r="BK75" s="56"/>
      <c r="BL75" s="56"/>
      <c r="BM75" s="56"/>
      <c r="BN75" s="56"/>
    </row>
    <row r="76" spans="1:67" x14ac:dyDescent="0.2">
      <c r="B76" s="56"/>
      <c r="C76" s="405"/>
      <c r="D76" s="56"/>
      <c r="E76" s="56"/>
      <c r="F76" s="56"/>
      <c r="G76" s="56"/>
      <c r="H76" s="56"/>
      <c r="I76" s="55"/>
      <c r="J76" s="56"/>
      <c r="K76" s="56"/>
      <c r="L76" s="56"/>
      <c r="M76" s="56"/>
      <c r="N76" s="56"/>
      <c r="O76" s="56"/>
      <c r="P76" s="56"/>
      <c r="Q76" s="62"/>
      <c r="R76" s="62"/>
      <c r="S76" s="62"/>
      <c r="T76" s="56"/>
      <c r="U76" s="56"/>
      <c r="V76" s="56"/>
      <c r="W76" s="56"/>
      <c r="X76" s="56"/>
      <c r="Y76" s="56"/>
      <c r="Z76" s="56"/>
      <c r="AA76" s="56"/>
      <c r="AB76" s="56"/>
      <c r="AC76" s="56"/>
      <c r="AD76" s="56"/>
      <c r="AE76" s="56"/>
      <c r="AF76" s="56"/>
      <c r="AG76" s="56"/>
      <c r="AH76" s="56"/>
      <c r="AI76" s="56"/>
      <c r="AJ76" s="56"/>
      <c r="AK76" s="56"/>
      <c r="AL76" s="56"/>
      <c r="AM76" s="56"/>
      <c r="AN76" s="56"/>
      <c r="AO76" s="56"/>
      <c r="AP76" s="56"/>
      <c r="AQ76" s="56"/>
      <c r="AR76" s="56"/>
      <c r="AS76" s="56"/>
      <c r="AT76" s="56"/>
      <c r="AU76" s="56"/>
      <c r="AV76" s="56"/>
      <c r="AW76" s="56"/>
      <c r="AX76" s="56"/>
      <c r="AY76" s="56"/>
      <c r="AZ76" s="56"/>
      <c r="BA76" s="56"/>
      <c r="BB76" s="56"/>
      <c r="BC76" s="56"/>
      <c r="BD76" s="56"/>
      <c r="BE76" s="56"/>
      <c r="BF76" s="56"/>
      <c r="BG76" s="56"/>
      <c r="BH76" s="56"/>
      <c r="BI76" s="56"/>
      <c r="BJ76" s="56"/>
      <c r="BK76" s="56"/>
      <c r="BL76" s="56"/>
      <c r="BM76" s="56"/>
      <c r="BN76" s="56"/>
    </row>
    <row r="77" spans="1:67" x14ac:dyDescent="0.2">
      <c r="B77" s="56"/>
      <c r="C77" s="405"/>
      <c r="D77" s="56"/>
      <c r="E77" s="56"/>
      <c r="F77" s="56"/>
      <c r="G77" s="56"/>
      <c r="H77" s="56"/>
      <c r="I77" s="55"/>
      <c r="J77" s="56"/>
      <c r="K77" s="56"/>
      <c r="L77" s="56"/>
      <c r="M77" s="56"/>
      <c r="N77" s="56"/>
      <c r="O77" s="56"/>
      <c r="P77" s="56"/>
      <c r="Q77" s="62"/>
      <c r="R77" s="62"/>
      <c r="S77" s="62"/>
      <c r="T77" s="56"/>
      <c r="U77" s="56"/>
      <c r="V77" s="56"/>
      <c r="W77" s="56"/>
      <c r="X77" s="56"/>
      <c r="Y77" s="56"/>
      <c r="Z77" s="56"/>
      <c r="AA77" s="56"/>
      <c r="AB77" s="56"/>
      <c r="AC77" s="56"/>
      <c r="AD77" s="56"/>
      <c r="AE77" s="56"/>
      <c r="AF77" s="56"/>
      <c r="AG77" s="56"/>
      <c r="AH77" s="56"/>
      <c r="AI77" s="56"/>
      <c r="AJ77" s="56"/>
      <c r="AK77" s="56"/>
      <c r="AL77" s="56"/>
      <c r="AM77" s="56"/>
      <c r="AN77" s="56"/>
      <c r="AO77" s="56"/>
      <c r="AP77" s="56"/>
      <c r="AQ77" s="56"/>
      <c r="AR77" s="56"/>
      <c r="AS77" s="56"/>
      <c r="AT77" s="56"/>
      <c r="AU77" s="56"/>
      <c r="AV77" s="56"/>
      <c r="AW77" s="56"/>
      <c r="AX77" s="56"/>
      <c r="AY77" s="56"/>
      <c r="AZ77" s="56"/>
      <c r="BA77" s="56"/>
      <c r="BB77" s="56"/>
      <c r="BC77" s="56"/>
      <c r="BD77" s="56"/>
      <c r="BE77" s="56"/>
      <c r="BF77" s="56"/>
      <c r="BG77" s="56"/>
      <c r="BH77" s="56"/>
      <c r="BI77" s="56"/>
      <c r="BJ77" s="56"/>
      <c r="BK77" s="56"/>
      <c r="BL77" s="56"/>
      <c r="BM77" s="56"/>
      <c r="BN77" s="56"/>
    </row>
    <row r="78" spans="1:67" x14ac:dyDescent="0.2">
      <c r="B78" s="56"/>
      <c r="C78" s="405"/>
      <c r="D78" s="56"/>
      <c r="E78" s="56"/>
      <c r="F78" s="56"/>
      <c r="G78" s="56"/>
      <c r="H78" s="56"/>
      <c r="I78" s="55"/>
      <c r="J78" s="56"/>
      <c r="K78" s="56"/>
      <c r="L78" s="56"/>
      <c r="M78" s="56"/>
      <c r="N78" s="56"/>
      <c r="O78" s="56"/>
      <c r="P78" s="56"/>
      <c r="Q78" s="62"/>
      <c r="R78" s="62"/>
      <c r="S78" s="62"/>
      <c r="T78" s="56"/>
      <c r="U78" s="56"/>
      <c r="V78" s="56"/>
      <c r="W78" s="56"/>
      <c r="X78" s="56"/>
      <c r="Y78" s="56"/>
      <c r="Z78" s="56"/>
      <c r="AA78" s="56"/>
      <c r="AB78" s="56"/>
      <c r="AC78" s="56"/>
      <c r="AD78" s="56"/>
      <c r="AE78" s="56"/>
      <c r="AF78" s="56"/>
      <c r="AG78" s="56"/>
      <c r="AH78" s="56"/>
      <c r="AI78" s="56"/>
      <c r="AJ78" s="56"/>
      <c r="AK78" s="56"/>
      <c r="AL78" s="56"/>
      <c r="AM78" s="56"/>
      <c r="AN78" s="56"/>
      <c r="AO78" s="56"/>
      <c r="AP78" s="56"/>
      <c r="AQ78" s="56"/>
      <c r="AR78" s="56"/>
      <c r="AS78" s="56"/>
      <c r="AT78" s="56"/>
      <c r="AU78" s="56"/>
      <c r="AV78" s="56"/>
      <c r="AW78" s="56"/>
      <c r="AX78" s="56"/>
      <c r="AY78" s="56"/>
      <c r="AZ78" s="56"/>
      <c r="BA78" s="56"/>
      <c r="BB78" s="56"/>
      <c r="BC78" s="56"/>
      <c r="BD78" s="56"/>
      <c r="BE78" s="56"/>
      <c r="BF78" s="56"/>
      <c r="BG78" s="56"/>
      <c r="BH78" s="56"/>
      <c r="BI78" s="56"/>
      <c r="BJ78" s="56"/>
      <c r="BK78" s="56"/>
      <c r="BL78" s="56"/>
      <c r="BM78" s="56"/>
      <c r="BN78" s="56"/>
    </row>
    <row r="79" spans="1:67" x14ac:dyDescent="0.2">
      <c r="B79" s="56"/>
      <c r="C79" s="405"/>
      <c r="D79" s="56"/>
      <c r="E79" s="56"/>
      <c r="F79" s="56"/>
      <c r="G79" s="56"/>
      <c r="H79" s="56"/>
      <c r="I79" s="55"/>
      <c r="J79" s="56"/>
      <c r="K79" s="56"/>
      <c r="L79" s="56"/>
      <c r="M79" s="56"/>
      <c r="N79" s="56"/>
      <c r="O79" s="56"/>
      <c r="P79" s="56"/>
      <c r="Q79" s="62"/>
      <c r="R79" s="62"/>
      <c r="S79" s="62"/>
      <c r="T79" s="56"/>
      <c r="U79" s="56"/>
      <c r="V79" s="56"/>
      <c r="W79" s="56"/>
      <c r="X79" s="56"/>
      <c r="Y79" s="56"/>
      <c r="Z79" s="56"/>
      <c r="AA79" s="56"/>
      <c r="AB79" s="56"/>
      <c r="AC79" s="56"/>
      <c r="AD79" s="56"/>
      <c r="AE79" s="56"/>
      <c r="AF79" s="56"/>
      <c r="AG79" s="56"/>
      <c r="AH79" s="56"/>
      <c r="AI79" s="56"/>
      <c r="AJ79" s="56"/>
      <c r="AK79" s="56"/>
      <c r="AL79" s="56"/>
      <c r="AM79" s="56"/>
      <c r="AN79" s="56"/>
      <c r="AO79" s="56"/>
      <c r="AP79" s="56"/>
      <c r="AQ79" s="56"/>
      <c r="AR79" s="56"/>
      <c r="AS79" s="56"/>
      <c r="AT79" s="56"/>
      <c r="AU79" s="56"/>
      <c r="AV79" s="56"/>
      <c r="AW79" s="56"/>
      <c r="AX79" s="56"/>
      <c r="AY79" s="56"/>
      <c r="AZ79" s="56"/>
      <c r="BA79" s="56"/>
      <c r="BB79" s="56"/>
      <c r="BC79" s="56"/>
      <c r="BD79" s="56"/>
      <c r="BE79" s="56"/>
      <c r="BF79" s="56"/>
      <c r="BG79" s="56"/>
      <c r="BH79" s="56"/>
      <c r="BI79" s="56"/>
      <c r="BJ79" s="56"/>
      <c r="BK79" s="56"/>
      <c r="BL79" s="56"/>
      <c r="BM79" s="56"/>
      <c r="BN79" s="56"/>
    </row>
    <row r="80" spans="1:67" x14ac:dyDescent="0.2">
      <c r="B80" s="56"/>
      <c r="C80" s="405"/>
      <c r="D80" s="56"/>
      <c r="E80" s="56"/>
      <c r="F80" s="56"/>
      <c r="G80" s="56"/>
      <c r="H80" s="56"/>
      <c r="I80" s="55"/>
      <c r="J80" s="56"/>
      <c r="K80" s="56"/>
      <c r="L80" s="56"/>
      <c r="M80" s="56"/>
      <c r="N80" s="56"/>
      <c r="O80" s="56"/>
      <c r="P80" s="56"/>
      <c r="Q80" s="62"/>
      <c r="R80" s="62"/>
      <c r="S80" s="62"/>
      <c r="T80" s="56"/>
      <c r="U80" s="56"/>
      <c r="V80" s="56"/>
      <c r="W80" s="56"/>
      <c r="X80" s="56"/>
      <c r="Y80" s="56"/>
      <c r="Z80" s="56"/>
      <c r="AA80" s="56"/>
      <c r="AB80" s="56"/>
      <c r="AC80" s="56"/>
      <c r="AD80" s="56"/>
      <c r="AE80" s="56"/>
      <c r="AF80" s="56"/>
      <c r="AG80" s="56"/>
      <c r="AH80" s="56"/>
      <c r="AI80" s="56"/>
      <c r="AJ80" s="56"/>
      <c r="AK80" s="56"/>
      <c r="AL80" s="56"/>
      <c r="AM80" s="56"/>
      <c r="AN80" s="56"/>
      <c r="AO80" s="56"/>
      <c r="AP80" s="56"/>
      <c r="AQ80" s="56"/>
      <c r="AR80" s="56"/>
      <c r="AS80" s="56"/>
      <c r="AT80" s="56"/>
      <c r="AU80" s="56"/>
      <c r="AV80" s="56"/>
      <c r="AW80" s="56"/>
      <c r="AX80" s="56"/>
      <c r="AY80" s="56"/>
      <c r="AZ80" s="56"/>
      <c r="BA80" s="56"/>
      <c r="BB80" s="56"/>
      <c r="BC80" s="56"/>
      <c r="BD80" s="56"/>
      <c r="BE80" s="56"/>
      <c r="BF80" s="56"/>
      <c r="BG80" s="56"/>
      <c r="BH80" s="56"/>
      <c r="BI80" s="56"/>
      <c r="BJ80" s="56"/>
      <c r="BK80" s="56"/>
      <c r="BL80" s="56"/>
      <c r="BM80" s="56"/>
      <c r="BN80" s="56"/>
    </row>
    <row r="81" spans="2:66" x14ac:dyDescent="0.2">
      <c r="B81" s="56"/>
      <c r="C81" s="405"/>
      <c r="D81" s="56"/>
      <c r="E81" s="56"/>
      <c r="F81" s="56"/>
      <c r="G81" s="56"/>
      <c r="H81" s="56"/>
      <c r="I81" s="55"/>
      <c r="J81" s="56"/>
      <c r="K81" s="56"/>
      <c r="L81" s="56"/>
      <c r="M81" s="56"/>
      <c r="N81" s="56"/>
      <c r="O81" s="56"/>
      <c r="P81" s="56"/>
      <c r="Q81" s="62"/>
      <c r="R81" s="62"/>
      <c r="S81" s="62"/>
      <c r="T81" s="56"/>
      <c r="U81" s="56"/>
      <c r="V81" s="56"/>
      <c r="W81" s="56"/>
      <c r="X81" s="56"/>
      <c r="Y81" s="56"/>
      <c r="Z81" s="56"/>
      <c r="AA81" s="56"/>
      <c r="AB81" s="56"/>
      <c r="AC81" s="56"/>
      <c r="AD81" s="56"/>
      <c r="AE81" s="56"/>
      <c r="AF81" s="56"/>
      <c r="AG81" s="56"/>
      <c r="AH81" s="56"/>
      <c r="AI81" s="56"/>
      <c r="AJ81" s="56"/>
      <c r="AK81" s="56"/>
      <c r="AL81" s="56"/>
      <c r="AM81" s="56"/>
      <c r="AN81" s="56"/>
      <c r="AO81" s="56"/>
      <c r="AP81" s="56"/>
      <c r="AQ81" s="56"/>
      <c r="AR81" s="56"/>
      <c r="AS81" s="56"/>
      <c r="AT81" s="56"/>
      <c r="AU81" s="56"/>
      <c r="AV81" s="56"/>
      <c r="AW81" s="56"/>
      <c r="AX81" s="56"/>
      <c r="AY81" s="56"/>
      <c r="AZ81" s="56"/>
      <c r="BA81" s="56"/>
      <c r="BB81" s="56"/>
      <c r="BC81" s="56"/>
      <c r="BD81" s="56"/>
      <c r="BE81" s="56"/>
      <c r="BF81" s="56"/>
      <c r="BG81" s="56"/>
      <c r="BH81" s="56"/>
      <c r="BI81" s="56"/>
      <c r="BJ81" s="56"/>
      <c r="BK81" s="56"/>
      <c r="BL81" s="56"/>
      <c r="BM81" s="56"/>
      <c r="BN81" s="56"/>
    </row>
    <row r="82" spans="2:66" x14ac:dyDescent="0.2">
      <c r="B82" s="56"/>
      <c r="C82" s="405"/>
      <c r="D82" s="56"/>
      <c r="E82" s="56"/>
      <c r="F82" s="56"/>
      <c r="G82" s="56"/>
      <c r="H82" s="56"/>
      <c r="I82" s="55"/>
      <c r="J82" s="56"/>
      <c r="K82" s="56"/>
      <c r="L82" s="56"/>
      <c r="M82" s="56"/>
      <c r="N82" s="56"/>
      <c r="O82" s="56"/>
      <c r="P82" s="56"/>
      <c r="Q82" s="62"/>
      <c r="R82" s="62"/>
      <c r="S82" s="62"/>
      <c r="T82" s="56"/>
      <c r="U82" s="56"/>
      <c r="V82" s="56"/>
      <c r="W82" s="56"/>
      <c r="X82" s="56"/>
      <c r="Y82" s="56"/>
      <c r="Z82" s="56"/>
      <c r="AA82" s="56"/>
      <c r="AB82" s="56"/>
      <c r="AC82" s="56"/>
      <c r="AD82" s="56"/>
      <c r="AE82" s="56"/>
      <c r="AF82" s="56"/>
      <c r="AG82" s="56"/>
      <c r="AH82" s="56"/>
      <c r="AI82" s="56"/>
      <c r="AJ82" s="56"/>
      <c r="AK82" s="56"/>
      <c r="AL82" s="56"/>
      <c r="AM82" s="56"/>
      <c r="AN82" s="56"/>
      <c r="AO82" s="56"/>
      <c r="AP82" s="56"/>
      <c r="AQ82" s="56"/>
      <c r="AR82" s="56"/>
      <c r="AS82" s="56"/>
      <c r="AT82" s="56"/>
      <c r="AU82" s="56"/>
      <c r="AV82" s="56"/>
      <c r="AW82" s="56"/>
      <c r="AX82" s="56"/>
      <c r="AY82" s="56"/>
      <c r="AZ82" s="56"/>
      <c r="BA82" s="56"/>
      <c r="BB82" s="56"/>
      <c r="BC82" s="56"/>
      <c r="BD82" s="56"/>
      <c r="BE82" s="56"/>
      <c r="BF82" s="56"/>
      <c r="BG82" s="56"/>
      <c r="BH82" s="56"/>
      <c r="BI82" s="56"/>
      <c r="BJ82" s="56"/>
      <c r="BK82" s="56"/>
      <c r="BL82" s="56"/>
      <c r="BM82" s="56"/>
      <c r="BN82" s="56"/>
    </row>
    <row r="83" spans="2:66" x14ac:dyDescent="0.2">
      <c r="B83" s="56"/>
      <c r="C83" s="405"/>
      <c r="D83" s="56"/>
      <c r="E83" s="56"/>
      <c r="F83" s="56"/>
      <c r="G83" s="56"/>
      <c r="H83" s="56"/>
      <c r="I83" s="55"/>
      <c r="J83" s="56"/>
      <c r="K83" s="56"/>
      <c r="L83" s="56"/>
      <c r="M83" s="56"/>
      <c r="N83" s="56"/>
      <c r="O83" s="56"/>
      <c r="P83" s="56"/>
      <c r="Q83" s="62"/>
      <c r="R83" s="62"/>
      <c r="S83" s="62"/>
      <c r="T83" s="56"/>
      <c r="U83" s="56"/>
      <c r="V83" s="56"/>
      <c r="W83" s="56"/>
      <c r="X83" s="56"/>
      <c r="Y83" s="56"/>
      <c r="Z83" s="56"/>
      <c r="AA83" s="56"/>
      <c r="AB83" s="56"/>
      <c r="AC83" s="56"/>
      <c r="AD83" s="56"/>
      <c r="AE83" s="56"/>
      <c r="AF83" s="56"/>
      <c r="AG83" s="56"/>
      <c r="AH83" s="56"/>
      <c r="AI83" s="56"/>
      <c r="AJ83" s="56"/>
      <c r="AK83" s="56"/>
      <c r="AL83" s="56"/>
      <c r="AM83" s="56"/>
      <c r="AN83" s="56"/>
      <c r="AO83" s="56"/>
      <c r="AP83" s="56"/>
      <c r="AQ83" s="56"/>
      <c r="AR83" s="56"/>
      <c r="AS83" s="56"/>
      <c r="AT83" s="56"/>
      <c r="AU83" s="56"/>
      <c r="AV83" s="56"/>
      <c r="AW83" s="56"/>
      <c r="AX83" s="56"/>
      <c r="AY83" s="56"/>
      <c r="AZ83" s="56"/>
      <c r="BA83" s="56"/>
      <c r="BB83" s="56"/>
      <c r="BC83" s="56"/>
      <c r="BD83" s="56"/>
      <c r="BE83" s="56"/>
      <c r="BF83" s="56"/>
      <c r="BG83" s="56"/>
      <c r="BH83" s="56"/>
      <c r="BI83" s="56"/>
      <c r="BJ83" s="56"/>
      <c r="BK83" s="56"/>
      <c r="BL83" s="56"/>
      <c r="BM83" s="56"/>
      <c r="BN83" s="56"/>
    </row>
    <row r="84" spans="2:66" x14ac:dyDescent="0.2">
      <c r="B84" s="56"/>
      <c r="C84" s="405"/>
      <c r="D84" s="56"/>
      <c r="E84" s="56"/>
      <c r="F84" s="56"/>
      <c r="G84" s="56"/>
      <c r="H84" s="56"/>
      <c r="I84" s="55"/>
      <c r="J84" s="56"/>
      <c r="K84" s="56"/>
      <c r="L84" s="56"/>
      <c r="M84" s="56"/>
      <c r="N84" s="56"/>
      <c r="O84" s="56"/>
      <c r="P84" s="56"/>
      <c r="Q84" s="62"/>
      <c r="R84" s="62"/>
      <c r="S84" s="62"/>
      <c r="T84" s="56"/>
      <c r="U84" s="56"/>
      <c r="V84" s="56"/>
      <c r="W84" s="56"/>
      <c r="X84" s="56"/>
      <c r="Y84" s="56"/>
      <c r="Z84" s="56"/>
      <c r="AA84" s="56"/>
      <c r="AB84" s="56"/>
      <c r="AC84" s="56"/>
      <c r="AD84" s="56"/>
      <c r="AE84" s="56"/>
      <c r="AF84" s="56"/>
      <c r="AG84" s="56"/>
      <c r="AH84" s="56"/>
      <c r="AI84" s="56"/>
      <c r="AJ84" s="56"/>
      <c r="AK84" s="56"/>
      <c r="AL84" s="56"/>
      <c r="AM84" s="56"/>
      <c r="AN84" s="56"/>
      <c r="AO84" s="56"/>
      <c r="AP84" s="56"/>
      <c r="AQ84" s="56"/>
      <c r="AR84" s="56"/>
      <c r="AS84" s="56"/>
      <c r="AT84" s="56"/>
      <c r="AU84" s="56"/>
      <c r="AV84" s="56"/>
      <c r="AW84" s="56"/>
      <c r="AX84" s="56"/>
      <c r="AY84" s="56"/>
      <c r="AZ84" s="56"/>
      <c r="BA84" s="56"/>
      <c r="BB84" s="56"/>
      <c r="BC84" s="56"/>
      <c r="BD84" s="56"/>
      <c r="BE84" s="56"/>
      <c r="BF84" s="56"/>
      <c r="BG84" s="56"/>
      <c r="BH84" s="56"/>
      <c r="BI84" s="56"/>
      <c r="BJ84" s="56"/>
      <c r="BK84" s="56"/>
      <c r="BL84" s="56"/>
      <c r="BM84" s="56"/>
      <c r="BN84" s="56"/>
    </row>
    <row r="85" spans="2:66" x14ac:dyDescent="0.2">
      <c r="B85" s="56"/>
      <c r="C85" s="405"/>
      <c r="D85" s="56"/>
      <c r="E85" s="56"/>
      <c r="F85" s="56"/>
      <c r="G85" s="56"/>
      <c r="H85" s="56"/>
      <c r="I85" s="55"/>
      <c r="J85" s="56"/>
      <c r="K85" s="56"/>
      <c r="L85" s="56"/>
      <c r="M85" s="56"/>
      <c r="N85" s="56"/>
      <c r="O85" s="56"/>
      <c r="P85" s="56"/>
      <c r="Q85" s="62"/>
      <c r="R85" s="62"/>
      <c r="S85" s="62"/>
      <c r="T85" s="56"/>
      <c r="U85" s="56"/>
      <c r="V85" s="56"/>
      <c r="W85" s="56"/>
      <c r="X85" s="56"/>
      <c r="Y85" s="56"/>
      <c r="Z85" s="56"/>
      <c r="AA85" s="56"/>
      <c r="AB85" s="56"/>
      <c r="AC85" s="56"/>
      <c r="AD85" s="56"/>
      <c r="AE85" s="56"/>
      <c r="AF85" s="56"/>
      <c r="AG85" s="56"/>
      <c r="AH85" s="56"/>
      <c r="AI85" s="56"/>
      <c r="AJ85" s="56"/>
      <c r="AK85" s="56"/>
      <c r="AL85" s="56"/>
      <c r="AM85" s="56"/>
      <c r="AN85" s="56"/>
      <c r="AO85" s="56"/>
      <c r="AP85" s="56"/>
      <c r="AQ85" s="56"/>
      <c r="AR85" s="56"/>
      <c r="AS85" s="56"/>
      <c r="AT85" s="56"/>
      <c r="AU85" s="56"/>
      <c r="AV85" s="56"/>
      <c r="AW85" s="56"/>
      <c r="AX85" s="56"/>
      <c r="AY85" s="56"/>
      <c r="AZ85" s="56"/>
      <c r="BA85" s="56"/>
      <c r="BB85" s="56"/>
      <c r="BC85" s="56"/>
      <c r="BD85" s="56"/>
      <c r="BE85" s="56"/>
      <c r="BF85" s="56"/>
      <c r="BG85" s="56"/>
      <c r="BH85" s="56"/>
      <c r="BI85" s="56"/>
      <c r="BJ85" s="56"/>
      <c r="BK85" s="56"/>
      <c r="BL85" s="56"/>
      <c r="BM85" s="56"/>
      <c r="BN85" s="56"/>
    </row>
    <row r="86" spans="2:66" x14ac:dyDescent="0.2">
      <c r="B86" s="56"/>
      <c r="C86" s="405"/>
      <c r="D86" s="56"/>
      <c r="E86" s="56"/>
      <c r="F86" s="56"/>
      <c r="G86" s="56"/>
      <c r="H86" s="56"/>
      <c r="I86" s="55"/>
      <c r="J86" s="56"/>
      <c r="K86" s="56"/>
      <c r="L86" s="56"/>
      <c r="M86" s="56"/>
      <c r="N86" s="56"/>
      <c r="O86" s="56"/>
      <c r="P86" s="56"/>
      <c r="Q86" s="62"/>
      <c r="R86" s="62"/>
      <c r="S86" s="62"/>
      <c r="T86" s="56"/>
      <c r="U86" s="56"/>
      <c r="V86" s="56"/>
      <c r="W86" s="56"/>
      <c r="X86" s="56"/>
      <c r="Y86" s="56"/>
      <c r="Z86" s="56"/>
      <c r="AA86" s="56"/>
      <c r="AB86" s="56"/>
      <c r="AC86" s="56"/>
      <c r="AD86" s="56"/>
      <c r="AE86" s="56"/>
      <c r="AF86" s="56"/>
      <c r="AG86" s="56"/>
      <c r="AH86" s="56"/>
      <c r="AI86" s="56"/>
      <c r="AJ86" s="56"/>
      <c r="AK86" s="56"/>
      <c r="AL86" s="56"/>
      <c r="AM86" s="56"/>
      <c r="AN86" s="56"/>
      <c r="AO86" s="56"/>
      <c r="AP86" s="56"/>
      <c r="AQ86" s="56"/>
      <c r="AR86" s="56"/>
      <c r="AS86" s="56"/>
      <c r="AT86" s="56"/>
      <c r="AU86" s="56"/>
      <c r="AV86" s="56"/>
      <c r="AW86" s="56"/>
      <c r="AX86" s="56"/>
      <c r="AY86" s="56"/>
      <c r="AZ86" s="56"/>
      <c r="BA86" s="56"/>
      <c r="BB86" s="56"/>
      <c r="BC86" s="56"/>
      <c r="BD86" s="56"/>
      <c r="BE86" s="56"/>
      <c r="BF86" s="56"/>
      <c r="BG86" s="56"/>
      <c r="BH86" s="56"/>
      <c r="BI86" s="56"/>
      <c r="BJ86" s="56"/>
      <c r="BK86" s="56"/>
      <c r="BL86" s="56"/>
      <c r="BM86" s="56"/>
      <c r="BN86" s="56"/>
    </row>
    <row r="87" spans="2:66" x14ac:dyDescent="0.2">
      <c r="B87" s="56"/>
      <c r="C87" s="405"/>
      <c r="D87" s="56"/>
      <c r="E87" s="56"/>
      <c r="F87" s="56"/>
      <c r="G87" s="56"/>
      <c r="H87" s="56"/>
      <c r="I87" s="55"/>
      <c r="J87" s="56"/>
      <c r="K87" s="56"/>
      <c r="L87" s="56"/>
      <c r="M87" s="56"/>
      <c r="N87" s="56"/>
      <c r="O87" s="56"/>
      <c r="P87" s="56"/>
      <c r="Q87" s="62"/>
      <c r="R87" s="62"/>
      <c r="S87" s="62"/>
      <c r="T87" s="56"/>
      <c r="U87" s="56"/>
      <c r="V87" s="56"/>
      <c r="W87" s="56"/>
      <c r="X87" s="56"/>
      <c r="Y87" s="56"/>
      <c r="Z87" s="56"/>
      <c r="AA87" s="56"/>
      <c r="AB87" s="56"/>
      <c r="AC87" s="56"/>
      <c r="AD87" s="56"/>
      <c r="AE87" s="56"/>
      <c r="AF87" s="56"/>
      <c r="AG87" s="56"/>
      <c r="AH87" s="56"/>
      <c r="AI87" s="56"/>
      <c r="AJ87" s="56"/>
      <c r="AK87" s="56"/>
      <c r="AL87" s="56"/>
      <c r="AM87" s="56"/>
      <c r="AN87" s="56"/>
      <c r="AO87" s="56"/>
      <c r="AP87" s="56"/>
      <c r="AQ87" s="56"/>
      <c r="AR87" s="56"/>
      <c r="AS87" s="56"/>
      <c r="AT87" s="56"/>
      <c r="AU87" s="56"/>
      <c r="AV87" s="56"/>
      <c r="AW87" s="56"/>
      <c r="AX87" s="56"/>
      <c r="AY87" s="56"/>
      <c r="AZ87" s="56"/>
      <c r="BA87" s="56"/>
      <c r="BB87" s="56"/>
      <c r="BC87" s="56"/>
      <c r="BD87" s="56"/>
      <c r="BE87" s="56"/>
      <c r="BF87" s="56"/>
      <c r="BG87" s="56"/>
      <c r="BH87" s="56"/>
      <c r="BI87" s="56"/>
      <c r="BJ87" s="56"/>
      <c r="BK87" s="56"/>
      <c r="BL87" s="56"/>
      <c r="BM87" s="56"/>
      <c r="BN87" s="56"/>
    </row>
    <row r="88" spans="2:66" x14ac:dyDescent="0.2">
      <c r="B88" s="56"/>
      <c r="C88" s="405"/>
      <c r="D88" s="56"/>
      <c r="E88" s="56"/>
      <c r="F88" s="56"/>
      <c r="G88" s="56"/>
      <c r="H88" s="56"/>
      <c r="I88" s="55"/>
      <c r="J88" s="56"/>
      <c r="K88" s="56"/>
      <c r="L88" s="56"/>
      <c r="M88" s="56"/>
      <c r="N88" s="56"/>
      <c r="O88" s="56"/>
      <c r="P88" s="56"/>
      <c r="Q88" s="62"/>
      <c r="R88" s="62"/>
      <c r="S88" s="62"/>
      <c r="T88" s="56"/>
      <c r="U88" s="56"/>
      <c r="V88" s="56"/>
      <c r="W88" s="56"/>
      <c r="X88" s="56"/>
      <c r="Y88" s="56"/>
      <c r="Z88" s="56"/>
      <c r="AA88" s="56"/>
      <c r="AB88" s="56"/>
      <c r="AC88" s="56"/>
      <c r="AD88" s="56"/>
      <c r="AE88" s="56"/>
      <c r="AF88" s="56"/>
      <c r="AG88" s="56"/>
      <c r="AH88" s="56"/>
      <c r="AI88" s="56"/>
      <c r="AJ88" s="56"/>
      <c r="AK88" s="56"/>
      <c r="AL88" s="56"/>
      <c r="AM88" s="56"/>
      <c r="AN88" s="56"/>
      <c r="AO88" s="56"/>
      <c r="AP88" s="56"/>
      <c r="AQ88" s="56"/>
      <c r="AR88" s="56"/>
      <c r="AS88" s="56"/>
      <c r="AT88" s="56"/>
      <c r="AU88" s="56"/>
      <c r="AV88" s="56"/>
      <c r="AW88" s="56"/>
      <c r="AX88" s="56"/>
      <c r="AY88" s="56"/>
      <c r="AZ88" s="56"/>
      <c r="BA88" s="56"/>
      <c r="BB88" s="56"/>
      <c r="BC88" s="56"/>
      <c r="BD88" s="56"/>
      <c r="BE88" s="56"/>
      <c r="BF88" s="56"/>
      <c r="BG88" s="56"/>
      <c r="BH88" s="56"/>
      <c r="BI88" s="56"/>
      <c r="BJ88" s="56"/>
      <c r="BK88" s="56"/>
      <c r="BL88" s="56"/>
      <c r="BM88" s="56"/>
      <c r="BN88" s="56"/>
    </row>
    <row r="89" spans="2:66" x14ac:dyDescent="0.2">
      <c r="B89" s="56"/>
      <c r="C89" s="405"/>
      <c r="D89" s="56"/>
      <c r="E89" s="56"/>
      <c r="F89" s="56"/>
      <c r="G89" s="56"/>
      <c r="H89" s="56"/>
      <c r="I89" s="55"/>
      <c r="J89" s="56"/>
      <c r="K89" s="56"/>
      <c r="L89" s="56"/>
      <c r="M89" s="56"/>
      <c r="N89" s="56"/>
      <c r="O89" s="56"/>
      <c r="P89" s="56"/>
      <c r="Q89" s="62"/>
      <c r="R89" s="62"/>
      <c r="S89" s="62"/>
      <c r="T89" s="56"/>
      <c r="U89" s="56"/>
      <c r="V89" s="56"/>
      <c r="W89" s="56"/>
      <c r="X89" s="56"/>
      <c r="Y89" s="56"/>
      <c r="Z89" s="56"/>
      <c r="AA89" s="56"/>
      <c r="AB89" s="56"/>
      <c r="AC89" s="56"/>
      <c r="AD89" s="56"/>
      <c r="AE89" s="56"/>
      <c r="AF89" s="56"/>
      <c r="AG89" s="56"/>
      <c r="AH89" s="56"/>
      <c r="AI89" s="56"/>
      <c r="AJ89" s="56"/>
      <c r="AK89" s="56"/>
      <c r="AL89" s="56"/>
      <c r="AM89" s="56"/>
      <c r="AN89" s="56"/>
      <c r="AO89" s="56"/>
      <c r="AP89" s="56"/>
      <c r="AQ89" s="56"/>
      <c r="AR89" s="56"/>
      <c r="AS89" s="56"/>
      <c r="AT89" s="56"/>
      <c r="AU89" s="56"/>
      <c r="AV89" s="56"/>
      <c r="AW89" s="56"/>
      <c r="AX89" s="56"/>
      <c r="AY89" s="56"/>
      <c r="AZ89" s="56"/>
      <c r="BA89" s="56"/>
      <c r="BB89" s="56"/>
      <c r="BC89" s="56"/>
      <c r="BD89" s="56"/>
      <c r="BE89" s="56"/>
      <c r="BF89" s="56"/>
      <c r="BG89" s="56"/>
      <c r="BH89" s="56"/>
      <c r="BI89" s="56"/>
      <c r="BJ89" s="56"/>
      <c r="BK89" s="56"/>
      <c r="BL89" s="56"/>
      <c r="BM89" s="56"/>
      <c r="BN89" s="56"/>
    </row>
    <row r="90" spans="2:66" x14ac:dyDescent="0.2">
      <c r="B90" s="56"/>
      <c r="C90" s="405"/>
      <c r="D90" s="56"/>
      <c r="E90" s="56"/>
      <c r="F90" s="56"/>
      <c r="G90" s="56"/>
      <c r="H90" s="56"/>
      <c r="I90" s="55"/>
      <c r="J90" s="56"/>
      <c r="K90" s="56"/>
      <c r="L90" s="56"/>
      <c r="M90" s="56"/>
      <c r="N90" s="56"/>
      <c r="O90" s="56"/>
      <c r="P90" s="56"/>
      <c r="Q90" s="62"/>
      <c r="R90" s="62"/>
      <c r="S90" s="62"/>
      <c r="T90" s="56"/>
      <c r="U90" s="56"/>
      <c r="V90" s="56"/>
      <c r="W90" s="56"/>
      <c r="X90" s="56"/>
      <c r="Y90" s="56"/>
      <c r="Z90" s="56"/>
      <c r="AA90" s="56"/>
      <c r="AB90" s="56"/>
      <c r="AC90" s="56"/>
      <c r="AD90" s="56"/>
      <c r="AE90" s="56"/>
      <c r="AF90" s="56"/>
      <c r="AG90" s="56"/>
      <c r="AH90" s="56"/>
      <c r="AI90" s="56"/>
      <c r="AJ90" s="56"/>
      <c r="AK90" s="56"/>
      <c r="AL90" s="56"/>
      <c r="AM90" s="56"/>
      <c r="AN90" s="56"/>
      <c r="AO90" s="56"/>
      <c r="AP90" s="56"/>
      <c r="AQ90" s="56"/>
      <c r="AR90" s="56"/>
      <c r="AS90" s="56"/>
      <c r="AT90" s="56"/>
      <c r="AU90" s="56"/>
      <c r="AV90" s="56"/>
      <c r="AW90" s="56"/>
      <c r="AX90" s="56"/>
      <c r="AY90" s="56"/>
      <c r="AZ90" s="56"/>
      <c r="BA90" s="56"/>
      <c r="BB90" s="56"/>
      <c r="BC90" s="56"/>
      <c r="BD90" s="56"/>
      <c r="BE90" s="56"/>
      <c r="BF90" s="56"/>
      <c r="BG90" s="56"/>
      <c r="BH90" s="56"/>
      <c r="BI90" s="56"/>
      <c r="BJ90" s="56"/>
      <c r="BK90" s="56"/>
      <c r="BL90" s="56"/>
      <c r="BM90" s="56"/>
      <c r="BN90" s="56"/>
    </row>
    <row r="91" spans="2:66" x14ac:dyDescent="0.2">
      <c r="B91" s="56"/>
      <c r="C91" s="405"/>
      <c r="D91" s="56"/>
      <c r="E91" s="56"/>
      <c r="F91" s="56"/>
      <c r="G91" s="56"/>
      <c r="H91" s="56"/>
      <c r="I91" s="55"/>
      <c r="J91" s="56"/>
      <c r="K91" s="56"/>
      <c r="L91" s="56"/>
      <c r="M91" s="56"/>
      <c r="N91" s="56"/>
      <c r="O91" s="56"/>
      <c r="P91" s="56"/>
      <c r="Q91" s="62"/>
      <c r="R91" s="62"/>
      <c r="S91" s="62"/>
      <c r="T91" s="56"/>
      <c r="U91" s="56"/>
      <c r="V91" s="56"/>
      <c r="W91" s="56"/>
      <c r="X91" s="56"/>
      <c r="Y91" s="56"/>
      <c r="Z91" s="56"/>
      <c r="AA91" s="56"/>
      <c r="AB91" s="56"/>
      <c r="AC91" s="56"/>
      <c r="AD91" s="56"/>
      <c r="AE91" s="56"/>
      <c r="AF91" s="56"/>
      <c r="AG91" s="56"/>
      <c r="AH91" s="56"/>
      <c r="AI91" s="56"/>
      <c r="AJ91" s="56"/>
      <c r="AK91" s="56"/>
      <c r="AL91" s="56"/>
      <c r="AM91" s="56"/>
      <c r="AN91" s="56"/>
      <c r="AO91" s="56"/>
      <c r="AP91" s="56"/>
      <c r="AQ91" s="56"/>
      <c r="AR91" s="56"/>
      <c r="AS91" s="56"/>
      <c r="AT91" s="56"/>
      <c r="AU91" s="56"/>
      <c r="AV91" s="56"/>
      <c r="AW91" s="56"/>
      <c r="AX91" s="56"/>
      <c r="AY91" s="56"/>
      <c r="AZ91" s="56"/>
      <c r="BA91" s="56"/>
      <c r="BB91" s="56"/>
      <c r="BC91" s="56"/>
      <c r="BD91" s="56"/>
      <c r="BE91" s="56"/>
      <c r="BF91" s="56"/>
      <c r="BG91" s="56"/>
      <c r="BH91" s="56"/>
      <c r="BI91" s="56"/>
      <c r="BJ91" s="56"/>
      <c r="BK91" s="56"/>
      <c r="BL91" s="56"/>
      <c r="BM91" s="56"/>
      <c r="BN91" s="56"/>
    </row>
    <row r="92" spans="2:66" x14ac:dyDescent="0.2">
      <c r="B92" s="56"/>
      <c r="C92" s="405"/>
      <c r="D92" s="56"/>
      <c r="E92" s="56"/>
      <c r="F92" s="56"/>
      <c r="G92" s="56"/>
      <c r="H92" s="56"/>
      <c r="I92" s="55"/>
      <c r="J92" s="56"/>
      <c r="K92" s="56"/>
      <c r="L92" s="56"/>
      <c r="M92" s="56"/>
      <c r="N92" s="56"/>
      <c r="O92" s="56"/>
      <c r="P92" s="56"/>
      <c r="Q92" s="62"/>
      <c r="R92" s="62"/>
      <c r="S92" s="62"/>
      <c r="T92" s="56"/>
      <c r="U92" s="56"/>
      <c r="V92" s="56"/>
      <c r="W92" s="56"/>
      <c r="X92" s="56"/>
      <c r="Y92" s="56"/>
      <c r="Z92" s="56"/>
      <c r="AA92" s="56"/>
      <c r="AB92" s="56"/>
      <c r="AC92" s="56"/>
      <c r="AD92" s="56"/>
      <c r="AE92" s="56"/>
      <c r="AF92" s="56"/>
      <c r="AG92" s="56"/>
      <c r="AH92" s="56"/>
      <c r="AI92" s="56"/>
      <c r="AJ92" s="56"/>
      <c r="AK92" s="56"/>
      <c r="AL92" s="56"/>
      <c r="AM92" s="56"/>
      <c r="AN92" s="56"/>
      <c r="AO92" s="56"/>
      <c r="AP92" s="56"/>
      <c r="AQ92" s="56"/>
      <c r="AR92" s="56"/>
      <c r="AS92" s="56"/>
      <c r="AT92" s="56"/>
      <c r="AU92" s="56"/>
      <c r="AV92" s="56"/>
      <c r="AW92" s="56"/>
      <c r="AX92" s="56"/>
      <c r="AY92" s="56"/>
      <c r="AZ92" s="56"/>
      <c r="BA92" s="56"/>
      <c r="BB92" s="56"/>
      <c r="BC92" s="56"/>
      <c r="BD92" s="56"/>
      <c r="BE92" s="56"/>
      <c r="BF92" s="56"/>
      <c r="BG92" s="56"/>
      <c r="BH92" s="56"/>
      <c r="BI92" s="56"/>
      <c r="BJ92" s="56"/>
      <c r="BK92" s="56"/>
      <c r="BL92" s="56"/>
      <c r="BM92" s="56"/>
      <c r="BN92" s="56"/>
    </row>
    <row r="93" spans="2:66" x14ac:dyDescent="0.2">
      <c r="B93" s="56"/>
      <c r="C93" s="405"/>
      <c r="D93" s="56"/>
      <c r="E93" s="56"/>
      <c r="F93" s="56"/>
      <c r="G93" s="56"/>
      <c r="H93" s="56"/>
      <c r="I93" s="55"/>
      <c r="J93" s="56"/>
      <c r="K93" s="56"/>
      <c r="L93" s="56"/>
      <c r="M93" s="56"/>
      <c r="N93" s="56"/>
      <c r="O93" s="56"/>
      <c r="P93" s="56"/>
      <c r="Q93" s="62"/>
      <c r="R93" s="62"/>
      <c r="S93" s="62"/>
      <c r="T93" s="56"/>
      <c r="U93" s="56"/>
      <c r="V93" s="56"/>
      <c r="W93" s="56"/>
      <c r="X93" s="56"/>
      <c r="Y93" s="56"/>
      <c r="Z93" s="56"/>
      <c r="AA93" s="56"/>
      <c r="AB93" s="56"/>
      <c r="AC93" s="56"/>
      <c r="AD93" s="56"/>
      <c r="AE93" s="56"/>
      <c r="AF93" s="56"/>
      <c r="AG93" s="56"/>
      <c r="AH93" s="56"/>
      <c r="AI93" s="56"/>
      <c r="AJ93" s="56"/>
      <c r="AK93" s="56"/>
      <c r="AL93" s="56"/>
      <c r="AM93" s="56"/>
      <c r="AN93" s="56"/>
      <c r="AO93" s="56"/>
      <c r="AP93" s="56"/>
      <c r="AQ93" s="56"/>
      <c r="AR93" s="56"/>
      <c r="AS93" s="56"/>
      <c r="AT93" s="56"/>
      <c r="AU93" s="56"/>
      <c r="AV93" s="56"/>
      <c r="AW93" s="56"/>
      <c r="AX93" s="56"/>
      <c r="AY93" s="56"/>
      <c r="AZ93" s="56"/>
      <c r="BA93" s="56"/>
      <c r="BB93" s="56"/>
      <c r="BC93" s="56"/>
      <c r="BD93" s="56"/>
      <c r="BE93" s="56"/>
      <c r="BF93" s="56"/>
      <c r="BG93" s="56"/>
      <c r="BH93" s="56"/>
      <c r="BI93" s="56"/>
      <c r="BJ93" s="56"/>
      <c r="BK93" s="56"/>
      <c r="BL93" s="56"/>
      <c r="BM93" s="56"/>
      <c r="BN93" s="56"/>
    </row>
    <row r="94" spans="2:66" x14ac:dyDescent="0.2">
      <c r="B94" s="56"/>
      <c r="C94" s="405"/>
      <c r="D94" s="56"/>
      <c r="E94" s="56"/>
      <c r="F94" s="56"/>
      <c r="G94" s="56"/>
      <c r="H94" s="56"/>
      <c r="I94" s="55"/>
      <c r="J94" s="56"/>
      <c r="K94" s="56"/>
      <c r="L94" s="56"/>
      <c r="M94" s="56"/>
      <c r="N94" s="56"/>
      <c r="O94" s="56"/>
      <c r="P94" s="56"/>
      <c r="Q94" s="62"/>
      <c r="R94" s="62"/>
      <c r="S94" s="62"/>
      <c r="T94" s="56"/>
      <c r="U94" s="56"/>
      <c r="V94" s="56"/>
      <c r="W94" s="56"/>
      <c r="X94" s="56"/>
      <c r="Y94" s="56"/>
      <c r="Z94" s="56"/>
      <c r="AA94" s="56"/>
      <c r="AB94" s="56"/>
      <c r="AC94" s="56"/>
      <c r="AD94" s="56"/>
      <c r="AE94" s="56"/>
      <c r="AF94" s="56"/>
      <c r="AG94" s="56"/>
      <c r="AH94" s="56"/>
      <c r="AI94" s="56"/>
      <c r="AJ94" s="56"/>
      <c r="AK94" s="56"/>
      <c r="AL94" s="56"/>
      <c r="AM94" s="56"/>
      <c r="AN94" s="56"/>
      <c r="AO94" s="56"/>
      <c r="AP94" s="56"/>
      <c r="AQ94" s="56"/>
      <c r="AR94" s="56"/>
      <c r="AS94" s="56"/>
      <c r="AT94" s="56"/>
      <c r="AU94" s="56"/>
      <c r="AV94" s="56"/>
      <c r="AW94" s="56"/>
      <c r="AX94" s="56"/>
      <c r="AY94" s="56"/>
      <c r="AZ94" s="56"/>
      <c r="BA94" s="56"/>
      <c r="BB94" s="56"/>
      <c r="BC94" s="56"/>
      <c r="BD94" s="56"/>
      <c r="BE94" s="56"/>
      <c r="BF94" s="56"/>
      <c r="BG94" s="56"/>
      <c r="BH94" s="56"/>
      <c r="BI94" s="56"/>
      <c r="BJ94" s="56"/>
      <c r="BK94" s="56"/>
      <c r="BL94" s="56"/>
      <c r="BM94" s="56"/>
      <c r="BN94" s="56"/>
    </row>
    <row r="95" spans="2:66" x14ac:dyDescent="0.2">
      <c r="B95" s="56"/>
      <c r="C95" s="405"/>
      <c r="D95" s="56"/>
      <c r="E95" s="56"/>
      <c r="F95" s="56"/>
      <c r="G95" s="56"/>
      <c r="H95" s="56"/>
      <c r="I95" s="55"/>
      <c r="J95" s="56"/>
      <c r="K95" s="56"/>
      <c r="L95" s="56"/>
      <c r="M95" s="56"/>
      <c r="N95" s="56"/>
      <c r="O95" s="56"/>
      <c r="P95" s="56"/>
      <c r="Q95" s="62"/>
      <c r="R95" s="62"/>
      <c r="S95" s="62"/>
      <c r="T95" s="56"/>
      <c r="U95" s="56"/>
      <c r="V95" s="56"/>
      <c r="W95" s="56"/>
      <c r="X95" s="56"/>
      <c r="Y95" s="56"/>
      <c r="Z95" s="56"/>
      <c r="AA95" s="56"/>
      <c r="AB95" s="56"/>
      <c r="AC95" s="56"/>
      <c r="AD95" s="56"/>
      <c r="AE95" s="56"/>
      <c r="AF95" s="56"/>
      <c r="AG95" s="56"/>
      <c r="AH95" s="56"/>
      <c r="AI95" s="56"/>
      <c r="AJ95" s="56"/>
      <c r="AK95" s="56"/>
      <c r="AL95" s="56"/>
      <c r="AM95" s="56"/>
      <c r="AN95" s="56"/>
      <c r="AO95" s="56"/>
      <c r="AP95" s="56"/>
      <c r="AQ95" s="56"/>
      <c r="AR95" s="56"/>
      <c r="AS95" s="56"/>
      <c r="AT95" s="56"/>
      <c r="AU95" s="56"/>
      <c r="AV95" s="56"/>
      <c r="AW95" s="56"/>
      <c r="AX95" s="56"/>
      <c r="AY95" s="56"/>
      <c r="AZ95" s="56"/>
      <c r="BA95" s="56"/>
      <c r="BB95" s="56"/>
      <c r="BC95" s="56"/>
      <c r="BD95" s="56"/>
      <c r="BE95" s="56"/>
      <c r="BF95" s="56"/>
      <c r="BG95" s="56"/>
      <c r="BH95" s="56"/>
      <c r="BI95" s="56"/>
      <c r="BJ95" s="56"/>
      <c r="BK95" s="56"/>
      <c r="BL95" s="56"/>
      <c r="BM95" s="56"/>
      <c r="BN95" s="56"/>
    </row>
    <row r="96" spans="2:66" x14ac:dyDescent="0.2">
      <c r="B96" s="56"/>
      <c r="C96" s="405"/>
      <c r="D96" s="56"/>
      <c r="E96" s="56"/>
      <c r="F96" s="56"/>
      <c r="G96" s="56"/>
      <c r="H96" s="56"/>
      <c r="I96" s="55"/>
      <c r="J96" s="56"/>
      <c r="K96" s="56"/>
      <c r="L96" s="56"/>
      <c r="M96" s="56"/>
      <c r="N96" s="56"/>
      <c r="O96" s="56"/>
      <c r="P96" s="56"/>
      <c r="Q96" s="62"/>
      <c r="R96" s="62"/>
      <c r="S96" s="62"/>
      <c r="T96" s="56"/>
      <c r="U96" s="56"/>
      <c r="V96" s="56"/>
      <c r="W96" s="56"/>
      <c r="X96" s="56"/>
      <c r="Y96" s="56"/>
      <c r="Z96" s="56"/>
      <c r="AA96" s="56"/>
      <c r="AB96" s="56"/>
      <c r="AC96" s="56"/>
      <c r="AD96" s="56"/>
      <c r="AE96" s="56"/>
      <c r="AF96" s="56"/>
      <c r="AG96" s="56"/>
      <c r="AH96" s="56"/>
      <c r="AI96" s="56"/>
      <c r="AJ96" s="56"/>
      <c r="AK96" s="56"/>
      <c r="AL96" s="56"/>
      <c r="AM96" s="56"/>
      <c r="AN96" s="56"/>
      <c r="AO96" s="56"/>
      <c r="AP96" s="56"/>
      <c r="AQ96" s="56"/>
      <c r="AR96" s="56"/>
      <c r="AS96" s="56"/>
      <c r="AT96" s="56"/>
      <c r="AU96" s="56"/>
      <c r="AV96" s="56"/>
      <c r="AW96" s="56"/>
      <c r="AX96" s="56"/>
      <c r="AY96" s="56"/>
      <c r="AZ96" s="56"/>
      <c r="BA96" s="56"/>
      <c r="BB96" s="56"/>
      <c r="BC96" s="56"/>
      <c r="BD96" s="56"/>
      <c r="BE96" s="56"/>
      <c r="BF96" s="56"/>
      <c r="BG96" s="56"/>
      <c r="BH96" s="56"/>
      <c r="BI96" s="56"/>
      <c r="BJ96" s="56"/>
      <c r="BK96" s="56"/>
      <c r="BL96" s="56"/>
      <c r="BM96" s="56"/>
      <c r="BN96" s="56"/>
    </row>
    <row r="97" spans="2:66" x14ac:dyDescent="0.2">
      <c r="B97" s="56"/>
      <c r="C97" s="405"/>
      <c r="D97" s="56"/>
      <c r="E97" s="56"/>
      <c r="F97" s="56"/>
      <c r="G97" s="56"/>
      <c r="H97" s="56"/>
      <c r="I97" s="55"/>
      <c r="J97" s="56"/>
      <c r="K97" s="56"/>
      <c r="L97" s="56"/>
      <c r="M97" s="56"/>
      <c r="N97" s="56"/>
      <c r="O97" s="56"/>
      <c r="P97" s="56"/>
      <c r="Q97" s="62"/>
      <c r="R97" s="62"/>
      <c r="S97" s="62"/>
      <c r="T97" s="56"/>
      <c r="U97" s="56"/>
      <c r="V97" s="56"/>
      <c r="W97" s="56"/>
      <c r="X97" s="56"/>
      <c r="Y97" s="56"/>
      <c r="Z97" s="56"/>
      <c r="AA97" s="56"/>
      <c r="AB97" s="56"/>
      <c r="AC97" s="56"/>
      <c r="AD97" s="56"/>
      <c r="AE97" s="56"/>
      <c r="AF97" s="56"/>
      <c r="AG97" s="56"/>
      <c r="AH97" s="56"/>
      <c r="AI97" s="56"/>
      <c r="AJ97" s="56"/>
      <c r="AK97" s="56"/>
      <c r="AL97" s="56"/>
      <c r="AM97" s="56"/>
      <c r="AN97" s="56"/>
      <c r="AO97" s="56"/>
      <c r="AP97" s="56"/>
      <c r="AQ97" s="56"/>
      <c r="AR97" s="56"/>
      <c r="AS97" s="56"/>
      <c r="AT97" s="56"/>
      <c r="AU97" s="56"/>
      <c r="AV97" s="56"/>
      <c r="AW97" s="56"/>
      <c r="AX97" s="56"/>
      <c r="AY97" s="56"/>
      <c r="AZ97" s="56"/>
      <c r="BA97" s="56"/>
      <c r="BB97" s="56"/>
      <c r="BC97" s="56"/>
      <c r="BD97" s="56"/>
      <c r="BE97" s="56"/>
      <c r="BF97" s="56"/>
      <c r="BG97" s="56"/>
      <c r="BH97" s="56"/>
      <c r="BI97" s="56"/>
      <c r="BJ97" s="56"/>
      <c r="BK97" s="56"/>
      <c r="BL97" s="56"/>
      <c r="BM97" s="56"/>
      <c r="BN97" s="56"/>
    </row>
    <row r="98" spans="2:66" x14ac:dyDescent="0.2">
      <c r="B98" s="56"/>
      <c r="C98" s="405"/>
      <c r="D98" s="56"/>
      <c r="E98" s="56"/>
      <c r="F98" s="56"/>
      <c r="G98" s="56"/>
      <c r="H98" s="56"/>
      <c r="I98" s="55"/>
      <c r="J98" s="56"/>
      <c r="K98" s="56"/>
      <c r="L98" s="56"/>
      <c r="M98" s="56"/>
      <c r="N98" s="56"/>
      <c r="O98" s="56"/>
      <c r="P98" s="56"/>
      <c r="Q98" s="62"/>
      <c r="R98" s="62"/>
      <c r="S98" s="62"/>
      <c r="T98" s="56"/>
      <c r="U98" s="56"/>
      <c r="V98" s="56"/>
      <c r="W98" s="56"/>
      <c r="X98" s="56"/>
      <c r="Y98" s="56"/>
      <c r="Z98" s="56"/>
      <c r="AA98" s="56"/>
      <c r="AB98" s="56"/>
      <c r="AC98" s="56"/>
      <c r="AD98" s="56"/>
      <c r="AE98" s="56"/>
      <c r="AF98" s="56"/>
      <c r="AG98" s="56"/>
      <c r="AH98" s="56"/>
      <c r="AI98" s="56"/>
      <c r="AJ98" s="56"/>
      <c r="AK98" s="56"/>
      <c r="AL98" s="56"/>
      <c r="AM98" s="56"/>
      <c r="AN98" s="56"/>
      <c r="AO98" s="56"/>
      <c r="AP98" s="56"/>
      <c r="AQ98" s="56"/>
      <c r="AR98" s="56"/>
      <c r="AS98" s="56"/>
      <c r="AT98" s="56"/>
      <c r="AU98" s="56"/>
      <c r="AV98" s="56"/>
      <c r="AW98" s="56"/>
      <c r="AX98" s="56"/>
      <c r="AY98" s="56"/>
      <c r="AZ98" s="56"/>
      <c r="BA98" s="56"/>
      <c r="BB98" s="56"/>
      <c r="BC98" s="56"/>
      <c r="BD98" s="56"/>
      <c r="BE98" s="56"/>
      <c r="BF98" s="56"/>
      <c r="BG98" s="56"/>
      <c r="BH98" s="56"/>
      <c r="BI98" s="56"/>
      <c r="BJ98" s="56"/>
      <c r="BK98" s="56"/>
      <c r="BL98" s="56"/>
      <c r="BM98" s="56"/>
      <c r="BN98" s="56"/>
    </row>
    <row r="99" spans="2:66" x14ac:dyDescent="0.2">
      <c r="B99" s="56"/>
      <c r="C99" s="405"/>
      <c r="D99" s="56"/>
      <c r="E99" s="56"/>
      <c r="F99" s="56"/>
      <c r="G99" s="56"/>
      <c r="H99" s="56"/>
      <c r="I99" s="55"/>
      <c r="J99" s="56"/>
      <c r="K99" s="56"/>
      <c r="L99" s="56"/>
      <c r="M99" s="56"/>
      <c r="N99" s="56"/>
      <c r="O99" s="56"/>
      <c r="P99" s="56"/>
      <c r="Q99" s="62"/>
      <c r="R99" s="62"/>
      <c r="S99" s="62"/>
      <c r="T99" s="56"/>
      <c r="U99" s="56"/>
      <c r="V99" s="56"/>
      <c r="W99" s="56"/>
      <c r="X99" s="56"/>
      <c r="Y99" s="56"/>
      <c r="Z99" s="56"/>
      <c r="AA99" s="56"/>
      <c r="AB99" s="56"/>
      <c r="AC99" s="56"/>
      <c r="AD99" s="56"/>
      <c r="AE99" s="56"/>
      <c r="AF99" s="56"/>
      <c r="AG99" s="56"/>
      <c r="AH99" s="56"/>
      <c r="AI99" s="56"/>
      <c r="AJ99" s="56"/>
      <c r="AK99" s="56"/>
      <c r="AL99" s="56"/>
      <c r="AM99" s="56"/>
      <c r="AN99" s="56"/>
      <c r="AO99" s="56"/>
      <c r="AP99" s="56"/>
      <c r="AQ99" s="56"/>
      <c r="AR99" s="56"/>
      <c r="AS99" s="56"/>
      <c r="AT99" s="56"/>
      <c r="AU99" s="56"/>
      <c r="AV99" s="56"/>
      <c r="AW99" s="56"/>
      <c r="AX99" s="56"/>
      <c r="AY99" s="56"/>
      <c r="AZ99" s="56"/>
      <c r="BA99" s="56"/>
      <c r="BB99" s="56"/>
      <c r="BC99" s="56"/>
      <c r="BD99" s="56"/>
      <c r="BE99" s="56"/>
      <c r="BF99" s="56"/>
      <c r="BG99" s="56"/>
      <c r="BH99" s="56"/>
      <c r="BI99" s="56"/>
      <c r="BJ99" s="56"/>
      <c r="BK99" s="56"/>
      <c r="BL99" s="56"/>
      <c r="BM99" s="56"/>
      <c r="BN99" s="56"/>
    </row>
    <row r="100" spans="2:66" x14ac:dyDescent="0.2">
      <c r="B100" s="56"/>
      <c r="C100" s="405"/>
      <c r="D100" s="56"/>
      <c r="E100" s="56"/>
      <c r="F100" s="56"/>
      <c r="G100" s="56"/>
      <c r="H100" s="56"/>
      <c r="I100" s="55"/>
      <c r="J100" s="56"/>
      <c r="K100" s="56"/>
      <c r="L100" s="56"/>
      <c r="M100" s="56"/>
      <c r="N100" s="56"/>
      <c r="O100" s="56"/>
      <c r="P100" s="56"/>
      <c r="Q100" s="62"/>
      <c r="R100" s="62"/>
      <c r="S100" s="62"/>
      <c r="T100" s="56"/>
      <c r="U100" s="56"/>
      <c r="V100" s="56"/>
      <c r="W100" s="56"/>
      <c r="X100" s="56"/>
      <c r="Y100" s="56"/>
      <c r="Z100" s="56"/>
      <c r="AA100" s="56"/>
      <c r="AB100" s="56"/>
      <c r="AC100" s="56"/>
      <c r="AD100" s="56"/>
      <c r="AE100" s="56"/>
      <c r="AF100" s="56"/>
      <c r="AG100" s="56"/>
      <c r="AH100" s="56"/>
      <c r="AI100" s="56"/>
      <c r="AJ100" s="56"/>
      <c r="AK100" s="56"/>
      <c r="AL100" s="56"/>
      <c r="AM100" s="56"/>
      <c r="AN100" s="56"/>
      <c r="AO100" s="56"/>
      <c r="AP100" s="56"/>
      <c r="AQ100" s="56"/>
      <c r="AR100" s="56"/>
      <c r="AS100" s="56"/>
      <c r="AT100" s="56"/>
      <c r="AU100" s="56"/>
      <c r="AV100" s="56"/>
      <c r="AW100" s="56"/>
      <c r="AX100" s="56"/>
      <c r="AY100" s="56"/>
      <c r="AZ100" s="56"/>
      <c r="BA100" s="56"/>
      <c r="BB100" s="56"/>
      <c r="BC100" s="56"/>
      <c r="BD100" s="56"/>
      <c r="BE100" s="56"/>
      <c r="BF100" s="56"/>
      <c r="BG100" s="56"/>
      <c r="BH100" s="56"/>
      <c r="BI100" s="56"/>
      <c r="BJ100" s="56"/>
      <c r="BK100" s="56"/>
      <c r="BL100" s="56"/>
      <c r="BM100" s="56"/>
      <c r="BN100" s="56"/>
    </row>
    <row r="101" spans="2:66" x14ac:dyDescent="0.2">
      <c r="B101" s="56"/>
      <c r="C101" s="405"/>
      <c r="D101" s="56"/>
      <c r="E101" s="56"/>
      <c r="F101" s="56"/>
      <c r="G101" s="56"/>
      <c r="H101" s="56"/>
      <c r="I101" s="55"/>
      <c r="J101" s="56"/>
      <c r="K101" s="56"/>
      <c r="L101" s="56"/>
      <c r="M101" s="56"/>
      <c r="N101" s="56"/>
      <c r="O101" s="56"/>
      <c r="P101" s="56"/>
      <c r="Q101" s="62"/>
      <c r="R101" s="62"/>
      <c r="S101" s="62"/>
      <c r="T101" s="56"/>
      <c r="U101" s="56"/>
      <c r="V101" s="56"/>
      <c r="W101" s="56"/>
      <c r="X101" s="56"/>
      <c r="Y101" s="56"/>
      <c r="Z101" s="56"/>
      <c r="AA101" s="56"/>
      <c r="AB101" s="56"/>
      <c r="AC101" s="56"/>
      <c r="AD101" s="56"/>
      <c r="AE101" s="56"/>
      <c r="AF101" s="56"/>
      <c r="AG101" s="56"/>
      <c r="AH101" s="56"/>
      <c r="AI101" s="56"/>
      <c r="AJ101" s="56"/>
      <c r="AK101" s="56"/>
      <c r="AL101" s="56"/>
      <c r="AM101" s="56"/>
      <c r="AN101" s="56"/>
      <c r="AO101" s="56"/>
      <c r="AP101" s="56"/>
      <c r="AQ101" s="56"/>
      <c r="AR101" s="56"/>
      <c r="AS101" s="56"/>
      <c r="AT101" s="56"/>
      <c r="AU101" s="56"/>
      <c r="AV101" s="56"/>
      <c r="AW101" s="56"/>
      <c r="AX101" s="56"/>
      <c r="AY101" s="56"/>
      <c r="AZ101" s="56"/>
      <c r="BA101" s="56"/>
      <c r="BB101" s="56"/>
      <c r="BC101" s="56"/>
      <c r="BD101" s="56"/>
      <c r="BE101" s="56"/>
      <c r="BF101" s="56"/>
      <c r="BG101" s="56"/>
      <c r="BH101" s="56"/>
      <c r="BI101" s="56"/>
      <c r="BJ101" s="56"/>
      <c r="BK101" s="56"/>
      <c r="BL101" s="56"/>
      <c r="BM101" s="56"/>
      <c r="BN101" s="56"/>
    </row>
    <row r="102" spans="2:66" x14ac:dyDescent="0.2">
      <c r="B102" s="56"/>
      <c r="C102" s="405"/>
      <c r="D102" s="56"/>
      <c r="E102" s="56"/>
      <c r="F102" s="56"/>
      <c r="G102" s="56"/>
      <c r="H102" s="56"/>
      <c r="I102" s="55"/>
      <c r="J102" s="56"/>
      <c r="K102" s="56"/>
      <c r="L102" s="56"/>
      <c r="M102" s="56"/>
      <c r="N102" s="56"/>
      <c r="O102" s="56"/>
      <c r="P102" s="56"/>
      <c r="Q102" s="62"/>
      <c r="R102" s="62"/>
      <c r="S102" s="62"/>
      <c r="T102" s="56"/>
      <c r="U102" s="56"/>
      <c r="V102" s="56"/>
      <c r="W102" s="56"/>
      <c r="X102" s="56"/>
      <c r="Y102" s="56"/>
      <c r="Z102" s="56"/>
      <c r="AA102" s="56"/>
      <c r="AB102" s="56"/>
      <c r="AC102" s="56"/>
      <c r="AD102" s="56"/>
      <c r="AE102" s="56"/>
      <c r="AF102" s="56"/>
      <c r="AG102" s="56"/>
      <c r="AH102" s="56"/>
      <c r="AI102" s="56"/>
      <c r="AJ102" s="56"/>
      <c r="AK102" s="56"/>
      <c r="AL102" s="56"/>
      <c r="AM102" s="56"/>
      <c r="AN102" s="56"/>
      <c r="AO102" s="56"/>
      <c r="AP102" s="56"/>
      <c r="AQ102" s="56"/>
      <c r="AR102" s="56"/>
      <c r="AS102" s="56"/>
      <c r="AT102" s="56"/>
      <c r="AU102" s="56"/>
      <c r="AV102" s="56"/>
      <c r="AW102" s="56"/>
      <c r="AX102" s="56"/>
      <c r="AY102" s="56"/>
      <c r="AZ102" s="56"/>
      <c r="BA102" s="56"/>
      <c r="BB102" s="56"/>
      <c r="BC102" s="56"/>
      <c r="BD102" s="56"/>
      <c r="BE102" s="56"/>
      <c r="BF102" s="56"/>
      <c r="BG102" s="56"/>
      <c r="BH102" s="56"/>
      <c r="BI102" s="56"/>
      <c r="BJ102" s="56"/>
      <c r="BK102" s="56"/>
      <c r="BL102" s="56"/>
      <c r="BM102" s="56"/>
      <c r="BN102" s="56"/>
    </row>
    <row r="103" spans="2:66" x14ac:dyDescent="0.2">
      <c r="B103" s="56"/>
      <c r="C103" s="405"/>
      <c r="D103" s="56"/>
      <c r="E103" s="56"/>
      <c r="F103" s="56"/>
      <c r="G103" s="56"/>
      <c r="H103" s="56"/>
      <c r="I103" s="55"/>
      <c r="J103" s="56"/>
      <c r="K103" s="56"/>
      <c r="L103" s="56"/>
      <c r="M103" s="56"/>
      <c r="N103" s="56"/>
      <c r="O103" s="56"/>
      <c r="P103" s="56"/>
      <c r="Q103" s="62"/>
      <c r="R103" s="62"/>
      <c r="S103" s="62"/>
      <c r="T103" s="56"/>
      <c r="U103" s="56"/>
      <c r="V103" s="56"/>
      <c r="W103" s="56"/>
      <c r="X103" s="56"/>
      <c r="Y103" s="56"/>
      <c r="Z103" s="56"/>
      <c r="AA103" s="56"/>
      <c r="AB103" s="56"/>
      <c r="AC103" s="56"/>
      <c r="AD103" s="56"/>
      <c r="AE103" s="56"/>
      <c r="AF103" s="56"/>
      <c r="AG103" s="56"/>
      <c r="AH103" s="56"/>
      <c r="AI103" s="56"/>
      <c r="AJ103" s="56"/>
      <c r="AK103" s="56"/>
      <c r="AL103" s="56"/>
      <c r="AM103" s="56"/>
      <c r="AN103" s="56"/>
      <c r="AO103" s="56"/>
      <c r="AP103" s="56"/>
      <c r="AQ103" s="56"/>
      <c r="AR103" s="56"/>
      <c r="AS103" s="56"/>
      <c r="AT103" s="56"/>
      <c r="AU103" s="56"/>
      <c r="AV103" s="56"/>
      <c r="AW103" s="56"/>
      <c r="AX103" s="56"/>
      <c r="AY103" s="56"/>
      <c r="AZ103" s="56"/>
      <c r="BA103" s="56"/>
      <c r="BB103" s="56"/>
      <c r="BC103" s="56"/>
      <c r="BD103" s="56"/>
      <c r="BE103" s="56"/>
      <c r="BF103" s="56"/>
      <c r="BG103" s="56"/>
      <c r="BH103" s="56"/>
      <c r="BI103" s="56"/>
      <c r="BJ103" s="56"/>
      <c r="BK103" s="56"/>
      <c r="BL103" s="56"/>
      <c r="BM103" s="56"/>
      <c r="BN103" s="56"/>
    </row>
    <row r="104" spans="2:66" x14ac:dyDescent="0.2">
      <c r="B104" s="56"/>
      <c r="C104" s="405"/>
      <c r="D104" s="56"/>
      <c r="E104" s="56"/>
      <c r="F104" s="56"/>
      <c r="G104" s="56"/>
      <c r="H104" s="56"/>
      <c r="I104" s="55"/>
      <c r="J104" s="56"/>
      <c r="K104" s="56"/>
      <c r="L104" s="56"/>
      <c r="M104" s="56"/>
      <c r="N104" s="56"/>
      <c r="O104" s="56"/>
      <c r="P104" s="56"/>
      <c r="Q104" s="62"/>
      <c r="R104" s="62"/>
      <c r="S104" s="62"/>
      <c r="T104" s="56"/>
      <c r="U104" s="56"/>
      <c r="V104" s="56"/>
      <c r="W104" s="56"/>
      <c r="X104" s="56"/>
      <c r="Y104" s="56"/>
      <c r="Z104" s="56"/>
      <c r="AA104" s="56"/>
      <c r="AB104" s="56"/>
      <c r="AC104" s="56"/>
      <c r="AD104" s="56"/>
      <c r="AE104" s="56"/>
      <c r="AF104" s="56"/>
      <c r="AG104" s="56"/>
      <c r="AH104" s="56"/>
      <c r="AI104" s="56"/>
      <c r="AJ104" s="56"/>
      <c r="AK104" s="56"/>
      <c r="AL104" s="56"/>
      <c r="AM104" s="56"/>
      <c r="AN104" s="56"/>
      <c r="AO104" s="56"/>
      <c r="AP104" s="56"/>
      <c r="AQ104" s="56"/>
      <c r="AR104" s="56"/>
      <c r="AS104" s="56"/>
      <c r="AT104" s="56"/>
      <c r="AU104" s="56"/>
      <c r="AV104" s="56"/>
      <c r="AW104" s="56"/>
      <c r="AX104" s="56"/>
      <c r="AY104" s="56"/>
      <c r="AZ104" s="56"/>
      <c r="BA104" s="56"/>
      <c r="BB104" s="56"/>
      <c r="BC104" s="56"/>
      <c r="BD104" s="56"/>
      <c r="BE104" s="56"/>
      <c r="BF104" s="56"/>
      <c r="BG104" s="56"/>
      <c r="BH104" s="56"/>
      <c r="BI104" s="56"/>
      <c r="BJ104" s="56"/>
      <c r="BK104" s="56"/>
      <c r="BL104" s="56"/>
      <c r="BM104" s="56"/>
      <c r="BN104" s="56"/>
    </row>
    <row r="105" spans="2:66" x14ac:dyDescent="0.2">
      <c r="B105" s="56"/>
      <c r="C105" s="405"/>
      <c r="D105" s="56"/>
      <c r="E105" s="56"/>
      <c r="F105" s="56"/>
      <c r="G105" s="56"/>
      <c r="H105" s="56"/>
      <c r="I105" s="63"/>
      <c r="J105" s="56"/>
      <c r="K105" s="56"/>
      <c r="L105" s="56"/>
      <c r="M105" s="56"/>
      <c r="N105" s="56"/>
      <c r="O105" s="56"/>
      <c r="P105" s="56"/>
      <c r="Q105" s="62"/>
      <c r="R105" s="62"/>
      <c r="S105" s="62"/>
      <c r="T105" s="56"/>
      <c r="U105" s="56"/>
      <c r="V105" s="56"/>
      <c r="W105" s="56"/>
      <c r="X105" s="56"/>
      <c r="Y105" s="56"/>
      <c r="Z105" s="56"/>
      <c r="AA105" s="56"/>
      <c r="AB105" s="56"/>
      <c r="AC105" s="56"/>
      <c r="AD105" s="56"/>
      <c r="AE105" s="56"/>
      <c r="AF105" s="56"/>
      <c r="AG105" s="56"/>
      <c r="AH105" s="56"/>
      <c r="AI105" s="56"/>
      <c r="AJ105" s="56"/>
      <c r="AK105" s="56"/>
      <c r="AL105" s="56"/>
      <c r="AM105" s="56"/>
      <c r="AN105" s="56"/>
      <c r="AO105" s="56"/>
      <c r="AP105" s="56"/>
      <c r="AQ105" s="56"/>
      <c r="AR105" s="56"/>
      <c r="AS105" s="56"/>
      <c r="AT105" s="56"/>
      <c r="AU105" s="56"/>
      <c r="AV105" s="56"/>
      <c r="AW105" s="56"/>
      <c r="AX105" s="56"/>
      <c r="AY105" s="56"/>
      <c r="AZ105" s="56"/>
      <c r="BA105" s="56"/>
      <c r="BB105" s="56"/>
      <c r="BC105" s="56"/>
      <c r="BD105" s="56"/>
      <c r="BE105" s="56"/>
      <c r="BF105" s="56"/>
      <c r="BG105" s="56"/>
      <c r="BH105" s="56"/>
      <c r="BI105" s="56"/>
      <c r="BJ105" s="56"/>
      <c r="BK105" s="56"/>
      <c r="BL105" s="56"/>
      <c r="BM105" s="56"/>
      <c r="BN105" s="56"/>
    </row>
    <row r="106" spans="2:66" x14ac:dyDescent="0.2">
      <c r="B106" s="56"/>
      <c r="C106" s="405"/>
      <c r="D106" s="56"/>
      <c r="E106" s="56"/>
      <c r="F106" s="56"/>
      <c r="G106" s="56"/>
      <c r="H106" s="56"/>
      <c r="I106" s="55"/>
      <c r="J106" s="56"/>
      <c r="K106" s="56"/>
      <c r="L106" s="56"/>
      <c r="M106" s="56"/>
      <c r="N106" s="56"/>
      <c r="O106" s="56"/>
      <c r="P106" s="56"/>
      <c r="Q106" s="62"/>
      <c r="R106" s="62"/>
      <c r="S106" s="62"/>
      <c r="T106" s="56"/>
      <c r="U106" s="56"/>
      <c r="V106" s="56"/>
      <c r="W106" s="56"/>
      <c r="X106" s="56"/>
      <c r="Y106" s="56"/>
      <c r="Z106" s="56"/>
      <c r="AA106" s="56"/>
      <c r="AB106" s="56"/>
      <c r="AC106" s="56"/>
      <c r="AD106" s="56"/>
      <c r="AE106" s="56"/>
      <c r="AF106" s="56"/>
      <c r="AG106" s="56"/>
      <c r="AH106" s="56"/>
      <c r="AI106" s="56"/>
      <c r="AJ106" s="56"/>
      <c r="AK106" s="56"/>
      <c r="AL106" s="56"/>
      <c r="AM106" s="56"/>
      <c r="AN106" s="56"/>
      <c r="AO106" s="56"/>
      <c r="AP106" s="56"/>
      <c r="AQ106" s="56"/>
      <c r="AR106" s="56"/>
      <c r="AS106" s="56"/>
      <c r="AT106" s="56"/>
      <c r="AU106" s="56"/>
      <c r="AV106" s="56"/>
      <c r="AW106" s="56"/>
      <c r="AX106" s="56"/>
      <c r="AY106" s="56"/>
      <c r="AZ106" s="56"/>
      <c r="BA106" s="56"/>
      <c r="BB106" s="56"/>
      <c r="BC106" s="56"/>
      <c r="BD106" s="56"/>
      <c r="BE106" s="56"/>
      <c r="BF106" s="56"/>
      <c r="BG106" s="56"/>
      <c r="BH106" s="56"/>
      <c r="BI106" s="56"/>
      <c r="BJ106" s="56"/>
      <c r="BK106" s="56"/>
      <c r="BL106" s="56"/>
      <c r="BM106" s="56"/>
      <c r="BN106" s="56"/>
    </row>
    <row r="107" spans="2:66" x14ac:dyDescent="0.2">
      <c r="B107" s="56"/>
      <c r="C107" s="405"/>
      <c r="D107" s="56"/>
      <c r="E107" s="56"/>
      <c r="F107" s="56"/>
      <c r="G107" s="56"/>
      <c r="H107" s="56"/>
      <c r="I107" s="63"/>
      <c r="J107" s="56"/>
      <c r="K107" s="56"/>
      <c r="L107" s="56"/>
      <c r="M107" s="56"/>
      <c r="N107" s="56"/>
      <c r="O107" s="56"/>
      <c r="P107" s="56"/>
      <c r="Q107" s="62"/>
      <c r="R107" s="62"/>
      <c r="S107" s="62"/>
      <c r="T107" s="56"/>
      <c r="U107" s="56"/>
      <c r="V107" s="56"/>
      <c r="W107" s="56"/>
      <c r="X107" s="56"/>
      <c r="Y107" s="56"/>
      <c r="Z107" s="56"/>
      <c r="AA107" s="56"/>
      <c r="AB107" s="56"/>
      <c r="AC107" s="56"/>
      <c r="AD107" s="56"/>
      <c r="AE107" s="56"/>
      <c r="AF107" s="56"/>
      <c r="AG107" s="56"/>
      <c r="AH107" s="56"/>
      <c r="AI107" s="56"/>
      <c r="AJ107" s="56"/>
      <c r="AK107" s="56"/>
      <c r="AL107" s="56"/>
      <c r="AM107" s="56"/>
      <c r="AN107" s="56"/>
      <c r="AO107" s="56"/>
      <c r="AP107" s="56"/>
      <c r="AQ107" s="56"/>
      <c r="AR107" s="56"/>
      <c r="AS107" s="56"/>
      <c r="AT107" s="56"/>
      <c r="AU107" s="56"/>
      <c r="AV107" s="56"/>
      <c r="AW107" s="56"/>
      <c r="AX107" s="56"/>
      <c r="AY107" s="56"/>
      <c r="AZ107" s="56"/>
      <c r="BA107" s="56"/>
      <c r="BB107" s="56"/>
      <c r="BC107" s="56"/>
      <c r="BD107" s="56"/>
      <c r="BE107" s="56"/>
      <c r="BF107" s="56"/>
      <c r="BG107" s="56"/>
      <c r="BH107" s="56"/>
      <c r="BI107" s="56"/>
      <c r="BJ107" s="56"/>
      <c r="BK107" s="56"/>
      <c r="BL107" s="56"/>
      <c r="BM107" s="56"/>
      <c r="BN107" s="56"/>
    </row>
    <row r="108" spans="2:66" x14ac:dyDescent="0.2">
      <c r="B108" s="56"/>
      <c r="C108" s="405"/>
      <c r="D108" s="56"/>
      <c r="E108" s="56"/>
      <c r="F108" s="56"/>
      <c r="G108" s="56"/>
      <c r="H108" s="56"/>
      <c r="I108" s="55"/>
      <c r="J108" s="56"/>
      <c r="K108" s="56"/>
      <c r="L108" s="56"/>
      <c r="M108" s="56"/>
      <c r="N108" s="56"/>
      <c r="O108" s="56"/>
      <c r="P108" s="56"/>
      <c r="Q108" s="62"/>
      <c r="R108" s="62"/>
      <c r="S108" s="62"/>
      <c r="T108" s="56"/>
      <c r="U108" s="56"/>
      <c r="V108" s="56"/>
      <c r="W108" s="56"/>
      <c r="X108" s="56"/>
      <c r="Y108" s="56"/>
      <c r="Z108" s="56"/>
      <c r="AA108" s="56"/>
      <c r="AB108" s="56"/>
      <c r="AC108" s="56"/>
      <c r="AD108" s="56"/>
      <c r="AE108" s="56"/>
      <c r="AF108" s="56"/>
      <c r="AG108" s="56"/>
      <c r="AH108" s="56"/>
      <c r="AI108" s="56"/>
      <c r="AJ108" s="56"/>
      <c r="AK108" s="56"/>
      <c r="AL108" s="56"/>
      <c r="AM108" s="56"/>
      <c r="AN108" s="56"/>
      <c r="AO108" s="56"/>
      <c r="AP108" s="56"/>
      <c r="AQ108" s="56"/>
      <c r="AR108" s="56"/>
      <c r="AS108" s="56"/>
      <c r="AT108" s="56"/>
      <c r="AU108" s="56"/>
      <c r="AV108" s="56"/>
      <c r="AW108" s="56"/>
      <c r="AX108" s="56"/>
      <c r="AY108" s="56"/>
      <c r="AZ108" s="56"/>
      <c r="BA108" s="56"/>
      <c r="BB108" s="56"/>
      <c r="BC108" s="56"/>
      <c r="BD108" s="56"/>
      <c r="BE108" s="56"/>
      <c r="BF108" s="56"/>
      <c r="BG108" s="56"/>
      <c r="BH108" s="56"/>
      <c r="BI108" s="56"/>
      <c r="BJ108" s="56"/>
      <c r="BK108" s="56"/>
      <c r="BL108" s="56"/>
      <c r="BM108" s="56"/>
      <c r="BN108" s="56"/>
    </row>
    <row r="109" spans="2:66" x14ac:dyDescent="0.2">
      <c r="B109" s="56"/>
      <c r="C109" s="405"/>
      <c r="D109" s="56"/>
      <c r="E109" s="56"/>
      <c r="F109" s="56"/>
      <c r="G109" s="56"/>
      <c r="H109" s="56"/>
      <c r="I109" s="63"/>
      <c r="J109" s="56"/>
      <c r="K109" s="56"/>
      <c r="L109" s="56"/>
      <c r="M109" s="56"/>
      <c r="N109" s="56"/>
      <c r="O109" s="56"/>
      <c r="P109" s="56"/>
      <c r="Q109" s="62"/>
      <c r="R109" s="62"/>
      <c r="S109" s="62"/>
      <c r="T109" s="56"/>
      <c r="U109" s="56"/>
      <c r="V109" s="56"/>
      <c r="W109" s="56"/>
      <c r="X109" s="56"/>
      <c r="Y109" s="56"/>
      <c r="Z109" s="56"/>
      <c r="AA109" s="56"/>
      <c r="AB109" s="56"/>
      <c r="AC109" s="56"/>
      <c r="AD109" s="56"/>
      <c r="AE109" s="56"/>
      <c r="AF109" s="56"/>
      <c r="AG109" s="56"/>
      <c r="AH109" s="56"/>
      <c r="AI109" s="56"/>
      <c r="AJ109" s="56"/>
      <c r="AK109" s="56"/>
      <c r="AL109" s="56"/>
      <c r="AM109" s="56"/>
      <c r="AN109" s="56"/>
      <c r="AO109" s="56"/>
      <c r="AP109" s="56"/>
      <c r="AQ109" s="56"/>
      <c r="AR109" s="56"/>
      <c r="AS109" s="56"/>
      <c r="AT109" s="56"/>
      <c r="AU109" s="56"/>
      <c r="AV109" s="56"/>
      <c r="AW109" s="56"/>
      <c r="AX109" s="56"/>
      <c r="AY109" s="56"/>
      <c r="AZ109" s="56"/>
      <c r="BA109" s="56"/>
      <c r="BB109" s="56"/>
      <c r="BC109" s="56"/>
      <c r="BD109" s="56"/>
      <c r="BE109" s="56"/>
      <c r="BF109" s="56"/>
      <c r="BG109" s="56"/>
      <c r="BH109" s="56"/>
      <c r="BI109" s="56"/>
      <c r="BJ109" s="56"/>
      <c r="BK109" s="56"/>
      <c r="BL109" s="56"/>
      <c r="BM109" s="56"/>
      <c r="BN109" s="56"/>
    </row>
    <row r="110" spans="2:66" x14ac:dyDescent="0.2">
      <c r="B110" s="56"/>
      <c r="C110" s="405"/>
      <c r="D110" s="56"/>
      <c r="E110" s="56"/>
      <c r="F110" s="56"/>
      <c r="G110" s="56"/>
      <c r="H110" s="56"/>
      <c r="I110" s="55"/>
      <c r="J110" s="56"/>
      <c r="K110" s="56"/>
      <c r="L110" s="56"/>
      <c r="M110" s="56"/>
      <c r="N110" s="56"/>
      <c r="O110" s="56"/>
      <c r="P110" s="56"/>
      <c r="Q110" s="62"/>
      <c r="R110" s="62"/>
      <c r="S110" s="62"/>
      <c r="T110" s="56"/>
      <c r="U110" s="56"/>
      <c r="V110" s="56"/>
      <c r="W110" s="56"/>
      <c r="X110" s="56"/>
      <c r="Y110" s="56"/>
      <c r="Z110" s="56"/>
      <c r="AA110" s="56"/>
      <c r="AB110" s="56"/>
      <c r="AC110" s="56"/>
      <c r="AD110" s="56"/>
      <c r="AE110" s="56"/>
      <c r="AF110" s="56"/>
      <c r="AG110" s="56"/>
      <c r="AH110" s="56"/>
      <c r="AI110" s="56"/>
      <c r="AJ110" s="56"/>
      <c r="AK110" s="56"/>
      <c r="AL110" s="56"/>
      <c r="AM110" s="56"/>
      <c r="AN110" s="56"/>
      <c r="AO110" s="56"/>
      <c r="AP110" s="56"/>
      <c r="AQ110" s="56"/>
      <c r="AR110" s="56"/>
      <c r="AS110" s="56"/>
      <c r="AT110" s="56"/>
      <c r="AU110" s="56"/>
      <c r="AV110" s="56"/>
      <c r="AW110" s="56"/>
      <c r="AX110" s="56"/>
      <c r="AY110" s="56"/>
      <c r="AZ110" s="56"/>
      <c r="BA110" s="56"/>
      <c r="BB110" s="56"/>
      <c r="BC110" s="56"/>
      <c r="BD110" s="56"/>
      <c r="BE110" s="56"/>
      <c r="BF110" s="56"/>
      <c r="BG110" s="56"/>
      <c r="BH110" s="56"/>
      <c r="BI110" s="56"/>
      <c r="BJ110" s="56"/>
      <c r="BK110" s="56"/>
      <c r="BL110" s="56"/>
      <c r="BM110" s="56"/>
      <c r="BN110" s="56"/>
    </row>
    <row r="111" spans="2:66" x14ac:dyDescent="0.2">
      <c r="B111" s="56"/>
      <c r="C111" s="405"/>
      <c r="D111" s="56"/>
      <c r="E111" s="56"/>
      <c r="F111" s="56"/>
      <c r="G111" s="56"/>
      <c r="H111" s="56"/>
      <c r="I111" s="55"/>
      <c r="J111" s="56"/>
      <c r="K111" s="56"/>
      <c r="L111" s="56"/>
      <c r="M111" s="56"/>
      <c r="N111" s="56"/>
      <c r="O111" s="56"/>
      <c r="P111" s="56"/>
      <c r="Q111" s="62"/>
      <c r="R111" s="62"/>
      <c r="S111" s="62"/>
      <c r="T111" s="56"/>
      <c r="U111" s="56"/>
      <c r="V111" s="56"/>
      <c r="W111" s="56"/>
      <c r="X111" s="56"/>
      <c r="Y111" s="56"/>
      <c r="Z111" s="56"/>
      <c r="AA111" s="56"/>
      <c r="AB111" s="56"/>
      <c r="AC111" s="56"/>
      <c r="AD111" s="56"/>
      <c r="AE111" s="56"/>
      <c r="AF111" s="56"/>
      <c r="AG111" s="56"/>
      <c r="AH111" s="56"/>
      <c r="AI111" s="56"/>
      <c r="AJ111" s="56"/>
      <c r="AK111" s="56"/>
      <c r="AL111" s="56"/>
      <c r="AM111" s="56"/>
      <c r="AN111" s="56"/>
      <c r="AO111" s="56"/>
      <c r="AP111" s="56"/>
      <c r="AQ111" s="56"/>
      <c r="AR111" s="56"/>
      <c r="AS111" s="56"/>
      <c r="AT111" s="56"/>
      <c r="AU111" s="56"/>
      <c r="AV111" s="56"/>
      <c r="AW111" s="56"/>
      <c r="AX111" s="56"/>
      <c r="AY111" s="56"/>
      <c r="AZ111" s="56"/>
      <c r="BA111" s="56"/>
      <c r="BB111" s="56"/>
      <c r="BC111" s="56"/>
      <c r="BD111" s="56"/>
      <c r="BE111" s="56"/>
      <c r="BF111" s="56"/>
      <c r="BG111" s="56"/>
      <c r="BH111" s="56"/>
      <c r="BI111" s="56"/>
      <c r="BJ111" s="56"/>
      <c r="BK111" s="56"/>
      <c r="BL111" s="56"/>
      <c r="BM111" s="56"/>
      <c r="BN111" s="56"/>
    </row>
    <row r="112" spans="2:66" x14ac:dyDescent="0.2">
      <c r="B112" s="56"/>
      <c r="C112" s="405"/>
      <c r="D112" s="56"/>
      <c r="E112" s="56"/>
      <c r="F112" s="56"/>
      <c r="G112" s="56"/>
      <c r="H112" s="56"/>
      <c r="I112" s="55"/>
      <c r="J112" s="56"/>
      <c r="K112" s="56"/>
      <c r="L112" s="56"/>
      <c r="M112" s="56"/>
      <c r="N112" s="56"/>
      <c r="O112" s="56"/>
      <c r="P112" s="56"/>
      <c r="Q112" s="62"/>
      <c r="R112" s="62"/>
      <c r="S112" s="62"/>
      <c r="T112" s="56"/>
      <c r="U112" s="56"/>
      <c r="V112" s="56"/>
      <c r="W112" s="56"/>
      <c r="X112" s="56"/>
      <c r="Y112" s="56"/>
      <c r="Z112" s="56"/>
      <c r="AA112" s="56"/>
      <c r="AB112" s="56"/>
      <c r="AC112" s="56"/>
      <c r="AD112" s="56"/>
      <c r="AE112" s="56"/>
      <c r="AF112" s="56"/>
      <c r="AG112" s="56"/>
      <c r="AH112" s="56"/>
      <c r="AI112" s="56"/>
      <c r="AJ112" s="56"/>
      <c r="AK112" s="56"/>
      <c r="AL112" s="56"/>
      <c r="AM112" s="56"/>
      <c r="AN112" s="56"/>
      <c r="AO112" s="56"/>
      <c r="AP112" s="56"/>
      <c r="AQ112" s="56"/>
      <c r="AR112" s="56"/>
      <c r="AS112" s="56"/>
      <c r="AT112" s="56"/>
      <c r="AU112" s="56"/>
      <c r="AV112" s="56"/>
      <c r="AW112" s="56"/>
      <c r="AX112" s="56"/>
      <c r="AY112" s="56"/>
      <c r="AZ112" s="56"/>
      <c r="BA112" s="56"/>
      <c r="BB112" s="56"/>
      <c r="BC112" s="56"/>
      <c r="BD112" s="56"/>
      <c r="BE112" s="56"/>
      <c r="BF112" s="56"/>
      <c r="BG112" s="56"/>
      <c r="BH112" s="56"/>
      <c r="BI112" s="56"/>
      <c r="BJ112" s="56"/>
      <c r="BK112" s="56"/>
      <c r="BL112" s="56"/>
      <c r="BM112" s="56"/>
      <c r="BN112" s="56"/>
    </row>
    <row r="113" spans="2:66" x14ac:dyDescent="0.2">
      <c r="B113" s="56"/>
      <c r="C113" s="405"/>
      <c r="D113" s="56"/>
      <c r="E113" s="56"/>
      <c r="F113" s="56"/>
      <c r="G113" s="56"/>
      <c r="H113" s="56"/>
      <c r="I113" s="55"/>
      <c r="J113" s="56"/>
      <c r="K113" s="56"/>
      <c r="L113" s="56"/>
      <c r="M113" s="56"/>
      <c r="N113" s="56"/>
      <c r="O113" s="56"/>
      <c r="P113" s="56"/>
      <c r="Q113" s="62"/>
      <c r="R113" s="62"/>
      <c r="S113" s="62"/>
      <c r="T113" s="56"/>
      <c r="U113" s="56"/>
      <c r="V113" s="56"/>
      <c r="W113" s="56"/>
      <c r="X113" s="56"/>
      <c r="Y113" s="56"/>
      <c r="Z113" s="56"/>
      <c r="AA113" s="56"/>
      <c r="AB113" s="56"/>
      <c r="AC113" s="56"/>
      <c r="AD113" s="56"/>
      <c r="AE113" s="56"/>
      <c r="AF113" s="56"/>
      <c r="AG113" s="56"/>
      <c r="AH113" s="56"/>
      <c r="AI113" s="56"/>
      <c r="AJ113" s="56"/>
      <c r="AK113" s="56"/>
      <c r="AL113" s="56"/>
      <c r="AM113" s="56"/>
      <c r="AN113" s="56"/>
      <c r="AO113" s="56"/>
      <c r="AP113" s="56"/>
      <c r="AQ113" s="56"/>
      <c r="AR113" s="56"/>
      <c r="AS113" s="56"/>
      <c r="AT113" s="56"/>
      <c r="AU113" s="56"/>
      <c r="AV113" s="56"/>
      <c r="AW113" s="56"/>
      <c r="AX113" s="56"/>
      <c r="AY113" s="56"/>
      <c r="AZ113" s="56"/>
      <c r="BA113" s="56"/>
      <c r="BB113" s="56"/>
      <c r="BC113" s="56"/>
      <c r="BD113" s="56"/>
      <c r="BE113" s="56"/>
      <c r="BF113" s="56"/>
      <c r="BG113" s="56"/>
      <c r="BH113" s="56"/>
      <c r="BI113" s="56"/>
      <c r="BJ113" s="56"/>
      <c r="BK113" s="56"/>
      <c r="BL113" s="56"/>
      <c r="BM113" s="56"/>
      <c r="BN113" s="56"/>
    </row>
    <row r="114" spans="2:66" x14ac:dyDescent="0.2">
      <c r="B114" s="56"/>
      <c r="C114" s="405"/>
      <c r="D114" s="56"/>
      <c r="E114" s="56"/>
      <c r="F114" s="56"/>
      <c r="G114" s="56"/>
      <c r="H114" s="56"/>
      <c r="I114" s="55"/>
      <c r="J114" s="56"/>
      <c r="K114" s="56"/>
      <c r="L114" s="56"/>
      <c r="M114" s="56"/>
      <c r="N114" s="56"/>
      <c r="O114" s="56"/>
      <c r="P114" s="56"/>
      <c r="Q114" s="62"/>
      <c r="R114" s="62"/>
      <c r="S114" s="62"/>
      <c r="T114" s="56"/>
      <c r="U114" s="56"/>
      <c r="V114" s="56"/>
      <c r="W114" s="56"/>
      <c r="X114" s="56"/>
      <c r="Y114" s="56"/>
      <c r="Z114" s="56"/>
      <c r="AA114" s="56"/>
      <c r="AB114" s="56"/>
      <c r="AC114" s="56"/>
      <c r="AD114" s="56"/>
      <c r="AE114" s="56"/>
      <c r="AF114" s="56"/>
      <c r="AG114" s="56"/>
      <c r="AH114" s="56"/>
      <c r="AI114" s="56"/>
      <c r="AJ114" s="56"/>
      <c r="AK114" s="56"/>
      <c r="AL114" s="56"/>
      <c r="AM114" s="56"/>
      <c r="AN114" s="56"/>
      <c r="AO114" s="56"/>
      <c r="AP114" s="56"/>
      <c r="AQ114" s="56"/>
      <c r="AR114" s="56"/>
      <c r="AS114" s="56"/>
      <c r="AT114" s="56"/>
      <c r="AU114" s="56"/>
      <c r="AV114" s="56"/>
      <c r="AW114" s="56"/>
      <c r="AX114" s="56"/>
      <c r="AY114" s="56"/>
      <c r="AZ114" s="56"/>
      <c r="BA114" s="56"/>
      <c r="BB114" s="56"/>
      <c r="BC114" s="56"/>
      <c r="BD114" s="56"/>
      <c r="BE114" s="56"/>
      <c r="BF114" s="56"/>
      <c r="BG114" s="56"/>
      <c r="BH114" s="56"/>
      <c r="BI114" s="56"/>
      <c r="BJ114" s="56"/>
      <c r="BK114" s="56"/>
      <c r="BL114" s="56"/>
      <c r="BM114" s="56"/>
      <c r="BN114" s="56"/>
    </row>
    <row r="115" spans="2:66" x14ac:dyDescent="0.2">
      <c r="B115" s="56"/>
      <c r="C115" s="405"/>
      <c r="D115" s="56"/>
      <c r="E115" s="56"/>
      <c r="F115" s="56"/>
      <c r="G115" s="56"/>
      <c r="H115" s="56"/>
      <c r="I115" s="55"/>
      <c r="J115" s="56"/>
      <c r="K115" s="56"/>
      <c r="L115" s="56"/>
      <c r="M115" s="56"/>
      <c r="N115" s="56"/>
      <c r="O115" s="56"/>
      <c r="P115" s="56"/>
      <c r="Q115" s="62"/>
      <c r="R115" s="62"/>
      <c r="S115" s="62"/>
      <c r="T115" s="56"/>
      <c r="U115" s="56"/>
      <c r="V115" s="56"/>
      <c r="W115" s="56"/>
      <c r="X115" s="56"/>
      <c r="Y115" s="56"/>
      <c r="Z115" s="56"/>
      <c r="AA115" s="56"/>
      <c r="AB115" s="56"/>
      <c r="AC115" s="56"/>
      <c r="AD115" s="56"/>
      <c r="AE115" s="56"/>
      <c r="AF115" s="56"/>
      <c r="AG115" s="56"/>
      <c r="AH115" s="56"/>
      <c r="AI115" s="56"/>
      <c r="AJ115" s="56"/>
      <c r="AK115" s="56"/>
      <c r="AL115" s="56"/>
      <c r="AM115" s="56"/>
      <c r="AN115" s="56"/>
      <c r="AO115" s="56"/>
      <c r="AP115" s="56"/>
      <c r="AQ115" s="56"/>
      <c r="AR115" s="56"/>
      <c r="AS115" s="56"/>
      <c r="AT115" s="56"/>
      <c r="AU115" s="56"/>
      <c r="AV115" s="56"/>
      <c r="AW115" s="56"/>
      <c r="AX115" s="56"/>
      <c r="AY115" s="56"/>
      <c r="AZ115" s="56"/>
      <c r="BA115" s="56"/>
      <c r="BB115" s="56"/>
      <c r="BC115" s="56"/>
      <c r="BD115" s="56"/>
      <c r="BE115" s="56"/>
      <c r="BF115" s="56"/>
      <c r="BG115" s="56"/>
      <c r="BH115" s="56"/>
      <c r="BI115" s="56"/>
      <c r="BJ115" s="56"/>
      <c r="BK115" s="56"/>
      <c r="BL115" s="56"/>
      <c r="BM115" s="56"/>
      <c r="BN115" s="56"/>
    </row>
    <row r="116" spans="2:66" x14ac:dyDescent="0.2">
      <c r="B116" s="56"/>
      <c r="C116" s="405"/>
      <c r="D116" s="56"/>
      <c r="E116" s="56"/>
      <c r="F116" s="56"/>
      <c r="G116" s="56"/>
      <c r="H116" s="56"/>
      <c r="I116" s="55"/>
      <c r="J116" s="56"/>
      <c r="K116" s="56"/>
      <c r="L116" s="56"/>
      <c r="M116" s="56"/>
      <c r="N116" s="56"/>
      <c r="O116" s="56"/>
      <c r="P116" s="56"/>
      <c r="Q116" s="62"/>
      <c r="R116" s="62"/>
      <c r="S116" s="62"/>
      <c r="T116" s="56"/>
      <c r="U116" s="56"/>
      <c r="V116" s="56"/>
      <c r="W116" s="56"/>
      <c r="X116" s="56"/>
      <c r="Y116" s="56"/>
      <c r="Z116" s="56"/>
      <c r="AA116" s="56"/>
      <c r="AB116" s="56"/>
      <c r="AC116" s="56"/>
      <c r="AD116" s="56"/>
      <c r="AE116" s="56"/>
      <c r="AF116" s="56"/>
      <c r="AG116" s="56"/>
      <c r="AH116" s="56"/>
      <c r="AI116" s="56"/>
      <c r="AJ116" s="56"/>
      <c r="AK116" s="56"/>
      <c r="AL116" s="56"/>
      <c r="AM116" s="56"/>
      <c r="AN116" s="56"/>
      <c r="AO116" s="56"/>
      <c r="AP116" s="56"/>
      <c r="AQ116" s="56"/>
      <c r="AR116" s="56"/>
      <c r="AS116" s="56"/>
      <c r="AT116" s="56"/>
      <c r="AU116" s="56"/>
      <c r="AV116" s="56"/>
      <c r="AW116" s="56"/>
      <c r="AX116" s="56"/>
      <c r="AY116" s="56"/>
      <c r="AZ116" s="56"/>
      <c r="BA116" s="56"/>
      <c r="BB116" s="56"/>
      <c r="BC116" s="56"/>
      <c r="BD116" s="56"/>
      <c r="BE116" s="56"/>
      <c r="BF116" s="56"/>
      <c r="BG116" s="56"/>
      <c r="BH116" s="56"/>
      <c r="BI116" s="56"/>
      <c r="BJ116" s="56"/>
      <c r="BK116" s="56"/>
      <c r="BL116" s="56"/>
      <c r="BM116" s="56"/>
      <c r="BN116" s="56"/>
    </row>
    <row r="117" spans="2:66" x14ac:dyDescent="0.2">
      <c r="B117" s="56"/>
      <c r="C117" s="405"/>
      <c r="D117" s="56"/>
      <c r="E117" s="56"/>
      <c r="F117" s="56"/>
      <c r="G117" s="56"/>
      <c r="H117" s="56"/>
      <c r="I117" s="55"/>
      <c r="J117" s="56"/>
      <c r="K117" s="56"/>
      <c r="L117" s="56"/>
      <c r="M117" s="56"/>
      <c r="N117" s="56"/>
      <c r="O117" s="56"/>
      <c r="P117" s="56"/>
      <c r="Q117" s="62"/>
      <c r="R117" s="62"/>
      <c r="S117" s="62"/>
      <c r="T117" s="56"/>
      <c r="U117" s="56"/>
      <c r="V117" s="56"/>
      <c r="W117" s="56"/>
      <c r="X117" s="56"/>
      <c r="Y117" s="56"/>
      <c r="Z117" s="56"/>
      <c r="AA117" s="56"/>
      <c r="AB117" s="56"/>
      <c r="AC117" s="56"/>
      <c r="AD117" s="56"/>
      <c r="AE117" s="56"/>
      <c r="AF117" s="56"/>
      <c r="AG117" s="56"/>
      <c r="AH117" s="56"/>
      <c r="AI117" s="56"/>
      <c r="AJ117" s="56"/>
      <c r="AK117" s="56"/>
      <c r="AL117" s="56"/>
      <c r="AM117" s="56"/>
      <c r="AN117" s="56"/>
      <c r="AO117" s="56"/>
      <c r="AP117" s="56"/>
      <c r="AQ117" s="56"/>
      <c r="AR117" s="56"/>
      <c r="AS117" s="56"/>
      <c r="AT117" s="56"/>
      <c r="AU117" s="56"/>
      <c r="AV117" s="56"/>
      <c r="AW117" s="56"/>
      <c r="AX117" s="56"/>
      <c r="AY117" s="56"/>
      <c r="AZ117" s="56"/>
      <c r="BA117" s="56"/>
      <c r="BB117" s="56"/>
      <c r="BC117" s="56"/>
      <c r="BD117" s="56"/>
      <c r="BE117" s="56"/>
      <c r="BF117" s="56"/>
      <c r="BG117" s="56"/>
      <c r="BH117" s="56"/>
      <c r="BI117" s="56"/>
      <c r="BJ117" s="56"/>
      <c r="BK117" s="56"/>
      <c r="BL117" s="56"/>
      <c r="BM117" s="56"/>
      <c r="BN117" s="56"/>
    </row>
    <row r="118" spans="2:66" x14ac:dyDescent="0.2">
      <c r="B118" s="56"/>
      <c r="C118" s="405"/>
      <c r="D118" s="56"/>
      <c r="E118" s="56"/>
      <c r="F118" s="56"/>
      <c r="G118" s="56"/>
      <c r="H118" s="56"/>
      <c r="I118" s="55"/>
      <c r="J118" s="56"/>
      <c r="K118" s="56"/>
      <c r="L118" s="56"/>
      <c r="M118" s="56"/>
      <c r="N118" s="56"/>
      <c r="O118" s="56"/>
      <c r="P118" s="56"/>
      <c r="Q118" s="62"/>
      <c r="R118" s="62"/>
      <c r="S118" s="62"/>
      <c r="T118" s="56"/>
      <c r="U118" s="56"/>
      <c r="V118" s="56"/>
      <c r="W118" s="56"/>
      <c r="X118" s="56"/>
      <c r="Y118" s="56"/>
      <c r="Z118" s="56"/>
      <c r="AA118" s="56"/>
      <c r="AB118" s="56"/>
      <c r="AC118" s="56"/>
      <c r="AD118" s="56"/>
      <c r="AE118" s="56"/>
      <c r="AF118" s="56"/>
      <c r="AG118" s="56"/>
      <c r="AH118" s="56"/>
      <c r="AI118" s="56"/>
      <c r="AJ118" s="56"/>
      <c r="AK118" s="56"/>
      <c r="AL118" s="56"/>
      <c r="AM118" s="56"/>
      <c r="AN118" s="56"/>
      <c r="AO118" s="56"/>
      <c r="AP118" s="56"/>
      <c r="AQ118" s="56"/>
      <c r="AR118" s="56"/>
      <c r="AS118" s="56"/>
      <c r="AT118" s="56"/>
      <c r="AU118" s="56"/>
      <c r="AV118" s="56"/>
      <c r="AW118" s="56"/>
      <c r="AX118" s="56"/>
      <c r="AY118" s="56"/>
      <c r="AZ118" s="56"/>
      <c r="BA118" s="56"/>
      <c r="BB118" s="56"/>
      <c r="BC118" s="56"/>
      <c r="BD118" s="56"/>
      <c r="BE118" s="56"/>
      <c r="BF118" s="56"/>
      <c r="BG118" s="56"/>
      <c r="BH118" s="56"/>
      <c r="BI118" s="56"/>
      <c r="BJ118" s="56"/>
      <c r="BK118" s="56"/>
      <c r="BL118" s="56"/>
      <c r="BM118" s="56"/>
      <c r="BN118" s="56"/>
    </row>
    <row r="119" spans="2:66" x14ac:dyDescent="0.2">
      <c r="B119" s="56"/>
      <c r="C119" s="405"/>
      <c r="D119" s="56"/>
      <c r="E119" s="56"/>
      <c r="F119" s="56"/>
      <c r="G119" s="56"/>
      <c r="H119" s="56"/>
      <c r="I119" s="55"/>
      <c r="J119" s="56"/>
      <c r="K119" s="56"/>
      <c r="L119" s="56"/>
      <c r="M119" s="56"/>
      <c r="N119" s="56"/>
      <c r="O119" s="56"/>
      <c r="P119" s="56"/>
      <c r="Q119" s="62"/>
      <c r="R119" s="62"/>
      <c r="S119" s="62"/>
      <c r="T119" s="56"/>
      <c r="U119" s="56"/>
      <c r="V119" s="56"/>
      <c r="W119" s="56"/>
      <c r="X119" s="56"/>
      <c r="Y119" s="56"/>
      <c r="Z119" s="56"/>
      <c r="AA119" s="56"/>
      <c r="AB119" s="56"/>
      <c r="AC119" s="56"/>
      <c r="AD119" s="56"/>
      <c r="AE119" s="56"/>
      <c r="AF119" s="56"/>
      <c r="AG119" s="56"/>
      <c r="AH119" s="56"/>
      <c r="AI119" s="56"/>
      <c r="AJ119" s="56"/>
      <c r="AK119" s="56"/>
      <c r="AL119" s="56"/>
      <c r="AM119" s="56"/>
      <c r="AN119" s="56"/>
      <c r="AO119" s="56"/>
      <c r="AP119" s="56"/>
      <c r="AQ119" s="56"/>
      <c r="AR119" s="56"/>
      <c r="AS119" s="56"/>
      <c r="AT119" s="56"/>
      <c r="AU119" s="56"/>
      <c r="AV119" s="56"/>
      <c r="AW119" s="56"/>
      <c r="AX119" s="56"/>
      <c r="AY119" s="56"/>
      <c r="AZ119" s="56"/>
      <c r="BA119" s="56"/>
      <c r="BB119" s="56"/>
      <c r="BC119" s="56"/>
      <c r="BD119" s="56"/>
      <c r="BE119" s="56"/>
      <c r="BF119" s="56"/>
      <c r="BG119" s="56"/>
      <c r="BH119" s="56"/>
      <c r="BI119" s="56"/>
      <c r="BJ119" s="56"/>
      <c r="BK119" s="56"/>
      <c r="BL119" s="56"/>
      <c r="BM119" s="56"/>
      <c r="BN119" s="56"/>
    </row>
    <row r="120" spans="2:66" x14ac:dyDescent="0.2">
      <c r="B120" s="56"/>
      <c r="C120" s="405"/>
      <c r="D120" s="56"/>
      <c r="E120" s="56"/>
      <c r="F120" s="56"/>
      <c r="G120" s="56"/>
      <c r="H120" s="56"/>
      <c r="I120" s="55"/>
      <c r="J120" s="56"/>
      <c r="K120" s="56"/>
      <c r="L120" s="56"/>
      <c r="M120" s="56"/>
      <c r="N120" s="56"/>
      <c r="O120" s="56"/>
      <c r="P120" s="56"/>
      <c r="Q120" s="62"/>
      <c r="R120" s="62"/>
      <c r="S120" s="62"/>
      <c r="T120" s="56"/>
      <c r="U120" s="56"/>
      <c r="V120" s="56"/>
      <c r="W120" s="56"/>
      <c r="X120" s="56"/>
      <c r="Y120" s="56"/>
      <c r="Z120" s="56"/>
      <c r="AA120" s="56"/>
      <c r="AB120" s="56"/>
      <c r="AC120" s="56"/>
      <c r="AD120" s="56"/>
      <c r="AE120" s="56"/>
      <c r="AF120" s="56"/>
      <c r="AG120" s="56"/>
      <c r="AH120" s="56"/>
      <c r="AI120" s="56"/>
      <c r="AJ120" s="56"/>
      <c r="AK120" s="56"/>
      <c r="AL120" s="56"/>
      <c r="AM120" s="56"/>
      <c r="AN120" s="56"/>
      <c r="AO120" s="56"/>
      <c r="AP120" s="56"/>
      <c r="AQ120" s="56"/>
      <c r="AR120" s="56"/>
      <c r="AS120" s="56"/>
      <c r="AT120" s="56"/>
      <c r="AU120" s="56"/>
      <c r="AV120" s="56"/>
      <c r="AW120" s="56"/>
      <c r="AX120" s="56"/>
      <c r="AY120" s="56"/>
      <c r="AZ120" s="56"/>
      <c r="BA120" s="56"/>
      <c r="BB120" s="56"/>
      <c r="BC120" s="56"/>
      <c r="BD120" s="56"/>
      <c r="BE120" s="56"/>
      <c r="BF120" s="56"/>
      <c r="BG120" s="56"/>
      <c r="BH120" s="56"/>
      <c r="BI120" s="56"/>
      <c r="BJ120" s="56"/>
      <c r="BK120" s="56"/>
      <c r="BL120" s="56"/>
      <c r="BM120" s="56"/>
      <c r="BN120" s="56"/>
    </row>
    <row r="121" spans="2:66" x14ac:dyDescent="0.2">
      <c r="B121" s="56"/>
      <c r="C121" s="405"/>
      <c r="D121" s="56"/>
      <c r="E121" s="56"/>
      <c r="F121" s="56"/>
      <c r="G121" s="56"/>
      <c r="H121" s="56"/>
      <c r="I121" s="55"/>
      <c r="J121" s="56"/>
      <c r="K121" s="56"/>
      <c r="L121" s="56"/>
      <c r="M121" s="56"/>
      <c r="N121" s="56"/>
      <c r="O121" s="56"/>
      <c r="P121" s="56"/>
      <c r="Q121" s="62"/>
      <c r="R121" s="62"/>
      <c r="S121" s="62"/>
      <c r="T121" s="56"/>
      <c r="U121" s="56"/>
      <c r="V121" s="56"/>
      <c r="W121" s="56"/>
      <c r="X121" s="56"/>
      <c r="Y121" s="56"/>
      <c r="Z121" s="56"/>
      <c r="AA121" s="56"/>
      <c r="AB121" s="56"/>
      <c r="AC121" s="56"/>
      <c r="AD121" s="56"/>
      <c r="AE121" s="56"/>
      <c r="AF121" s="56"/>
      <c r="AG121" s="56"/>
      <c r="AH121" s="56"/>
      <c r="AI121" s="56"/>
      <c r="AJ121" s="56"/>
      <c r="AK121" s="56"/>
      <c r="AL121" s="56"/>
      <c r="AM121" s="56"/>
      <c r="AN121" s="56"/>
      <c r="AO121" s="56"/>
      <c r="AP121" s="56"/>
      <c r="AQ121" s="56"/>
      <c r="AR121" s="56"/>
      <c r="AS121" s="56"/>
      <c r="AT121" s="56"/>
      <c r="AU121" s="56"/>
      <c r="AV121" s="56"/>
      <c r="AW121" s="56"/>
      <c r="AX121" s="56"/>
      <c r="AY121" s="56"/>
      <c r="AZ121" s="56"/>
      <c r="BA121" s="56"/>
      <c r="BB121" s="56"/>
      <c r="BC121" s="56"/>
      <c r="BD121" s="56"/>
      <c r="BE121" s="56"/>
      <c r="BF121" s="56"/>
      <c r="BG121" s="56"/>
      <c r="BH121" s="56"/>
      <c r="BI121" s="56"/>
      <c r="BJ121" s="56"/>
      <c r="BK121" s="56"/>
      <c r="BL121" s="56"/>
      <c r="BM121" s="56"/>
      <c r="BN121" s="56"/>
    </row>
    <row r="122" spans="2:66" x14ac:dyDescent="0.2">
      <c r="B122" s="56"/>
      <c r="C122" s="405"/>
      <c r="D122" s="56"/>
      <c r="E122" s="56"/>
      <c r="F122" s="56"/>
      <c r="G122" s="56"/>
      <c r="H122" s="56"/>
      <c r="I122" s="55"/>
      <c r="J122" s="56"/>
      <c r="K122" s="56"/>
      <c r="L122" s="56"/>
      <c r="M122" s="56"/>
      <c r="N122" s="56"/>
      <c r="O122" s="56"/>
      <c r="P122" s="56"/>
      <c r="Q122" s="62"/>
      <c r="R122" s="62"/>
      <c r="S122" s="62"/>
      <c r="T122" s="56"/>
      <c r="U122" s="56"/>
      <c r="V122" s="56"/>
      <c r="W122" s="56"/>
      <c r="X122" s="56"/>
      <c r="Y122" s="56"/>
      <c r="Z122" s="56"/>
      <c r="AA122" s="56"/>
      <c r="AB122" s="56"/>
      <c r="AC122" s="56"/>
      <c r="AD122" s="56"/>
      <c r="AE122" s="56"/>
      <c r="AF122" s="56"/>
      <c r="AG122" s="56"/>
      <c r="AH122" s="56"/>
      <c r="AI122" s="56"/>
      <c r="AJ122" s="56"/>
      <c r="AK122" s="56"/>
      <c r="AL122" s="56"/>
      <c r="AM122" s="56"/>
      <c r="AN122" s="56"/>
      <c r="AO122" s="56"/>
      <c r="AP122" s="56"/>
      <c r="AQ122" s="56"/>
      <c r="AR122" s="56"/>
      <c r="AS122" s="56"/>
      <c r="AT122" s="56"/>
      <c r="AU122" s="56"/>
      <c r="AV122" s="56"/>
      <c r="AW122" s="56"/>
      <c r="AX122" s="56"/>
      <c r="AY122" s="56"/>
      <c r="AZ122" s="56"/>
      <c r="BA122" s="56"/>
      <c r="BB122" s="56"/>
      <c r="BC122" s="56"/>
      <c r="BD122" s="56"/>
      <c r="BE122" s="56"/>
      <c r="BF122" s="56"/>
      <c r="BG122" s="56"/>
      <c r="BH122" s="56"/>
      <c r="BI122" s="56"/>
      <c r="BJ122" s="56"/>
      <c r="BK122" s="56"/>
      <c r="BL122" s="56"/>
      <c r="BM122" s="56"/>
      <c r="BN122" s="56"/>
    </row>
    <row r="123" spans="2:66" x14ac:dyDescent="0.2">
      <c r="B123" s="56"/>
      <c r="C123" s="405"/>
      <c r="D123" s="56"/>
      <c r="E123" s="56"/>
      <c r="F123" s="56"/>
      <c r="G123" s="56"/>
      <c r="H123" s="56"/>
      <c r="I123" s="55"/>
      <c r="J123" s="56"/>
      <c r="K123" s="56"/>
      <c r="L123" s="56"/>
      <c r="M123" s="56"/>
      <c r="N123" s="56"/>
      <c r="O123" s="56"/>
      <c r="P123" s="56"/>
      <c r="Q123" s="62"/>
      <c r="R123" s="62"/>
      <c r="S123" s="62"/>
      <c r="T123" s="56"/>
      <c r="U123" s="56"/>
      <c r="V123" s="56"/>
      <c r="W123" s="56"/>
      <c r="X123" s="56"/>
      <c r="Y123" s="56"/>
      <c r="Z123" s="56"/>
      <c r="AA123" s="56"/>
      <c r="AB123" s="56"/>
      <c r="AC123" s="56"/>
      <c r="AD123" s="56"/>
      <c r="AE123" s="56"/>
      <c r="AF123" s="56"/>
      <c r="AG123" s="56"/>
      <c r="AH123" s="56"/>
      <c r="AI123" s="56"/>
      <c r="AJ123" s="56"/>
      <c r="AK123" s="56"/>
      <c r="AL123" s="56"/>
      <c r="AM123" s="56"/>
      <c r="AN123" s="56"/>
      <c r="AO123" s="56"/>
      <c r="AP123" s="56"/>
      <c r="AQ123" s="56"/>
      <c r="AR123" s="56"/>
      <c r="AS123" s="56"/>
      <c r="AT123" s="56"/>
      <c r="AU123" s="56"/>
      <c r="AV123" s="56"/>
      <c r="AW123" s="56"/>
      <c r="AX123" s="56"/>
      <c r="AY123" s="56"/>
      <c r="AZ123" s="56"/>
      <c r="BA123" s="56"/>
      <c r="BB123" s="56"/>
      <c r="BC123" s="56"/>
      <c r="BD123" s="56"/>
      <c r="BE123" s="56"/>
      <c r="BF123" s="56"/>
      <c r="BG123" s="56"/>
      <c r="BH123" s="56"/>
      <c r="BI123" s="56"/>
      <c r="BJ123" s="56"/>
      <c r="BK123" s="56"/>
      <c r="BL123" s="56"/>
      <c r="BM123" s="56"/>
      <c r="BN123" s="56"/>
    </row>
    <row r="124" spans="2:66" x14ac:dyDescent="0.2">
      <c r="B124" s="56"/>
      <c r="C124" s="405"/>
      <c r="D124" s="56"/>
      <c r="E124" s="56"/>
      <c r="F124" s="56"/>
      <c r="G124" s="56"/>
      <c r="H124" s="56"/>
      <c r="I124" s="55"/>
      <c r="J124" s="56"/>
      <c r="K124" s="56"/>
      <c r="L124" s="56"/>
      <c r="M124" s="56"/>
      <c r="N124" s="56"/>
      <c r="O124" s="56"/>
      <c r="P124" s="56"/>
      <c r="Q124" s="62"/>
      <c r="R124" s="62"/>
      <c r="S124" s="62"/>
      <c r="T124" s="56"/>
      <c r="U124" s="56"/>
      <c r="V124" s="56"/>
      <c r="W124" s="56"/>
      <c r="X124" s="56"/>
      <c r="Y124" s="56"/>
      <c r="Z124" s="56"/>
      <c r="AA124" s="56"/>
      <c r="AB124" s="56"/>
      <c r="AC124" s="56"/>
      <c r="AD124" s="56"/>
      <c r="AE124" s="56"/>
      <c r="AF124" s="56"/>
      <c r="AG124" s="56"/>
      <c r="AH124" s="56"/>
      <c r="AI124" s="56"/>
      <c r="AJ124" s="56"/>
      <c r="AK124" s="56"/>
      <c r="AL124" s="56"/>
      <c r="AM124" s="56"/>
      <c r="AN124" s="56"/>
      <c r="AO124" s="56"/>
      <c r="AP124" s="56"/>
      <c r="AQ124" s="56"/>
      <c r="AR124" s="56"/>
      <c r="AS124" s="56"/>
      <c r="AT124" s="56"/>
      <c r="AU124" s="56"/>
      <c r="AV124" s="56"/>
      <c r="AW124" s="56"/>
      <c r="AX124" s="56"/>
      <c r="AY124" s="56"/>
      <c r="AZ124" s="56"/>
      <c r="BA124" s="56"/>
      <c r="BB124" s="56"/>
      <c r="BC124" s="56"/>
      <c r="BD124" s="56"/>
      <c r="BE124" s="56"/>
      <c r="BF124" s="56"/>
      <c r="BG124" s="56"/>
      <c r="BH124" s="56"/>
      <c r="BI124" s="56"/>
      <c r="BJ124" s="56"/>
      <c r="BK124" s="56"/>
      <c r="BL124" s="56"/>
      <c r="BM124" s="56"/>
      <c r="BN124" s="56"/>
    </row>
    <row r="125" spans="2:66" x14ac:dyDescent="0.2">
      <c r="B125" s="56"/>
      <c r="C125" s="405"/>
      <c r="D125" s="56"/>
      <c r="E125" s="56"/>
      <c r="F125" s="56"/>
      <c r="G125" s="56"/>
      <c r="H125" s="56"/>
      <c r="I125" s="55"/>
      <c r="J125" s="56"/>
      <c r="K125" s="56"/>
      <c r="L125" s="56"/>
      <c r="M125" s="56"/>
      <c r="N125" s="56"/>
      <c r="O125" s="56"/>
      <c r="P125" s="56"/>
      <c r="Q125" s="62"/>
      <c r="R125" s="62"/>
      <c r="S125" s="62"/>
      <c r="T125" s="56"/>
      <c r="U125" s="56"/>
      <c r="V125" s="56"/>
      <c r="W125" s="56"/>
      <c r="X125" s="56"/>
      <c r="Y125" s="56"/>
      <c r="Z125" s="56"/>
      <c r="AA125" s="56"/>
      <c r="AB125" s="56"/>
      <c r="AC125" s="56"/>
      <c r="AD125" s="56"/>
      <c r="AE125" s="56"/>
      <c r="AF125" s="56"/>
      <c r="AG125" s="56"/>
      <c r="AH125" s="56"/>
      <c r="AI125" s="56"/>
      <c r="AJ125" s="56"/>
      <c r="AK125" s="56"/>
      <c r="AL125" s="56"/>
      <c r="AM125" s="56"/>
      <c r="AN125" s="56"/>
      <c r="AO125" s="56"/>
      <c r="AP125" s="56"/>
      <c r="AQ125" s="56"/>
      <c r="AR125" s="56"/>
      <c r="AS125" s="56"/>
      <c r="AT125" s="56"/>
      <c r="AU125" s="56"/>
      <c r="AV125" s="56"/>
      <c r="AW125" s="56"/>
      <c r="AX125" s="56"/>
      <c r="AY125" s="56"/>
      <c r="AZ125" s="56"/>
      <c r="BA125" s="56"/>
      <c r="BB125" s="56"/>
      <c r="BC125" s="56"/>
      <c r="BD125" s="56"/>
      <c r="BE125" s="56"/>
      <c r="BF125" s="56"/>
      <c r="BG125" s="56"/>
      <c r="BH125" s="56"/>
      <c r="BI125" s="56"/>
      <c r="BJ125" s="56"/>
      <c r="BK125" s="56"/>
      <c r="BL125" s="56"/>
      <c r="BM125" s="56"/>
      <c r="BN125" s="56"/>
    </row>
    <row r="126" spans="2:66" x14ac:dyDescent="0.2">
      <c r="B126" s="56"/>
      <c r="C126" s="405"/>
      <c r="D126" s="56"/>
      <c r="E126" s="56"/>
      <c r="F126" s="56"/>
      <c r="G126" s="56"/>
      <c r="H126" s="56"/>
      <c r="I126" s="55"/>
      <c r="J126" s="56"/>
      <c r="K126" s="56"/>
      <c r="L126" s="56"/>
      <c r="M126" s="56"/>
      <c r="N126" s="56"/>
      <c r="O126" s="56"/>
      <c r="P126" s="56"/>
      <c r="Q126" s="62"/>
      <c r="R126" s="62"/>
      <c r="S126" s="62"/>
      <c r="T126" s="56"/>
      <c r="U126" s="56"/>
      <c r="V126" s="56"/>
      <c r="W126" s="56"/>
      <c r="X126" s="56"/>
      <c r="Y126" s="56"/>
      <c r="Z126" s="56"/>
      <c r="AA126" s="56"/>
      <c r="AB126" s="56"/>
      <c r="AC126" s="56"/>
      <c r="AD126" s="56"/>
      <c r="AE126" s="56"/>
      <c r="AF126" s="56"/>
      <c r="AG126" s="56"/>
      <c r="AH126" s="56"/>
      <c r="AI126" s="56"/>
      <c r="AJ126" s="56"/>
      <c r="AK126" s="56"/>
      <c r="AL126" s="56"/>
      <c r="AM126" s="56"/>
      <c r="AN126" s="56"/>
      <c r="AO126" s="56"/>
      <c r="AP126" s="56"/>
      <c r="AQ126" s="56"/>
      <c r="AR126" s="56"/>
      <c r="AS126" s="56"/>
      <c r="AT126" s="56"/>
      <c r="AU126" s="56"/>
      <c r="AV126" s="56"/>
      <c r="AW126" s="56"/>
      <c r="AX126" s="56"/>
      <c r="AY126" s="56"/>
      <c r="AZ126" s="56"/>
      <c r="BA126" s="56"/>
      <c r="BB126" s="56"/>
      <c r="BC126" s="56"/>
      <c r="BD126" s="56"/>
      <c r="BE126" s="56"/>
      <c r="BF126" s="56"/>
      <c r="BG126" s="56"/>
      <c r="BH126" s="56"/>
      <c r="BI126" s="56"/>
      <c r="BJ126" s="56"/>
      <c r="BK126" s="56"/>
      <c r="BL126" s="56"/>
      <c r="BM126" s="56"/>
      <c r="BN126" s="56"/>
    </row>
    <row r="127" spans="2:66" x14ac:dyDescent="0.2">
      <c r="B127" s="56"/>
      <c r="C127" s="405"/>
      <c r="D127" s="56"/>
      <c r="E127" s="56"/>
      <c r="F127" s="56"/>
      <c r="G127" s="56"/>
      <c r="H127" s="56"/>
      <c r="I127" s="55"/>
      <c r="J127" s="56"/>
      <c r="K127" s="56"/>
      <c r="L127" s="56"/>
      <c r="M127" s="56"/>
      <c r="N127" s="56"/>
      <c r="O127" s="56"/>
      <c r="P127" s="56"/>
      <c r="Q127" s="62"/>
      <c r="R127" s="62"/>
      <c r="S127" s="62"/>
      <c r="T127" s="56"/>
      <c r="U127" s="56"/>
      <c r="V127" s="56"/>
      <c r="W127" s="56"/>
      <c r="X127" s="56"/>
      <c r="Y127" s="56"/>
      <c r="Z127" s="56"/>
      <c r="AA127" s="56"/>
      <c r="AB127" s="56"/>
      <c r="AC127" s="56"/>
      <c r="AD127" s="56"/>
      <c r="AE127" s="56"/>
      <c r="AF127" s="56"/>
      <c r="AG127" s="56"/>
      <c r="AH127" s="56"/>
      <c r="AI127" s="56"/>
      <c r="AJ127" s="56"/>
      <c r="AK127" s="56"/>
      <c r="AL127" s="56"/>
      <c r="AM127" s="56"/>
      <c r="AN127" s="56"/>
      <c r="AO127" s="56"/>
      <c r="AP127" s="56"/>
      <c r="AQ127" s="56"/>
      <c r="AR127" s="56"/>
      <c r="AS127" s="56"/>
      <c r="AT127" s="56"/>
      <c r="AU127" s="56"/>
      <c r="AV127" s="56"/>
      <c r="AW127" s="56"/>
      <c r="AX127" s="56"/>
      <c r="AY127" s="56"/>
      <c r="AZ127" s="56"/>
      <c r="BA127" s="56"/>
      <c r="BB127" s="56"/>
      <c r="BC127" s="56"/>
      <c r="BD127" s="56"/>
      <c r="BE127" s="56"/>
      <c r="BF127" s="56"/>
      <c r="BG127" s="56"/>
      <c r="BH127" s="56"/>
      <c r="BI127" s="56"/>
      <c r="BJ127" s="56"/>
      <c r="BK127" s="56"/>
      <c r="BL127" s="56"/>
      <c r="BM127" s="56"/>
      <c r="BN127" s="56"/>
    </row>
    <row r="128" spans="2:66" x14ac:dyDescent="0.2">
      <c r="B128" s="56"/>
      <c r="C128" s="405"/>
      <c r="D128" s="56"/>
      <c r="E128" s="56"/>
      <c r="F128" s="56"/>
      <c r="G128" s="56"/>
      <c r="H128" s="56"/>
      <c r="I128" s="55"/>
      <c r="J128" s="56"/>
      <c r="K128" s="56"/>
      <c r="L128" s="56"/>
      <c r="M128" s="56"/>
      <c r="N128" s="56"/>
      <c r="O128" s="56"/>
      <c r="P128" s="56"/>
      <c r="Q128" s="62"/>
      <c r="R128" s="62"/>
      <c r="S128" s="62"/>
      <c r="T128" s="56"/>
      <c r="U128" s="56"/>
      <c r="V128" s="56"/>
      <c r="W128" s="56"/>
      <c r="X128" s="56"/>
      <c r="Y128" s="56"/>
      <c r="Z128" s="56"/>
      <c r="AA128" s="56"/>
      <c r="AB128" s="56"/>
      <c r="AC128" s="56"/>
      <c r="AD128" s="56"/>
      <c r="AE128" s="56"/>
      <c r="AF128" s="56"/>
      <c r="AG128" s="56"/>
      <c r="AH128" s="56"/>
      <c r="AI128" s="56"/>
      <c r="AJ128" s="56"/>
      <c r="AK128" s="56"/>
      <c r="AL128" s="56"/>
      <c r="AM128" s="56"/>
      <c r="AN128" s="56"/>
      <c r="AO128" s="56"/>
      <c r="AP128" s="56"/>
      <c r="AQ128" s="56"/>
      <c r="AR128" s="56"/>
      <c r="AS128" s="56"/>
      <c r="AT128" s="56"/>
      <c r="AU128" s="56"/>
      <c r="AV128" s="56"/>
      <c r="AW128" s="56"/>
      <c r="AX128" s="56"/>
      <c r="AY128" s="56"/>
      <c r="AZ128" s="56"/>
      <c r="BA128" s="56"/>
      <c r="BB128" s="56"/>
      <c r="BC128" s="56"/>
      <c r="BD128" s="56"/>
      <c r="BE128" s="56"/>
      <c r="BF128" s="56"/>
      <c r="BG128" s="56"/>
      <c r="BH128" s="56"/>
      <c r="BI128" s="56"/>
      <c r="BJ128" s="56"/>
      <c r="BK128" s="56"/>
      <c r="BL128" s="56"/>
      <c r="BM128" s="56"/>
      <c r="BN128" s="56"/>
    </row>
    <row r="129" spans="2:66" x14ac:dyDescent="0.2">
      <c r="B129" s="56"/>
      <c r="C129" s="405"/>
      <c r="D129" s="56"/>
      <c r="E129" s="56"/>
      <c r="F129" s="56"/>
      <c r="G129" s="56"/>
      <c r="H129" s="56"/>
      <c r="I129" s="55"/>
      <c r="J129" s="56"/>
      <c r="K129" s="56"/>
      <c r="L129" s="56"/>
      <c r="M129" s="56"/>
      <c r="N129" s="56"/>
      <c r="O129" s="56"/>
      <c r="P129" s="56"/>
      <c r="Q129" s="62"/>
      <c r="R129" s="62"/>
      <c r="S129" s="62"/>
      <c r="T129" s="56"/>
      <c r="U129" s="56"/>
      <c r="V129" s="56"/>
      <c r="W129" s="56"/>
      <c r="X129" s="56"/>
      <c r="Y129" s="56"/>
      <c r="Z129" s="56"/>
      <c r="AA129" s="56"/>
      <c r="AB129" s="56"/>
      <c r="AC129" s="56"/>
      <c r="AD129" s="56"/>
      <c r="AE129" s="56"/>
      <c r="AF129" s="56"/>
      <c r="AG129" s="56"/>
      <c r="AH129" s="56"/>
      <c r="AI129" s="56"/>
      <c r="AJ129" s="56"/>
      <c r="AK129" s="56"/>
      <c r="AL129" s="56"/>
      <c r="AM129" s="56"/>
      <c r="AN129" s="56"/>
      <c r="AO129" s="56"/>
      <c r="AP129" s="56"/>
      <c r="AQ129" s="56"/>
      <c r="AR129" s="56"/>
      <c r="AS129" s="56"/>
      <c r="AT129" s="56"/>
      <c r="AU129" s="56"/>
      <c r="AV129" s="56"/>
      <c r="AW129" s="56"/>
      <c r="AX129" s="56"/>
      <c r="AY129" s="56"/>
      <c r="AZ129" s="56"/>
      <c r="BA129" s="56"/>
      <c r="BB129" s="56"/>
      <c r="BC129" s="56"/>
      <c r="BD129" s="56"/>
      <c r="BE129" s="56"/>
      <c r="BF129" s="56"/>
      <c r="BG129" s="56"/>
      <c r="BH129" s="56"/>
      <c r="BI129" s="56"/>
      <c r="BJ129" s="56"/>
      <c r="BK129" s="56"/>
      <c r="BL129" s="56"/>
      <c r="BM129" s="56"/>
      <c r="BN129" s="56"/>
    </row>
    <row r="130" spans="2:66" x14ac:dyDescent="0.2">
      <c r="B130" s="56"/>
      <c r="C130" s="405"/>
      <c r="D130" s="56"/>
      <c r="E130" s="56"/>
      <c r="F130" s="56"/>
      <c r="G130" s="56"/>
      <c r="H130" s="56"/>
      <c r="I130" s="55"/>
      <c r="J130" s="56"/>
      <c r="K130" s="56"/>
      <c r="L130" s="56"/>
      <c r="M130" s="56"/>
      <c r="N130" s="56"/>
      <c r="O130" s="56"/>
      <c r="P130" s="56"/>
      <c r="Q130" s="62"/>
      <c r="R130" s="62"/>
      <c r="S130" s="62"/>
      <c r="T130" s="56"/>
      <c r="U130" s="56"/>
      <c r="V130" s="56"/>
      <c r="W130" s="56"/>
      <c r="X130" s="56"/>
      <c r="Y130" s="56"/>
      <c r="Z130" s="56"/>
      <c r="AA130" s="56"/>
      <c r="AB130" s="56"/>
      <c r="AC130" s="56"/>
      <c r="AD130" s="56"/>
      <c r="AE130" s="56"/>
      <c r="AF130" s="56"/>
      <c r="AG130" s="56"/>
      <c r="AH130" s="56"/>
      <c r="AI130" s="56"/>
      <c r="AJ130" s="56"/>
      <c r="AK130" s="56"/>
      <c r="AL130" s="56"/>
      <c r="AM130" s="56"/>
      <c r="AN130" s="56"/>
      <c r="AO130" s="56"/>
      <c r="AP130" s="56"/>
      <c r="AQ130" s="56"/>
      <c r="AR130" s="56"/>
      <c r="AS130" s="56"/>
      <c r="AT130" s="56"/>
      <c r="AU130" s="56"/>
      <c r="AV130" s="56"/>
      <c r="AW130" s="56"/>
      <c r="AX130" s="56"/>
      <c r="AY130" s="56"/>
      <c r="AZ130" s="56"/>
      <c r="BA130" s="56"/>
      <c r="BB130" s="56"/>
      <c r="BC130" s="56"/>
      <c r="BD130" s="56"/>
      <c r="BE130" s="56"/>
      <c r="BF130" s="56"/>
      <c r="BG130" s="56"/>
      <c r="BH130" s="56"/>
      <c r="BI130" s="56"/>
      <c r="BJ130" s="56"/>
      <c r="BK130" s="56"/>
      <c r="BL130" s="56"/>
      <c r="BM130" s="56"/>
      <c r="BN130" s="56"/>
    </row>
    <row r="131" spans="2:66" x14ac:dyDescent="0.2">
      <c r="B131" s="56"/>
      <c r="C131" s="405"/>
      <c r="D131" s="56"/>
      <c r="E131" s="56"/>
      <c r="F131" s="56"/>
      <c r="G131" s="56"/>
      <c r="H131" s="56"/>
      <c r="I131" s="55"/>
      <c r="J131" s="56"/>
      <c r="K131" s="56"/>
      <c r="L131" s="56"/>
      <c r="M131" s="56"/>
      <c r="N131" s="56"/>
      <c r="O131" s="56"/>
      <c r="P131" s="56"/>
      <c r="Q131" s="62"/>
      <c r="R131" s="62"/>
      <c r="S131" s="62"/>
      <c r="T131" s="56"/>
      <c r="U131" s="56"/>
      <c r="V131" s="56"/>
      <c r="W131" s="56"/>
      <c r="X131" s="56"/>
      <c r="Y131" s="56"/>
      <c r="Z131" s="56"/>
      <c r="AA131" s="56"/>
      <c r="AB131" s="56"/>
      <c r="AC131" s="56"/>
      <c r="AD131" s="56"/>
      <c r="AE131" s="56"/>
      <c r="AF131" s="56"/>
      <c r="AG131" s="56"/>
      <c r="AH131" s="56"/>
      <c r="AI131" s="56"/>
      <c r="AJ131" s="56"/>
      <c r="AK131" s="56"/>
      <c r="AL131" s="56"/>
      <c r="AM131" s="56"/>
      <c r="AN131" s="56"/>
      <c r="AO131" s="56"/>
      <c r="AP131" s="56"/>
      <c r="AQ131" s="56"/>
      <c r="AR131" s="56"/>
      <c r="AS131" s="56"/>
      <c r="AT131" s="56"/>
      <c r="AU131" s="56"/>
      <c r="AV131" s="56"/>
      <c r="AW131" s="56"/>
      <c r="AX131" s="56"/>
      <c r="AY131" s="56"/>
      <c r="AZ131" s="56"/>
      <c r="BA131" s="56"/>
      <c r="BB131" s="56"/>
      <c r="BC131" s="56"/>
      <c r="BD131" s="56"/>
      <c r="BE131" s="56"/>
      <c r="BF131" s="56"/>
      <c r="BG131" s="56"/>
      <c r="BH131" s="56"/>
      <c r="BI131" s="56"/>
      <c r="BJ131" s="56"/>
      <c r="BK131" s="56"/>
      <c r="BL131" s="56"/>
      <c r="BM131" s="56"/>
      <c r="BN131" s="56"/>
    </row>
    <row r="132" spans="2:66" x14ac:dyDescent="0.2">
      <c r="B132" s="56"/>
      <c r="C132" s="405"/>
      <c r="D132" s="56"/>
      <c r="E132" s="56"/>
      <c r="F132" s="56"/>
      <c r="G132" s="56"/>
      <c r="H132" s="56"/>
      <c r="I132" s="55"/>
      <c r="J132" s="56"/>
      <c r="K132" s="56"/>
      <c r="L132" s="56"/>
      <c r="M132" s="56"/>
      <c r="N132" s="56"/>
      <c r="O132" s="56"/>
      <c r="P132" s="56"/>
      <c r="Q132" s="62"/>
      <c r="R132" s="62"/>
      <c r="S132" s="62"/>
      <c r="T132" s="56"/>
      <c r="U132" s="56"/>
      <c r="V132" s="56"/>
      <c r="W132" s="56"/>
      <c r="X132" s="56"/>
      <c r="Y132" s="56"/>
      <c r="Z132" s="56"/>
      <c r="AA132" s="56"/>
      <c r="AB132" s="56"/>
      <c r="AC132" s="56"/>
      <c r="AD132" s="56"/>
      <c r="AE132" s="56"/>
      <c r="AF132" s="56"/>
      <c r="AG132" s="56"/>
      <c r="AH132" s="56"/>
      <c r="AI132" s="56"/>
      <c r="AJ132" s="56"/>
      <c r="AK132" s="56"/>
      <c r="AL132" s="56"/>
      <c r="AM132" s="56"/>
      <c r="AN132" s="56"/>
      <c r="AO132" s="56"/>
      <c r="AP132" s="56"/>
      <c r="AQ132" s="56"/>
      <c r="AR132" s="56"/>
      <c r="AS132" s="56"/>
      <c r="AT132" s="56"/>
      <c r="AU132" s="56"/>
      <c r="AV132" s="56"/>
      <c r="AW132" s="56"/>
      <c r="AX132" s="56"/>
      <c r="AY132" s="56"/>
      <c r="AZ132" s="56"/>
      <c r="BA132" s="56"/>
      <c r="BB132" s="56"/>
      <c r="BC132" s="56"/>
      <c r="BD132" s="56"/>
      <c r="BE132" s="56"/>
      <c r="BF132" s="56"/>
      <c r="BG132" s="56"/>
      <c r="BH132" s="56"/>
      <c r="BI132" s="56"/>
      <c r="BJ132" s="56"/>
      <c r="BK132" s="56"/>
      <c r="BL132" s="56"/>
      <c r="BM132" s="56"/>
      <c r="BN132" s="56"/>
    </row>
    <row r="133" spans="2:66" x14ac:dyDescent="0.2">
      <c r="B133" s="56"/>
      <c r="C133" s="405"/>
      <c r="D133" s="56"/>
      <c r="E133" s="56"/>
      <c r="F133" s="56"/>
      <c r="G133" s="56"/>
      <c r="H133" s="56"/>
      <c r="I133" s="55"/>
      <c r="J133" s="56"/>
      <c r="K133" s="56"/>
      <c r="L133" s="56"/>
      <c r="M133" s="56"/>
      <c r="N133" s="56"/>
      <c r="O133" s="56"/>
      <c r="P133" s="56"/>
      <c r="Q133" s="62"/>
      <c r="R133" s="62"/>
      <c r="S133" s="62"/>
      <c r="T133" s="56"/>
      <c r="U133" s="56"/>
      <c r="V133" s="56"/>
      <c r="W133" s="56"/>
      <c r="X133" s="56"/>
      <c r="Y133" s="56"/>
      <c r="Z133" s="56"/>
      <c r="AA133" s="56"/>
      <c r="AB133" s="56"/>
      <c r="AC133" s="56"/>
      <c r="AD133" s="56"/>
      <c r="AE133" s="56"/>
      <c r="AF133" s="56"/>
      <c r="AG133" s="56"/>
      <c r="AH133" s="56"/>
      <c r="AI133" s="56"/>
      <c r="AJ133" s="56"/>
      <c r="AK133" s="56"/>
      <c r="AL133" s="56"/>
      <c r="AM133" s="56"/>
      <c r="AN133" s="56"/>
      <c r="AO133" s="56"/>
      <c r="AP133" s="56"/>
      <c r="AQ133" s="56"/>
      <c r="AR133" s="56"/>
      <c r="AS133" s="56"/>
      <c r="AT133" s="56"/>
      <c r="AU133" s="56"/>
      <c r="AV133" s="56"/>
      <c r="AW133" s="56"/>
      <c r="AX133" s="56"/>
      <c r="AY133" s="56"/>
      <c r="AZ133" s="56"/>
      <c r="BA133" s="56"/>
      <c r="BB133" s="56"/>
      <c r="BC133" s="56"/>
      <c r="BD133" s="56"/>
      <c r="BE133" s="56"/>
      <c r="BF133" s="56"/>
      <c r="BG133" s="56"/>
      <c r="BH133" s="56"/>
      <c r="BI133" s="56"/>
      <c r="BJ133" s="56"/>
      <c r="BK133" s="56"/>
      <c r="BL133" s="56"/>
      <c r="BM133" s="56"/>
      <c r="BN133" s="56"/>
    </row>
    <row r="134" spans="2:66" x14ac:dyDescent="0.2">
      <c r="B134" s="56"/>
      <c r="C134" s="405"/>
      <c r="D134" s="56"/>
      <c r="E134" s="56"/>
      <c r="F134" s="56"/>
      <c r="G134" s="56"/>
      <c r="H134" s="56"/>
      <c r="I134" s="55"/>
      <c r="J134" s="56"/>
      <c r="K134" s="56"/>
      <c r="L134" s="56"/>
      <c r="M134" s="56"/>
      <c r="N134" s="56"/>
      <c r="O134" s="56"/>
      <c r="P134" s="56"/>
      <c r="Q134" s="62"/>
      <c r="R134" s="62"/>
      <c r="S134" s="62"/>
      <c r="T134" s="56"/>
      <c r="U134" s="56"/>
      <c r="V134" s="56"/>
      <c r="W134" s="56"/>
      <c r="X134" s="56"/>
      <c r="Y134" s="56"/>
      <c r="Z134" s="56"/>
      <c r="AA134" s="56"/>
      <c r="AB134" s="56"/>
      <c r="AC134" s="56"/>
      <c r="AD134" s="56"/>
      <c r="AE134" s="56"/>
      <c r="AF134" s="56"/>
      <c r="AG134" s="56"/>
      <c r="AH134" s="56"/>
      <c r="AI134" s="56"/>
      <c r="AJ134" s="56"/>
      <c r="AK134" s="56"/>
      <c r="AL134" s="56"/>
      <c r="AM134" s="56"/>
      <c r="AN134" s="56"/>
      <c r="AO134" s="56"/>
      <c r="AP134" s="56"/>
      <c r="AQ134" s="56"/>
      <c r="AR134" s="56"/>
      <c r="AS134" s="56"/>
      <c r="AT134" s="56"/>
      <c r="AU134" s="56"/>
      <c r="AV134" s="56"/>
      <c r="AW134" s="56"/>
      <c r="AX134" s="56"/>
      <c r="AY134" s="56"/>
      <c r="AZ134" s="56"/>
      <c r="BA134" s="56"/>
      <c r="BB134" s="56"/>
      <c r="BC134" s="56"/>
      <c r="BD134" s="56"/>
      <c r="BE134" s="56"/>
      <c r="BF134" s="56"/>
      <c r="BG134" s="56"/>
      <c r="BH134" s="56"/>
      <c r="BI134" s="56"/>
      <c r="BJ134" s="56"/>
      <c r="BK134" s="56"/>
      <c r="BL134" s="56"/>
      <c r="BM134" s="56"/>
      <c r="BN134" s="56"/>
    </row>
    <row r="135" spans="2:66" x14ac:dyDescent="0.2">
      <c r="B135" s="56"/>
      <c r="C135" s="405"/>
      <c r="D135" s="56"/>
      <c r="E135" s="56"/>
      <c r="F135" s="56"/>
      <c r="G135" s="56"/>
      <c r="H135" s="56"/>
      <c r="I135" s="55"/>
      <c r="J135" s="56"/>
      <c r="K135" s="56"/>
      <c r="L135" s="56"/>
      <c r="M135" s="56"/>
      <c r="N135" s="56"/>
      <c r="O135" s="56"/>
      <c r="P135" s="56"/>
      <c r="Q135" s="62"/>
      <c r="R135" s="62"/>
      <c r="S135" s="62"/>
      <c r="T135" s="56"/>
      <c r="U135" s="56"/>
      <c r="V135" s="56"/>
      <c r="W135" s="56"/>
      <c r="X135" s="56"/>
      <c r="Y135" s="56"/>
      <c r="Z135" s="56"/>
      <c r="AA135" s="56"/>
      <c r="AB135" s="56"/>
      <c r="AC135" s="56"/>
      <c r="AD135" s="56"/>
      <c r="AE135" s="56"/>
      <c r="AF135" s="56"/>
      <c r="AG135" s="56"/>
      <c r="AH135" s="56"/>
      <c r="AI135" s="56"/>
      <c r="AJ135" s="56"/>
      <c r="AK135" s="56"/>
      <c r="AL135" s="56"/>
      <c r="AM135" s="56"/>
      <c r="AN135" s="56"/>
      <c r="AO135" s="56"/>
      <c r="AP135" s="56"/>
      <c r="AQ135" s="56"/>
      <c r="AR135" s="56"/>
      <c r="AS135" s="56"/>
      <c r="AT135" s="56"/>
      <c r="AU135" s="56"/>
      <c r="AV135" s="56"/>
      <c r="AW135" s="56"/>
      <c r="AX135" s="56"/>
      <c r="AY135" s="56"/>
      <c r="AZ135" s="56"/>
      <c r="BA135" s="56"/>
      <c r="BB135" s="56"/>
      <c r="BC135" s="56"/>
      <c r="BD135" s="56"/>
      <c r="BE135" s="56"/>
      <c r="BF135" s="56"/>
      <c r="BG135" s="56"/>
      <c r="BH135" s="56"/>
      <c r="BI135" s="56"/>
      <c r="BJ135" s="56"/>
      <c r="BK135" s="56"/>
      <c r="BL135" s="56"/>
      <c r="BM135" s="56"/>
      <c r="BN135" s="56"/>
    </row>
    <row r="136" spans="2:66" x14ac:dyDescent="0.2">
      <c r="B136" s="56"/>
      <c r="C136" s="405"/>
      <c r="D136" s="56"/>
      <c r="E136" s="56"/>
      <c r="F136" s="56"/>
      <c r="G136" s="56"/>
      <c r="H136" s="56"/>
      <c r="I136" s="55"/>
      <c r="J136" s="56"/>
      <c r="K136" s="56"/>
      <c r="L136" s="56"/>
      <c r="M136" s="56"/>
      <c r="N136" s="56"/>
      <c r="O136" s="56"/>
      <c r="P136" s="56"/>
      <c r="Q136" s="62"/>
      <c r="R136" s="62"/>
      <c r="S136" s="62"/>
      <c r="T136" s="56"/>
      <c r="U136" s="56"/>
      <c r="V136" s="56"/>
      <c r="W136" s="56"/>
      <c r="X136" s="56"/>
      <c r="Y136" s="56"/>
      <c r="Z136" s="56"/>
      <c r="AA136" s="56"/>
      <c r="AB136" s="56"/>
      <c r="AC136" s="56"/>
      <c r="AD136" s="56"/>
      <c r="AE136" s="56"/>
      <c r="AF136" s="56"/>
      <c r="AG136" s="56"/>
      <c r="AH136" s="56"/>
      <c r="AI136" s="56"/>
      <c r="AJ136" s="56"/>
      <c r="AK136" s="56"/>
      <c r="AL136" s="56"/>
      <c r="AM136" s="56"/>
      <c r="AN136" s="56"/>
      <c r="AO136" s="56"/>
      <c r="AP136" s="56"/>
      <c r="AQ136" s="56"/>
      <c r="AR136" s="56"/>
      <c r="AS136" s="56"/>
      <c r="AT136" s="56"/>
      <c r="AU136" s="56"/>
      <c r="AV136" s="56"/>
      <c r="AW136" s="56"/>
      <c r="AX136" s="56"/>
      <c r="AY136" s="56"/>
      <c r="AZ136" s="56"/>
      <c r="BA136" s="56"/>
      <c r="BB136" s="56"/>
      <c r="BC136" s="56"/>
      <c r="BD136" s="56"/>
      <c r="BE136" s="56"/>
      <c r="BF136" s="56"/>
      <c r="BG136" s="56"/>
      <c r="BH136" s="56"/>
      <c r="BI136" s="56"/>
      <c r="BJ136" s="56"/>
      <c r="BK136" s="56"/>
      <c r="BL136" s="56"/>
      <c r="BM136" s="56"/>
      <c r="BN136" s="56"/>
    </row>
    <row r="137" spans="2:66" x14ac:dyDescent="0.2">
      <c r="B137" s="56"/>
      <c r="C137" s="405"/>
      <c r="D137" s="56"/>
      <c r="E137" s="56"/>
      <c r="F137" s="56"/>
      <c r="G137" s="56"/>
      <c r="H137" s="56"/>
      <c r="I137" s="55"/>
      <c r="J137" s="56"/>
      <c r="K137" s="56"/>
      <c r="L137" s="56"/>
      <c r="M137" s="56"/>
      <c r="N137" s="56"/>
      <c r="O137" s="56"/>
      <c r="P137" s="56"/>
      <c r="Q137" s="62"/>
      <c r="R137" s="62"/>
      <c r="S137" s="62"/>
      <c r="T137" s="56"/>
      <c r="U137" s="56"/>
      <c r="V137" s="56"/>
      <c r="W137" s="56"/>
      <c r="X137" s="56"/>
      <c r="Y137" s="56"/>
      <c r="Z137" s="56"/>
      <c r="AA137" s="56"/>
      <c r="AB137" s="56"/>
      <c r="AC137" s="56"/>
      <c r="AD137" s="56"/>
      <c r="AE137" s="56"/>
      <c r="AF137" s="56"/>
      <c r="AG137" s="56"/>
      <c r="AH137" s="56"/>
      <c r="AI137" s="56"/>
      <c r="AJ137" s="56"/>
      <c r="AK137" s="56"/>
      <c r="AL137" s="56"/>
      <c r="AM137" s="56"/>
      <c r="AN137" s="56"/>
      <c r="AO137" s="56"/>
      <c r="AP137" s="56"/>
      <c r="AQ137" s="56"/>
      <c r="AR137" s="56"/>
      <c r="AS137" s="56"/>
      <c r="AT137" s="56"/>
      <c r="AU137" s="56"/>
      <c r="AV137" s="56"/>
      <c r="AW137" s="56"/>
      <c r="AX137" s="56"/>
      <c r="AY137" s="56"/>
      <c r="AZ137" s="56"/>
      <c r="BA137" s="56"/>
      <c r="BB137" s="56"/>
      <c r="BC137" s="56"/>
      <c r="BD137" s="56"/>
      <c r="BE137" s="56"/>
      <c r="BF137" s="56"/>
      <c r="BG137" s="56"/>
      <c r="BH137" s="56"/>
      <c r="BI137" s="56"/>
      <c r="BJ137" s="56"/>
      <c r="BK137" s="56"/>
      <c r="BL137" s="56"/>
      <c r="BM137" s="56"/>
      <c r="BN137" s="56"/>
    </row>
    <row r="138" spans="2:66" x14ac:dyDescent="0.2">
      <c r="B138" s="56"/>
      <c r="C138" s="405"/>
      <c r="D138" s="56"/>
      <c r="E138" s="56"/>
      <c r="F138" s="56"/>
      <c r="G138" s="56"/>
      <c r="H138" s="56"/>
      <c r="I138" s="55"/>
      <c r="J138" s="56"/>
      <c r="K138" s="56"/>
      <c r="L138" s="56"/>
      <c r="M138" s="56"/>
      <c r="N138" s="56"/>
      <c r="O138" s="56"/>
      <c r="P138" s="56"/>
      <c r="Q138" s="62"/>
      <c r="R138" s="62"/>
      <c r="S138" s="62"/>
      <c r="T138" s="56"/>
      <c r="U138" s="56"/>
      <c r="V138" s="56"/>
      <c r="W138" s="56"/>
      <c r="X138" s="56"/>
      <c r="Y138" s="56"/>
      <c r="Z138" s="56"/>
      <c r="AA138" s="56"/>
      <c r="AB138" s="56"/>
      <c r="AC138" s="56"/>
      <c r="AD138" s="56"/>
      <c r="AE138" s="56"/>
      <c r="AF138" s="56"/>
      <c r="AG138" s="56"/>
      <c r="AH138" s="56"/>
      <c r="AI138" s="56"/>
      <c r="AJ138" s="56"/>
      <c r="AK138" s="56"/>
      <c r="AL138" s="56"/>
      <c r="AM138" s="56"/>
      <c r="AN138" s="56"/>
      <c r="AO138" s="56"/>
      <c r="AP138" s="56"/>
      <c r="AQ138" s="56"/>
      <c r="AR138" s="56"/>
      <c r="AS138" s="56"/>
      <c r="AT138" s="56"/>
      <c r="AU138" s="56"/>
      <c r="AV138" s="56"/>
      <c r="AW138" s="56"/>
      <c r="AX138" s="56"/>
      <c r="AY138" s="56"/>
      <c r="AZ138" s="56"/>
      <c r="BA138" s="56"/>
      <c r="BB138" s="56"/>
      <c r="BC138" s="56"/>
      <c r="BD138" s="56"/>
      <c r="BE138" s="56"/>
      <c r="BF138" s="56"/>
      <c r="BG138" s="56"/>
      <c r="BH138" s="56"/>
      <c r="BI138" s="56"/>
      <c r="BJ138" s="56"/>
      <c r="BK138" s="56"/>
      <c r="BL138" s="56"/>
      <c r="BM138" s="56"/>
      <c r="BN138" s="56"/>
    </row>
    <row r="139" spans="2:66" x14ac:dyDescent="0.2">
      <c r="B139" s="56"/>
      <c r="C139" s="405"/>
      <c r="D139" s="56"/>
      <c r="E139" s="56"/>
      <c r="F139" s="56"/>
      <c r="G139" s="56"/>
      <c r="H139" s="56"/>
      <c r="I139" s="55"/>
      <c r="J139" s="56"/>
      <c r="K139" s="56"/>
      <c r="L139" s="56"/>
      <c r="M139" s="56"/>
      <c r="N139" s="56"/>
      <c r="O139" s="56"/>
      <c r="P139" s="56"/>
      <c r="Q139" s="62"/>
      <c r="R139" s="62"/>
      <c r="S139" s="62"/>
      <c r="T139" s="56"/>
      <c r="U139" s="56"/>
      <c r="V139" s="56"/>
      <c r="W139" s="56"/>
      <c r="X139" s="56"/>
      <c r="Y139" s="56"/>
      <c r="Z139" s="56"/>
      <c r="AA139" s="56"/>
      <c r="AB139" s="56"/>
      <c r="AC139" s="56"/>
      <c r="AD139" s="56"/>
      <c r="AE139" s="56"/>
      <c r="AF139" s="56"/>
      <c r="AG139" s="56"/>
      <c r="AH139" s="56"/>
      <c r="AI139" s="56"/>
      <c r="AJ139" s="56"/>
      <c r="AK139" s="56"/>
      <c r="AL139" s="56"/>
      <c r="AM139" s="56"/>
      <c r="AN139" s="56"/>
      <c r="AO139" s="56"/>
      <c r="AP139" s="56"/>
      <c r="AQ139" s="56"/>
      <c r="AR139" s="56"/>
      <c r="AS139" s="56"/>
      <c r="AT139" s="56"/>
      <c r="AU139" s="56"/>
      <c r="AV139" s="56"/>
      <c r="AW139" s="56"/>
      <c r="AX139" s="56"/>
      <c r="AY139" s="56"/>
      <c r="AZ139" s="56"/>
      <c r="BA139" s="56"/>
      <c r="BB139" s="56"/>
      <c r="BC139" s="56"/>
      <c r="BD139" s="56"/>
      <c r="BE139" s="56"/>
      <c r="BF139" s="56"/>
      <c r="BG139" s="56"/>
      <c r="BH139" s="56"/>
      <c r="BI139" s="56"/>
      <c r="BJ139" s="56"/>
      <c r="BK139" s="56"/>
      <c r="BL139" s="56"/>
      <c r="BM139" s="56"/>
      <c r="BN139" s="56"/>
    </row>
    <row r="140" spans="2:66" x14ac:dyDescent="0.2">
      <c r="B140" s="56"/>
      <c r="C140" s="405"/>
      <c r="D140" s="56"/>
      <c r="E140" s="56"/>
      <c r="F140" s="56"/>
      <c r="G140" s="56"/>
      <c r="H140" s="56"/>
      <c r="I140" s="55"/>
      <c r="J140" s="56"/>
      <c r="K140" s="56"/>
      <c r="L140" s="56"/>
      <c r="M140" s="56"/>
      <c r="N140" s="56"/>
      <c r="O140" s="56"/>
      <c r="P140" s="56"/>
      <c r="Q140" s="62"/>
      <c r="R140" s="62"/>
      <c r="S140" s="62"/>
      <c r="T140" s="56"/>
      <c r="U140" s="56"/>
      <c r="V140" s="56"/>
      <c r="W140" s="56"/>
      <c r="X140" s="56"/>
      <c r="Y140" s="56"/>
      <c r="Z140" s="56"/>
      <c r="AA140" s="56"/>
      <c r="AB140" s="56"/>
      <c r="AC140" s="56"/>
      <c r="AD140" s="56"/>
      <c r="AE140" s="56"/>
      <c r="AF140" s="56"/>
      <c r="AG140" s="56"/>
      <c r="AH140" s="56"/>
      <c r="AI140" s="56"/>
      <c r="AJ140" s="56"/>
      <c r="AK140" s="56"/>
      <c r="AL140" s="56"/>
      <c r="AM140" s="56"/>
      <c r="AN140" s="56"/>
      <c r="AO140" s="56"/>
      <c r="AP140" s="56"/>
      <c r="AQ140" s="56"/>
      <c r="AR140" s="56"/>
      <c r="AS140" s="56"/>
      <c r="AT140" s="56"/>
      <c r="AU140" s="56"/>
      <c r="AV140" s="56"/>
      <c r="AW140" s="56"/>
      <c r="AX140" s="56"/>
      <c r="AY140" s="56"/>
      <c r="AZ140" s="56"/>
      <c r="BA140" s="56"/>
      <c r="BB140" s="56"/>
      <c r="BC140" s="56"/>
      <c r="BD140" s="56"/>
      <c r="BE140" s="56"/>
      <c r="BF140" s="56"/>
      <c r="BG140" s="56"/>
      <c r="BH140" s="56"/>
      <c r="BI140" s="56"/>
      <c r="BJ140" s="56"/>
      <c r="BK140" s="56"/>
      <c r="BL140" s="56"/>
      <c r="BM140" s="56"/>
      <c r="BN140" s="56"/>
    </row>
    <row r="141" spans="2:66" x14ac:dyDescent="0.2">
      <c r="B141" s="56"/>
      <c r="C141" s="405"/>
      <c r="D141" s="56"/>
      <c r="E141" s="56"/>
      <c r="F141" s="56"/>
      <c r="G141" s="56"/>
      <c r="H141" s="56"/>
      <c r="I141" s="55"/>
      <c r="J141" s="56"/>
      <c r="K141" s="56"/>
      <c r="L141" s="56"/>
      <c r="M141" s="56"/>
      <c r="N141" s="56"/>
      <c r="O141" s="56"/>
      <c r="P141" s="56"/>
      <c r="Q141" s="62"/>
      <c r="R141" s="62"/>
      <c r="S141" s="62"/>
      <c r="T141" s="56"/>
      <c r="U141" s="56"/>
      <c r="V141" s="56"/>
      <c r="W141" s="56"/>
      <c r="X141" s="56"/>
      <c r="Y141" s="56"/>
      <c r="Z141" s="56"/>
      <c r="AA141" s="56"/>
      <c r="AB141" s="56"/>
      <c r="AC141" s="56"/>
      <c r="AD141" s="56"/>
      <c r="AE141" s="56"/>
      <c r="AF141" s="56"/>
      <c r="AG141" s="56"/>
      <c r="AH141" s="56"/>
      <c r="AI141" s="56"/>
      <c r="AJ141" s="56"/>
      <c r="AK141" s="56"/>
      <c r="AL141" s="56"/>
      <c r="AM141" s="56"/>
      <c r="AN141" s="56"/>
      <c r="AO141" s="56"/>
      <c r="AP141" s="56"/>
      <c r="AQ141" s="56"/>
      <c r="AR141" s="56"/>
      <c r="AS141" s="56"/>
      <c r="AT141" s="56"/>
      <c r="AU141" s="56"/>
      <c r="AV141" s="56"/>
      <c r="AW141" s="56"/>
      <c r="AX141" s="56"/>
      <c r="AY141" s="56"/>
      <c r="AZ141" s="56"/>
      <c r="BA141" s="56"/>
      <c r="BB141" s="56"/>
      <c r="BC141" s="56"/>
      <c r="BD141" s="56"/>
      <c r="BE141" s="56"/>
      <c r="BF141" s="56"/>
      <c r="BG141" s="56"/>
      <c r="BH141" s="56"/>
      <c r="BI141" s="56"/>
      <c r="BJ141" s="56"/>
      <c r="BK141" s="56"/>
      <c r="BL141" s="56"/>
      <c r="BM141" s="56"/>
      <c r="BN141" s="56"/>
    </row>
    <row r="142" spans="2:66" x14ac:dyDescent="0.2">
      <c r="B142" s="56"/>
      <c r="C142" s="405"/>
      <c r="D142" s="56"/>
      <c r="E142" s="56"/>
      <c r="F142" s="56"/>
      <c r="G142" s="56"/>
      <c r="H142" s="56"/>
      <c r="I142" s="55"/>
      <c r="J142" s="56"/>
      <c r="K142" s="56"/>
      <c r="L142" s="56"/>
      <c r="M142" s="56"/>
      <c r="N142" s="56"/>
      <c r="O142" s="56"/>
      <c r="P142" s="56"/>
      <c r="Q142" s="62"/>
      <c r="R142" s="62"/>
      <c r="S142" s="62"/>
      <c r="T142" s="56"/>
      <c r="U142" s="56"/>
      <c r="V142" s="56"/>
      <c r="W142" s="56"/>
      <c r="X142" s="56"/>
      <c r="Y142" s="56"/>
      <c r="Z142" s="56"/>
      <c r="AA142" s="56"/>
      <c r="AB142" s="56"/>
      <c r="AC142" s="56"/>
      <c r="AD142" s="56"/>
      <c r="AE142" s="56"/>
      <c r="AF142" s="56"/>
      <c r="AG142" s="56"/>
      <c r="AH142" s="56"/>
      <c r="AI142" s="56"/>
      <c r="AJ142" s="56"/>
      <c r="AK142" s="56"/>
      <c r="AL142" s="56"/>
      <c r="AM142" s="56"/>
      <c r="AN142" s="56"/>
      <c r="AO142" s="56"/>
      <c r="AP142" s="56"/>
      <c r="AQ142" s="56"/>
      <c r="AR142" s="56"/>
      <c r="AS142" s="56"/>
      <c r="AT142" s="56"/>
      <c r="AU142" s="56"/>
      <c r="AV142" s="56"/>
      <c r="AW142" s="56"/>
      <c r="AX142" s="56"/>
      <c r="AY142" s="56"/>
      <c r="AZ142" s="56"/>
      <c r="BA142" s="56"/>
      <c r="BB142" s="56"/>
      <c r="BC142" s="56"/>
      <c r="BD142" s="56"/>
      <c r="BE142" s="56"/>
      <c r="BF142" s="56"/>
      <c r="BG142" s="56"/>
      <c r="BH142" s="56"/>
      <c r="BI142" s="56"/>
      <c r="BJ142" s="56"/>
      <c r="BK142" s="56"/>
      <c r="BL142" s="56"/>
      <c r="BM142" s="56"/>
      <c r="BN142" s="56"/>
    </row>
    <row r="143" spans="2:66" x14ac:dyDescent="0.2">
      <c r="B143" s="56"/>
      <c r="C143" s="405"/>
      <c r="D143" s="56"/>
      <c r="E143" s="56"/>
      <c r="F143" s="56"/>
      <c r="G143" s="56"/>
      <c r="H143" s="56"/>
      <c r="I143" s="55"/>
      <c r="J143" s="56"/>
      <c r="K143" s="56"/>
      <c r="L143" s="56"/>
      <c r="M143" s="56"/>
      <c r="N143" s="56"/>
      <c r="O143" s="56"/>
      <c r="P143" s="56"/>
      <c r="Q143" s="62"/>
      <c r="R143" s="62"/>
      <c r="S143" s="62"/>
      <c r="T143" s="56"/>
      <c r="U143" s="56"/>
      <c r="V143" s="56"/>
      <c r="W143" s="56"/>
      <c r="X143" s="56"/>
      <c r="Y143" s="56"/>
      <c r="Z143" s="56"/>
      <c r="AA143" s="56"/>
      <c r="AB143" s="56"/>
      <c r="AC143" s="56"/>
      <c r="AD143" s="56"/>
      <c r="AE143" s="56"/>
      <c r="AF143" s="56"/>
      <c r="AG143" s="56"/>
      <c r="AH143" s="56"/>
      <c r="AI143" s="56"/>
      <c r="AJ143" s="56"/>
      <c r="AK143" s="56"/>
      <c r="AL143" s="56"/>
      <c r="AM143" s="56"/>
      <c r="AN143" s="56"/>
      <c r="AO143" s="56"/>
      <c r="AP143" s="56"/>
      <c r="AQ143" s="56"/>
      <c r="AR143" s="56"/>
      <c r="AS143" s="56"/>
      <c r="AT143" s="56"/>
      <c r="AU143" s="56"/>
      <c r="AV143" s="56"/>
      <c r="AW143" s="56"/>
      <c r="AX143" s="56"/>
      <c r="AY143" s="56"/>
      <c r="AZ143" s="56"/>
      <c r="BA143" s="56"/>
      <c r="BB143" s="56"/>
      <c r="BC143" s="56"/>
      <c r="BD143" s="56"/>
      <c r="BE143" s="56"/>
      <c r="BF143" s="56"/>
      <c r="BG143" s="56"/>
      <c r="BH143" s="56"/>
      <c r="BI143" s="56"/>
      <c r="BJ143" s="56"/>
      <c r="BK143" s="56"/>
      <c r="BL143" s="56"/>
      <c r="BM143" s="56"/>
      <c r="BN143" s="56"/>
    </row>
    <row r="144" spans="2:66" x14ac:dyDescent="0.2">
      <c r="B144" s="56"/>
      <c r="C144" s="405"/>
      <c r="D144" s="56"/>
      <c r="E144" s="56"/>
      <c r="F144" s="56"/>
      <c r="G144" s="56"/>
      <c r="H144" s="56"/>
      <c r="I144" s="55"/>
      <c r="J144" s="56"/>
      <c r="K144" s="56"/>
      <c r="L144" s="56"/>
      <c r="M144" s="56"/>
      <c r="N144" s="56"/>
      <c r="O144" s="56"/>
      <c r="P144" s="56"/>
      <c r="Q144" s="62"/>
      <c r="R144" s="62"/>
      <c r="S144" s="62"/>
      <c r="T144" s="56"/>
      <c r="U144" s="56"/>
      <c r="V144" s="56"/>
      <c r="W144" s="56"/>
      <c r="X144" s="56"/>
      <c r="Y144" s="56"/>
      <c r="Z144" s="56"/>
      <c r="AA144" s="56"/>
      <c r="AB144" s="56"/>
      <c r="AC144" s="56"/>
      <c r="AD144" s="56"/>
      <c r="AE144" s="56"/>
      <c r="AF144" s="56"/>
      <c r="AG144" s="56"/>
      <c r="AH144" s="56"/>
      <c r="AI144" s="56"/>
      <c r="AJ144" s="56"/>
      <c r="AK144" s="56"/>
      <c r="AL144" s="56"/>
      <c r="AM144" s="56"/>
      <c r="AN144" s="56"/>
      <c r="AO144" s="56"/>
      <c r="AP144" s="56"/>
      <c r="AQ144" s="56"/>
      <c r="AR144" s="56"/>
      <c r="AS144" s="56"/>
      <c r="AT144" s="56"/>
      <c r="AU144" s="56"/>
      <c r="AV144" s="56"/>
      <c r="AW144" s="56"/>
      <c r="AX144" s="56"/>
      <c r="AY144" s="56"/>
      <c r="AZ144" s="56"/>
      <c r="BA144" s="56"/>
      <c r="BB144" s="56"/>
      <c r="BC144" s="56"/>
      <c r="BD144" s="56"/>
      <c r="BE144" s="56"/>
      <c r="BF144" s="56"/>
      <c r="BG144" s="56"/>
      <c r="BH144" s="56"/>
      <c r="BI144" s="56"/>
      <c r="BJ144" s="56"/>
      <c r="BK144" s="56"/>
      <c r="BL144" s="56"/>
      <c r="BM144" s="56"/>
      <c r="BN144" s="56"/>
    </row>
    <row r="145" spans="2:66" x14ac:dyDescent="0.2">
      <c r="B145" s="56"/>
      <c r="C145" s="405"/>
      <c r="D145" s="56"/>
      <c r="E145" s="56"/>
      <c r="F145" s="56"/>
      <c r="G145" s="56"/>
      <c r="H145" s="56"/>
      <c r="I145" s="55"/>
      <c r="J145" s="56"/>
      <c r="K145" s="56"/>
      <c r="L145" s="56"/>
      <c r="M145" s="56"/>
      <c r="N145" s="56"/>
      <c r="O145" s="56"/>
      <c r="P145" s="56"/>
      <c r="Q145" s="62"/>
      <c r="R145" s="62"/>
      <c r="S145" s="62"/>
      <c r="T145" s="56"/>
      <c r="U145" s="56"/>
      <c r="V145" s="56"/>
      <c r="W145" s="56"/>
      <c r="X145" s="56"/>
      <c r="Y145" s="56"/>
      <c r="Z145" s="56"/>
      <c r="AA145" s="56"/>
      <c r="AB145" s="56"/>
      <c r="AC145" s="56"/>
      <c r="AD145" s="56"/>
      <c r="AE145" s="56"/>
      <c r="AF145" s="56"/>
      <c r="AG145" s="56"/>
      <c r="AH145" s="56"/>
      <c r="AI145" s="56"/>
      <c r="AJ145" s="56"/>
      <c r="AK145" s="56"/>
      <c r="AL145" s="56"/>
      <c r="AM145" s="56"/>
      <c r="AN145" s="56"/>
      <c r="AO145" s="56"/>
      <c r="AP145" s="56"/>
      <c r="AQ145" s="56"/>
      <c r="AR145" s="56"/>
      <c r="AS145" s="56"/>
      <c r="AT145" s="56"/>
      <c r="AU145" s="56"/>
      <c r="AV145" s="56"/>
      <c r="AW145" s="56"/>
      <c r="AX145" s="56"/>
      <c r="AY145" s="56"/>
      <c r="AZ145" s="56"/>
      <c r="BA145" s="56"/>
      <c r="BB145" s="56"/>
      <c r="BC145" s="56"/>
      <c r="BD145" s="56"/>
      <c r="BE145" s="56"/>
      <c r="BF145" s="56"/>
      <c r="BG145" s="56"/>
      <c r="BH145" s="56"/>
      <c r="BI145" s="56"/>
      <c r="BJ145" s="56"/>
      <c r="BK145" s="56"/>
      <c r="BL145" s="56"/>
      <c r="BM145" s="56"/>
      <c r="BN145" s="56"/>
    </row>
    <row r="146" spans="2:66" x14ac:dyDescent="0.2">
      <c r="B146" s="56"/>
      <c r="C146" s="405"/>
      <c r="D146" s="56"/>
      <c r="E146" s="56"/>
      <c r="F146" s="56"/>
      <c r="G146" s="56"/>
      <c r="H146" s="56"/>
      <c r="I146" s="55"/>
      <c r="J146" s="56"/>
      <c r="K146" s="56"/>
      <c r="L146" s="56"/>
      <c r="M146" s="56"/>
      <c r="N146" s="56"/>
      <c r="O146" s="56"/>
      <c r="P146" s="56"/>
      <c r="Q146" s="62"/>
      <c r="R146" s="62"/>
      <c r="S146" s="62"/>
      <c r="T146" s="56"/>
      <c r="U146" s="56"/>
      <c r="V146" s="56"/>
      <c r="W146" s="56"/>
      <c r="X146" s="56"/>
      <c r="Y146" s="56"/>
      <c r="Z146" s="56"/>
      <c r="AA146" s="56"/>
      <c r="AB146" s="56"/>
      <c r="AC146" s="56"/>
      <c r="AD146" s="56"/>
      <c r="AE146" s="56"/>
      <c r="AF146" s="56"/>
      <c r="AG146" s="56"/>
      <c r="AH146" s="56"/>
      <c r="AI146" s="56"/>
      <c r="AJ146" s="56"/>
      <c r="AK146" s="56"/>
      <c r="AL146" s="56"/>
      <c r="AM146" s="56"/>
      <c r="AN146" s="56"/>
      <c r="AO146" s="56"/>
      <c r="AP146" s="56"/>
      <c r="AQ146" s="56"/>
      <c r="AR146" s="56"/>
      <c r="AS146" s="56"/>
      <c r="AT146" s="56"/>
      <c r="AU146" s="56"/>
      <c r="AV146" s="56"/>
      <c r="AW146" s="56"/>
      <c r="AX146" s="56"/>
      <c r="AY146" s="56"/>
      <c r="AZ146" s="56"/>
      <c r="BA146" s="56"/>
      <c r="BB146" s="56"/>
      <c r="BC146" s="56"/>
      <c r="BD146" s="56"/>
      <c r="BE146" s="56"/>
      <c r="BF146" s="56"/>
      <c r="BG146" s="56"/>
      <c r="BH146" s="56"/>
      <c r="BI146" s="56"/>
      <c r="BJ146" s="56"/>
      <c r="BK146" s="56"/>
      <c r="BL146" s="56"/>
      <c r="BM146" s="56"/>
      <c r="BN146" s="56"/>
    </row>
    <row r="147" spans="2:66" x14ac:dyDescent="0.2">
      <c r="B147" s="56"/>
      <c r="C147" s="405"/>
      <c r="D147" s="56"/>
      <c r="E147" s="56"/>
      <c r="F147" s="56"/>
      <c r="G147" s="56"/>
      <c r="H147" s="56"/>
      <c r="I147" s="55"/>
      <c r="J147" s="56"/>
      <c r="K147" s="56"/>
      <c r="L147" s="56"/>
      <c r="M147" s="56"/>
      <c r="N147" s="56"/>
      <c r="O147" s="56"/>
      <c r="P147" s="56"/>
      <c r="Q147" s="62"/>
      <c r="R147" s="62"/>
      <c r="S147" s="62"/>
      <c r="T147" s="56"/>
      <c r="U147" s="56"/>
      <c r="V147" s="56"/>
      <c r="W147" s="56"/>
      <c r="X147" s="56"/>
      <c r="Y147" s="56"/>
      <c r="Z147" s="56"/>
      <c r="AA147" s="56"/>
      <c r="AB147" s="56"/>
      <c r="AC147" s="56"/>
      <c r="AD147" s="56"/>
      <c r="AE147" s="56"/>
      <c r="AF147" s="56"/>
      <c r="AG147" s="56"/>
      <c r="AH147" s="56"/>
      <c r="AI147" s="56"/>
      <c r="AJ147" s="56"/>
      <c r="AK147" s="56"/>
      <c r="AL147" s="56"/>
      <c r="AM147" s="56"/>
      <c r="AN147" s="56"/>
      <c r="AO147" s="56"/>
      <c r="AP147" s="56"/>
      <c r="AQ147" s="56"/>
      <c r="AR147" s="56"/>
      <c r="AS147" s="56"/>
      <c r="AT147" s="56"/>
      <c r="AU147" s="56"/>
      <c r="AV147" s="56"/>
      <c r="AW147" s="56"/>
      <c r="AX147" s="56"/>
      <c r="AY147" s="56"/>
      <c r="AZ147" s="56"/>
      <c r="BA147" s="56"/>
      <c r="BB147" s="56"/>
      <c r="BC147" s="56"/>
      <c r="BD147" s="56"/>
      <c r="BE147" s="56"/>
      <c r="BF147" s="56"/>
      <c r="BG147" s="56"/>
      <c r="BH147" s="56"/>
      <c r="BI147" s="56"/>
      <c r="BJ147" s="56"/>
      <c r="BK147" s="56"/>
      <c r="BL147" s="56"/>
      <c r="BM147" s="56"/>
      <c r="BN147" s="56"/>
    </row>
    <row r="148" spans="2:66" x14ac:dyDescent="0.2">
      <c r="B148" s="56"/>
      <c r="C148" s="405"/>
      <c r="D148" s="56"/>
      <c r="E148" s="56"/>
      <c r="F148" s="56"/>
      <c r="G148" s="56"/>
      <c r="H148" s="56"/>
      <c r="I148" s="55"/>
      <c r="J148" s="56"/>
      <c r="K148" s="56"/>
      <c r="L148" s="56"/>
      <c r="M148" s="56"/>
      <c r="N148" s="56"/>
      <c r="O148" s="56"/>
      <c r="P148" s="56"/>
      <c r="Q148" s="62"/>
      <c r="R148" s="62"/>
      <c r="S148" s="62"/>
      <c r="T148" s="56"/>
      <c r="U148" s="56"/>
      <c r="V148" s="56"/>
      <c r="W148" s="56"/>
      <c r="X148" s="56"/>
      <c r="Y148" s="56"/>
      <c r="Z148" s="56"/>
      <c r="AA148" s="56"/>
      <c r="AB148" s="56"/>
      <c r="AC148" s="56"/>
      <c r="AD148" s="56"/>
      <c r="AE148" s="56"/>
      <c r="AF148" s="56"/>
      <c r="AG148" s="56"/>
      <c r="AH148" s="56"/>
      <c r="AI148" s="56"/>
      <c r="AJ148" s="56"/>
      <c r="AK148" s="56"/>
      <c r="AL148" s="56"/>
      <c r="AM148" s="56"/>
      <c r="AN148" s="56"/>
      <c r="AO148" s="56"/>
      <c r="AP148" s="56"/>
      <c r="AQ148" s="56"/>
      <c r="AR148" s="56"/>
      <c r="AS148" s="56"/>
      <c r="AT148" s="56"/>
      <c r="AU148" s="56"/>
      <c r="AV148" s="56"/>
      <c r="AW148" s="56"/>
      <c r="AX148" s="56"/>
      <c r="AY148" s="56"/>
      <c r="AZ148" s="56"/>
      <c r="BA148" s="56"/>
      <c r="BB148" s="56"/>
      <c r="BC148" s="56"/>
      <c r="BD148" s="56"/>
      <c r="BE148" s="56"/>
      <c r="BF148" s="56"/>
      <c r="BG148" s="56"/>
      <c r="BH148" s="56"/>
      <c r="BI148" s="56"/>
      <c r="BJ148" s="56"/>
      <c r="BK148" s="56"/>
      <c r="BL148" s="56"/>
      <c r="BM148" s="56"/>
      <c r="BN148" s="56"/>
    </row>
    <row r="149" spans="2:66" x14ac:dyDescent="0.2">
      <c r="B149" s="56"/>
      <c r="C149" s="405"/>
      <c r="D149" s="56"/>
      <c r="E149" s="56"/>
      <c r="F149" s="56"/>
      <c r="G149" s="56"/>
      <c r="H149" s="56"/>
      <c r="I149" s="55"/>
      <c r="J149" s="56"/>
      <c r="K149" s="56"/>
      <c r="L149" s="56"/>
      <c r="M149" s="56"/>
      <c r="N149" s="56"/>
      <c r="O149" s="56"/>
      <c r="P149" s="56"/>
      <c r="Q149" s="62"/>
      <c r="R149" s="62"/>
      <c r="S149" s="62"/>
      <c r="T149" s="56"/>
      <c r="U149" s="56"/>
      <c r="V149" s="56"/>
      <c r="W149" s="56"/>
      <c r="X149" s="56"/>
      <c r="Y149" s="56"/>
      <c r="Z149" s="56"/>
      <c r="AA149" s="56"/>
      <c r="AB149" s="56"/>
      <c r="AC149" s="56"/>
      <c r="AD149" s="56"/>
      <c r="AE149" s="56"/>
      <c r="AF149" s="56"/>
      <c r="AG149" s="56"/>
      <c r="AH149" s="56"/>
      <c r="AI149" s="56"/>
      <c r="AJ149" s="56"/>
      <c r="AK149" s="56"/>
      <c r="AL149" s="56"/>
      <c r="AM149" s="56"/>
      <c r="AN149" s="56"/>
      <c r="AO149" s="56"/>
      <c r="AP149" s="56"/>
      <c r="AQ149" s="56"/>
      <c r="AR149" s="56"/>
      <c r="AS149" s="56"/>
      <c r="AT149" s="56"/>
      <c r="AU149" s="56"/>
      <c r="AV149" s="56"/>
      <c r="AW149" s="56"/>
      <c r="AX149" s="56"/>
      <c r="AY149" s="56"/>
      <c r="AZ149" s="56"/>
      <c r="BA149" s="56"/>
      <c r="BB149" s="56"/>
      <c r="BC149" s="56"/>
      <c r="BD149" s="56"/>
      <c r="BE149" s="56"/>
      <c r="BF149" s="56"/>
      <c r="BG149" s="56"/>
      <c r="BH149" s="56"/>
      <c r="BI149" s="56"/>
      <c r="BJ149" s="56"/>
      <c r="BK149" s="56"/>
      <c r="BL149" s="56"/>
      <c r="BM149" s="56"/>
      <c r="BN149" s="56"/>
    </row>
    <row r="150" spans="2:66" x14ac:dyDescent="0.2">
      <c r="B150" s="56"/>
      <c r="C150" s="405"/>
      <c r="D150" s="56"/>
      <c r="E150" s="56"/>
      <c r="F150" s="56"/>
      <c r="G150" s="56"/>
      <c r="H150" s="56"/>
      <c r="I150" s="55"/>
      <c r="J150" s="56"/>
      <c r="K150" s="56"/>
      <c r="L150" s="56"/>
      <c r="M150" s="56"/>
      <c r="N150" s="56"/>
      <c r="O150" s="56"/>
      <c r="P150" s="56"/>
      <c r="Q150" s="62"/>
      <c r="R150" s="62"/>
      <c r="S150" s="62"/>
      <c r="T150" s="56"/>
      <c r="U150" s="56"/>
      <c r="V150" s="56"/>
      <c r="W150" s="56"/>
      <c r="X150" s="56"/>
      <c r="Y150" s="56"/>
      <c r="Z150" s="56"/>
      <c r="AA150" s="56"/>
      <c r="AB150" s="56"/>
      <c r="AC150" s="56"/>
      <c r="AD150" s="56"/>
      <c r="AE150" s="56"/>
      <c r="AF150" s="56"/>
      <c r="AG150" s="56"/>
      <c r="AH150" s="56"/>
      <c r="AI150" s="56"/>
      <c r="AJ150" s="56"/>
      <c r="AK150" s="56"/>
      <c r="AL150" s="56"/>
      <c r="AM150" s="56"/>
      <c r="AN150" s="56"/>
      <c r="AO150" s="56"/>
      <c r="AP150" s="56"/>
      <c r="AQ150" s="56"/>
      <c r="AR150" s="56"/>
      <c r="AS150" s="56"/>
      <c r="AT150" s="56"/>
      <c r="AU150" s="56"/>
      <c r="AV150" s="56"/>
      <c r="AW150" s="56"/>
      <c r="AX150" s="56"/>
      <c r="AY150" s="56"/>
      <c r="AZ150" s="56"/>
      <c r="BA150" s="56"/>
      <c r="BB150" s="56"/>
      <c r="BC150" s="56"/>
      <c r="BD150" s="56"/>
      <c r="BE150" s="56"/>
      <c r="BF150" s="56"/>
      <c r="BG150" s="56"/>
      <c r="BH150" s="56"/>
      <c r="BI150" s="56"/>
      <c r="BJ150" s="56"/>
      <c r="BK150" s="56"/>
      <c r="BL150" s="56"/>
      <c r="BM150" s="56"/>
      <c r="BN150" s="56"/>
    </row>
    <row r="151" spans="2:66" x14ac:dyDescent="0.2">
      <c r="B151" s="56"/>
      <c r="C151" s="405"/>
      <c r="D151" s="56"/>
      <c r="E151" s="56"/>
      <c r="F151" s="56"/>
      <c r="G151" s="56"/>
      <c r="H151" s="56"/>
      <c r="I151" s="55"/>
      <c r="J151" s="56"/>
      <c r="K151" s="56"/>
      <c r="L151" s="56"/>
      <c r="M151" s="56"/>
      <c r="N151" s="56"/>
      <c r="O151" s="56"/>
      <c r="P151" s="56"/>
      <c r="Q151" s="62"/>
      <c r="R151" s="62"/>
      <c r="S151" s="62"/>
      <c r="T151" s="56"/>
      <c r="U151" s="56"/>
      <c r="V151" s="56"/>
      <c r="W151" s="56"/>
      <c r="X151" s="56"/>
      <c r="Y151" s="56"/>
      <c r="Z151" s="56"/>
      <c r="AA151" s="56"/>
      <c r="AB151" s="56"/>
      <c r="AC151" s="56"/>
      <c r="AD151" s="56"/>
      <c r="AE151" s="56"/>
      <c r="AF151" s="56"/>
      <c r="AG151" s="56"/>
      <c r="AH151" s="56"/>
      <c r="AI151" s="56"/>
      <c r="AJ151" s="56"/>
      <c r="AK151" s="56"/>
      <c r="AL151" s="56"/>
      <c r="AM151" s="56"/>
      <c r="AN151" s="56"/>
      <c r="AO151" s="56"/>
      <c r="AP151" s="56"/>
      <c r="AQ151" s="56"/>
      <c r="AR151" s="56"/>
      <c r="AS151" s="56"/>
      <c r="AT151" s="56"/>
      <c r="AU151" s="56"/>
      <c r="AV151" s="56"/>
      <c r="AW151" s="56"/>
      <c r="AX151" s="56"/>
      <c r="AY151" s="56"/>
      <c r="AZ151" s="56"/>
      <c r="BA151" s="56"/>
      <c r="BB151" s="56"/>
      <c r="BC151" s="56"/>
      <c r="BD151" s="56"/>
      <c r="BE151" s="56"/>
      <c r="BF151" s="56"/>
      <c r="BG151" s="56"/>
      <c r="BH151" s="56"/>
      <c r="BI151" s="56"/>
      <c r="BJ151" s="56"/>
      <c r="BK151" s="56"/>
      <c r="BL151" s="56"/>
      <c r="BM151" s="56"/>
      <c r="BN151" s="56"/>
    </row>
    <row r="152" spans="2:66" x14ac:dyDescent="0.2">
      <c r="B152" s="56"/>
      <c r="C152" s="405"/>
      <c r="D152" s="56"/>
      <c r="E152" s="56"/>
      <c r="F152" s="56"/>
      <c r="G152" s="56"/>
      <c r="H152" s="56"/>
      <c r="I152" s="55"/>
      <c r="J152" s="56"/>
      <c r="K152" s="56"/>
      <c r="L152" s="56"/>
      <c r="M152" s="56"/>
      <c r="N152" s="56"/>
      <c r="O152" s="56"/>
      <c r="P152" s="56"/>
      <c r="Q152" s="62"/>
      <c r="R152" s="62"/>
      <c r="S152" s="62"/>
      <c r="T152" s="56"/>
      <c r="U152" s="56"/>
      <c r="V152" s="56"/>
      <c r="W152" s="56"/>
      <c r="X152" s="56"/>
      <c r="Y152" s="56"/>
      <c r="Z152" s="56"/>
      <c r="AA152" s="56"/>
      <c r="AB152" s="56"/>
      <c r="AC152" s="56"/>
      <c r="AD152" s="56"/>
      <c r="AE152" s="56"/>
      <c r="AF152" s="56"/>
      <c r="AG152" s="56"/>
      <c r="AH152" s="56"/>
      <c r="AI152" s="56"/>
      <c r="AJ152" s="56"/>
      <c r="AK152" s="56"/>
      <c r="AL152" s="56"/>
      <c r="AM152" s="56"/>
      <c r="AN152" s="56"/>
      <c r="AO152" s="56"/>
      <c r="AP152" s="56"/>
      <c r="AQ152" s="56"/>
      <c r="AR152" s="56"/>
      <c r="AS152" s="56"/>
      <c r="AT152" s="56"/>
      <c r="AU152" s="56"/>
      <c r="AV152" s="56"/>
      <c r="AW152" s="56"/>
      <c r="AX152" s="56"/>
      <c r="AY152" s="56"/>
      <c r="AZ152" s="56"/>
      <c r="BA152" s="56"/>
      <c r="BB152" s="56"/>
      <c r="BC152" s="56"/>
      <c r="BD152" s="56"/>
      <c r="BE152" s="56"/>
      <c r="BF152" s="56"/>
      <c r="BG152" s="56"/>
      <c r="BH152" s="56"/>
      <c r="BI152" s="56"/>
      <c r="BJ152" s="56"/>
      <c r="BK152" s="56"/>
      <c r="BL152" s="56"/>
      <c r="BM152" s="56"/>
      <c r="BN152" s="56"/>
    </row>
    <row r="153" spans="2:66" x14ac:dyDescent="0.2">
      <c r="B153" s="56"/>
      <c r="C153" s="405"/>
      <c r="D153" s="56"/>
      <c r="E153" s="56"/>
      <c r="F153" s="56"/>
      <c r="G153" s="56"/>
      <c r="H153" s="56"/>
      <c r="I153" s="55"/>
      <c r="J153" s="56"/>
      <c r="K153" s="56"/>
      <c r="L153" s="56"/>
      <c r="M153" s="56"/>
      <c r="N153" s="56"/>
      <c r="O153" s="56"/>
      <c r="P153" s="56"/>
      <c r="Q153" s="62"/>
      <c r="R153" s="62"/>
      <c r="S153" s="62"/>
      <c r="T153" s="56"/>
      <c r="U153" s="56"/>
      <c r="V153" s="56"/>
      <c r="W153" s="56"/>
      <c r="X153" s="56"/>
      <c r="Y153" s="56"/>
      <c r="Z153" s="56"/>
      <c r="AA153" s="56"/>
      <c r="AB153" s="56"/>
      <c r="AC153" s="56"/>
      <c r="AD153" s="56"/>
      <c r="AE153" s="56"/>
      <c r="AF153" s="56"/>
      <c r="AG153" s="56"/>
      <c r="AH153" s="56"/>
      <c r="AI153" s="56"/>
      <c r="AJ153" s="56"/>
      <c r="AK153" s="56"/>
      <c r="AL153" s="56"/>
      <c r="AM153" s="56"/>
      <c r="AN153" s="56"/>
      <c r="AO153" s="56"/>
      <c r="AP153" s="56"/>
      <c r="AQ153" s="56"/>
      <c r="AR153" s="56"/>
      <c r="AS153" s="56"/>
      <c r="AT153" s="56"/>
      <c r="AU153" s="56"/>
      <c r="AV153" s="56"/>
      <c r="AW153" s="56"/>
      <c r="AX153" s="56"/>
      <c r="AY153" s="56"/>
      <c r="AZ153" s="56"/>
      <c r="BA153" s="56"/>
      <c r="BB153" s="56"/>
      <c r="BC153" s="56"/>
      <c r="BD153" s="56"/>
      <c r="BE153" s="56"/>
      <c r="BF153" s="56"/>
      <c r="BG153" s="56"/>
      <c r="BH153" s="56"/>
      <c r="BI153" s="56"/>
      <c r="BJ153" s="56"/>
      <c r="BK153" s="56"/>
      <c r="BL153" s="56"/>
      <c r="BM153" s="56"/>
      <c r="BN153" s="56"/>
    </row>
    <row r="154" spans="2:66" x14ac:dyDescent="0.2">
      <c r="B154" s="56"/>
      <c r="C154" s="405"/>
      <c r="D154" s="56"/>
      <c r="E154" s="56"/>
      <c r="F154" s="56"/>
      <c r="G154" s="56"/>
      <c r="H154" s="56"/>
      <c r="I154" s="55"/>
      <c r="J154" s="56"/>
      <c r="K154" s="56"/>
      <c r="L154" s="56"/>
      <c r="M154" s="56"/>
      <c r="N154" s="56"/>
      <c r="O154" s="56"/>
      <c r="P154" s="56"/>
      <c r="Q154" s="62"/>
      <c r="R154" s="62"/>
      <c r="S154" s="62"/>
      <c r="T154" s="56"/>
      <c r="U154" s="56"/>
      <c r="V154" s="56"/>
      <c r="W154" s="56"/>
      <c r="X154" s="56"/>
      <c r="Y154" s="56"/>
      <c r="Z154" s="56"/>
      <c r="AA154" s="56"/>
      <c r="AB154" s="56"/>
      <c r="AC154" s="56"/>
      <c r="AD154" s="56"/>
      <c r="AE154" s="56"/>
      <c r="AF154" s="56"/>
      <c r="AG154" s="56"/>
      <c r="AH154" s="56"/>
      <c r="AI154" s="56"/>
      <c r="AJ154" s="56"/>
      <c r="AK154" s="56"/>
      <c r="AL154" s="56"/>
      <c r="AM154" s="56"/>
      <c r="AN154" s="56"/>
      <c r="AO154" s="56"/>
      <c r="AP154" s="56"/>
      <c r="AQ154" s="56"/>
      <c r="AR154" s="56"/>
      <c r="AS154" s="56"/>
      <c r="AT154" s="56"/>
      <c r="AU154" s="56"/>
      <c r="AV154" s="56"/>
      <c r="AW154" s="56"/>
      <c r="AX154" s="56"/>
      <c r="AY154" s="56"/>
      <c r="AZ154" s="56"/>
      <c r="BA154" s="56"/>
      <c r="BB154" s="56"/>
      <c r="BC154" s="56"/>
      <c r="BD154" s="56"/>
      <c r="BE154" s="56"/>
      <c r="BF154" s="56"/>
      <c r="BG154" s="56"/>
      <c r="BH154" s="56"/>
      <c r="BI154" s="56"/>
      <c r="BJ154" s="56"/>
      <c r="BK154" s="56"/>
      <c r="BL154" s="56"/>
      <c r="BM154" s="56"/>
      <c r="BN154" s="56"/>
    </row>
    <row r="155" spans="2:66" x14ac:dyDescent="0.2">
      <c r="B155" s="56"/>
      <c r="C155" s="405"/>
      <c r="D155" s="56"/>
      <c r="E155" s="56"/>
      <c r="F155" s="56"/>
      <c r="G155" s="56"/>
      <c r="H155" s="56"/>
      <c r="I155" s="55"/>
      <c r="J155" s="56"/>
      <c r="K155" s="56"/>
      <c r="L155" s="56"/>
      <c r="M155" s="56"/>
      <c r="N155" s="56"/>
      <c r="O155" s="56"/>
      <c r="P155" s="56"/>
      <c r="Q155" s="62"/>
      <c r="R155" s="62"/>
      <c r="S155" s="62"/>
      <c r="T155" s="56"/>
      <c r="U155" s="56"/>
      <c r="V155" s="56"/>
      <c r="W155" s="56"/>
      <c r="X155" s="56"/>
      <c r="Y155" s="56"/>
      <c r="Z155" s="56"/>
      <c r="AA155" s="56"/>
      <c r="AB155" s="56"/>
      <c r="AC155" s="56"/>
      <c r="AD155" s="56"/>
      <c r="AE155" s="56"/>
      <c r="AF155" s="56"/>
      <c r="AG155" s="56"/>
      <c r="AH155" s="56"/>
      <c r="AI155" s="56"/>
      <c r="AJ155" s="56"/>
      <c r="AK155" s="56"/>
      <c r="AL155" s="56"/>
      <c r="AM155" s="56"/>
      <c r="AN155" s="56"/>
      <c r="AO155" s="56"/>
      <c r="AP155" s="56"/>
      <c r="AQ155" s="56"/>
      <c r="AR155" s="56"/>
      <c r="AS155" s="56"/>
      <c r="AT155" s="56"/>
      <c r="AU155" s="56"/>
      <c r="AV155" s="56"/>
      <c r="AW155" s="56"/>
      <c r="AX155" s="56"/>
      <c r="AY155" s="56"/>
      <c r="AZ155" s="56"/>
      <c r="BA155" s="56"/>
      <c r="BB155" s="56"/>
      <c r="BC155" s="56"/>
      <c r="BD155" s="56"/>
      <c r="BE155" s="56"/>
      <c r="BF155" s="56"/>
      <c r="BG155" s="56"/>
      <c r="BH155" s="56"/>
      <c r="BI155" s="56"/>
      <c r="BJ155" s="56"/>
      <c r="BK155" s="56"/>
      <c r="BL155" s="56"/>
      <c r="BM155" s="56"/>
      <c r="BN155" s="56"/>
    </row>
    <row r="156" spans="2:66" x14ac:dyDescent="0.2">
      <c r="B156" s="56"/>
      <c r="C156" s="405"/>
      <c r="D156" s="56"/>
      <c r="E156" s="56"/>
      <c r="F156" s="56"/>
      <c r="G156" s="56"/>
      <c r="H156" s="56"/>
      <c r="I156" s="55"/>
      <c r="J156" s="56"/>
      <c r="K156" s="56"/>
      <c r="L156" s="56"/>
      <c r="M156" s="56"/>
      <c r="N156" s="56"/>
      <c r="O156" s="56"/>
      <c r="P156" s="56"/>
      <c r="Q156" s="62"/>
      <c r="R156" s="62"/>
      <c r="S156" s="62"/>
      <c r="T156" s="56"/>
      <c r="U156" s="56"/>
      <c r="V156" s="56"/>
      <c r="W156" s="56"/>
      <c r="X156" s="56"/>
      <c r="Y156" s="56"/>
      <c r="Z156" s="56"/>
      <c r="AA156" s="56"/>
      <c r="AB156" s="56"/>
      <c r="AC156" s="56"/>
      <c r="AD156" s="56"/>
      <c r="AE156" s="56"/>
      <c r="AF156" s="56"/>
      <c r="AG156" s="56"/>
      <c r="AH156" s="56"/>
      <c r="AI156" s="56"/>
      <c r="AJ156" s="56"/>
      <c r="AK156" s="56"/>
      <c r="AL156" s="56"/>
      <c r="AM156" s="56"/>
      <c r="AN156" s="56"/>
      <c r="AO156" s="56"/>
      <c r="AP156" s="56"/>
      <c r="AQ156" s="56"/>
      <c r="AR156" s="56"/>
      <c r="AS156" s="56"/>
      <c r="AT156" s="56"/>
      <c r="AU156" s="56"/>
      <c r="AV156" s="56"/>
      <c r="AW156" s="56"/>
      <c r="AX156" s="56"/>
      <c r="AY156" s="56"/>
      <c r="AZ156" s="56"/>
      <c r="BA156" s="56"/>
      <c r="BB156" s="56"/>
      <c r="BC156" s="56"/>
      <c r="BD156" s="56"/>
      <c r="BE156" s="56"/>
      <c r="BF156" s="56"/>
      <c r="BG156" s="56"/>
      <c r="BH156" s="56"/>
      <c r="BI156" s="56"/>
      <c r="BJ156" s="56"/>
      <c r="BK156" s="56"/>
      <c r="BL156" s="56"/>
      <c r="BM156" s="56"/>
      <c r="BN156" s="56"/>
    </row>
    <row r="157" spans="2:66" x14ac:dyDescent="0.2">
      <c r="B157" s="56"/>
      <c r="C157" s="405"/>
      <c r="D157" s="56"/>
      <c r="E157" s="56"/>
      <c r="F157" s="56"/>
      <c r="G157" s="56"/>
      <c r="H157" s="56"/>
      <c r="I157" s="55"/>
      <c r="J157" s="56"/>
      <c r="K157" s="56"/>
      <c r="L157" s="56"/>
      <c r="M157" s="56"/>
      <c r="N157" s="56"/>
      <c r="O157" s="56"/>
      <c r="P157" s="56"/>
      <c r="Q157" s="62"/>
      <c r="R157" s="62"/>
      <c r="S157" s="62"/>
      <c r="T157" s="56"/>
      <c r="U157" s="56"/>
      <c r="V157" s="56"/>
      <c r="W157" s="56"/>
      <c r="X157" s="56"/>
      <c r="Y157" s="56"/>
      <c r="Z157" s="56"/>
      <c r="AA157" s="56"/>
      <c r="AB157" s="56"/>
      <c r="AC157" s="56"/>
      <c r="AD157" s="56"/>
      <c r="AE157" s="56"/>
      <c r="AF157" s="56"/>
      <c r="AG157" s="56"/>
      <c r="AH157" s="56"/>
      <c r="AI157" s="56"/>
      <c r="AJ157" s="56"/>
      <c r="AK157" s="56"/>
      <c r="AL157" s="56"/>
      <c r="AM157" s="56"/>
      <c r="AN157" s="56"/>
      <c r="AO157" s="56"/>
      <c r="AP157" s="56"/>
      <c r="AQ157" s="56"/>
      <c r="AR157" s="56"/>
      <c r="AS157" s="56"/>
      <c r="AT157" s="56"/>
      <c r="AU157" s="56"/>
      <c r="AV157" s="56"/>
      <c r="AW157" s="56"/>
      <c r="AX157" s="56"/>
      <c r="AY157" s="56"/>
      <c r="AZ157" s="56"/>
      <c r="BA157" s="56"/>
      <c r="BB157" s="56"/>
      <c r="BC157" s="56"/>
      <c r="BD157" s="56"/>
      <c r="BE157" s="56"/>
      <c r="BF157" s="56"/>
      <c r="BG157" s="56"/>
      <c r="BH157" s="56"/>
      <c r="BI157" s="56"/>
      <c r="BJ157" s="56"/>
      <c r="BK157" s="56"/>
      <c r="BL157" s="56"/>
      <c r="BM157" s="56"/>
      <c r="BN157" s="56"/>
    </row>
    <row r="158" spans="2:66" x14ac:dyDescent="0.2">
      <c r="B158" s="56"/>
      <c r="C158" s="405"/>
      <c r="D158" s="56"/>
      <c r="E158" s="56"/>
      <c r="F158" s="56"/>
      <c r="G158" s="56"/>
      <c r="H158" s="56"/>
      <c r="I158" s="55"/>
      <c r="J158" s="56"/>
      <c r="K158" s="56"/>
      <c r="L158" s="56"/>
      <c r="M158" s="56"/>
      <c r="N158" s="56"/>
      <c r="O158" s="56"/>
      <c r="P158" s="56"/>
      <c r="Q158" s="62"/>
      <c r="R158" s="62"/>
      <c r="S158" s="62"/>
      <c r="T158" s="56"/>
      <c r="U158" s="56"/>
      <c r="V158" s="56"/>
      <c r="W158" s="56"/>
      <c r="X158" s="56"/>
      <c r="Y158" s="56"/>
      <c r="Z158" s="56"/>
      <c r="AA158" s="56"/>
      <c r="AB158" s="56"/>
      <c r="AC158" s="56"/>
      <c r="AD158" s="56"/>
      <c r="AE158" s="56"/>
      <c r="AF158" s="56"/>
      <c r="AG158" s="56"/>
      <c r="AH158" s="56"/>
      <c r="AI158" s="56"/>
      <c r="AJ158" s="56"/>
      <c r="AK158" s="56"/>
      <c r="AL158" s="56"/>
      <c r="AM158" s="56"/>
      <c r="AN158" s="56"/>
      <c r="AO158" s="56"/>
      <c r="AP158" s="56"/>
      <c r="AQ158" s="56"/>
      <c r="AR158" s="56"/>
      <c r="AS158" s="56"/>
      <c r="AT158" s="56"/>
      <c r="AU158" s="56"/>
      <c r="AV158" s="56"/>
      <c r="AW158" s="56"/>
      <c r="AX158" s="56"/>
      <c r="AY158" s="56"/>
      <c r="AZ158" s="56"/>
      <c r="BA158" s="56"/>
      <c r="BB158" s="56"/>
      <c r="BC158" s="56"/>
      <c r="BD158" s="56"/>
      <c r="BE158" s="56"/>
      <c r="BF158" s="56"/>
      <c r="BG158" s="56"/>
      <c r="BH158" s="56"/>
      <c r="BI158" s="56"/>
      <c r="BJ158" s="56"/>
      <c r="BK158" s="56"/>
      <c r="BL158" s="56"/>
      <c r="BM158" s="56"/>
      <c r="BN158" s="56"/>
    </row>
    <row r="159" spans="2:66" x14ac:dyDescent="0.2">
      <c r="B159" s="56"/>
      <c r="C159" s="405"/>
      <c r="D159" s="56"/>
      <c r="E159" s="56"/>
      <c r="F159" s="56"/>
      <c r="G159" s="56"/>
      <c r="H159" s="56"/>
      <c r="I159" s="55"/>
      <c r="J159" s="56"/>
      <c r="K159" s="56"/>
      <c r="L159" s="56"/>
      <c r="M159" s="56"/>
      <c r="N159" s="56"/>
      <c r="O159" s="56"/>
      <c r="P159" s="56"/>
      <c r="Q159" s="62"/>
      <c r="R159" s="62"/>
      <c r="S159" s="62"/>
      <c r="T159" s="56"/>
      <c r="U159" s="56"/>
      <c r="V159" s="56"/>
      <c r="W159" s="56"/>
      <c r="X159" s="56"/>
      <c r="Y159" s="56"/>
      <c r="Z159" s="56"/>
      <c r="AA159" s="56"/>
      <c r="AB159" s="56"/>
      <c r="AC159" s="56"/>
      <c r="AD159" s="56"/>
      <c r="AE159" s="56"/>
      <c r="AF159" s="56"/>
      <c r="AG159" s="56"/>
      <c r="AH159" s="56"/>
      <c r="AI159" s="56"/>
      <c r="AJ159" s="56"/>
      <c r="AK159" s="56"/>
      <c r="AL159" s="56"/>
      <c r="AM159" s="56"/>
      <c r="AN159" s="56"/>
      <c r="AO159" s="56"/>
      <c r="AP159" s="56"/>
      <c r="AQ159" s="56"/>
      <c r="AR159" s="56"/>
      <c r="AS159" s="56"/>
      <c r="AT159" s="56"/>
      <c r="AU159" s="56"/>
      <c r="AV159" s="56"/>
      <c r="AW159" s="56"/>
      <c r="AX159" s="56"/>
      <c r="AY159" s="56"/>
      <c r="AZ159" s="56"/>
      <c r="BA159" s="56"/>
      <c r="BB159" s="56"/>
      <c r="BC159" s="56"/>
      <c r="BD159" s="56"/>
      <c r="BE159" s="56"/>
      <c r="BF159" s="56"/>
      <c r="BG159" s="56"/>
      <c r="BH159" s="56"/>
      <c r="BI159" s="56"/>
      <c r="BJ159" s="56"/>
      <c r="BK159" s="56"/>
      <c r="BL159" s="56"/>
      <c r="BM159" s="56"/>
      <c r="BN159" s="56"/>
    </row>
    <row r="160" spans="2:66" x14ac:dyDescent="0.2">
      <c r="B160" s="56"/>
      <c r="C160" s="405"/>
      <c r="D160" s="56"/>
      <c r="E160" s="56"/>
      <c r="F160" s="56"/>
      <c r="G160" s="56"/>
      <c r="H160" s="56"/>
      <c r="I160" s="55"/>
      <c r="J160" s="56"/>
      <c r="K160" s="56"/>
      <c r="L160" s="56"/>
      <c r="M160" s="56"/>
      <c r="N160" s="56"/>
      <c r="O160" s="56"/>
      <c r="P160" s="56"/>
      <c r="Q160" s="62"/>
      <c r="R160" s="62"/>
      <c r="S160" s="62"/>
      <c r="T160" s="56"/>
      <c r="U160" s="56"/>
      <c r="V160" s="56"/>
      <c r="W160" s="56"/>
      <c r="X160" s="56"/>
      <c r="Y160" s="56"/>
      <c r="Z160" s="56"/>
      <c r="AA160" s="56"/>
      <c r="AB160" s="56"/>
      <c r="AC160" s="56"/>
      <c r="AD160" s="56"/>
      <c r="AE160" s="56"/>
      <c r="AF160" s="56"/>
      <c r="AG160" s="56"/>
      <c r="AH160" s="56"/>
      <c r="AI160" s="56"/>
      <c r="AJ160" s="56"/>
      <c r="AK160" s="56"/>
      <c r="AL160" s="56"/>
      <c r="AM160" s="56"/>
      <c r="AN160" s="56"/>
      <c r="AO160" s="56"/>
      <c r="AP160" s="56"/>
      <c r="AQ160" s="56"/>
      <c r="AR160" s="56"/>
      <c r="AS160" s="56"/>
      <c r="AT160" s="56"/>
      <c r="AU160" s="56"/>
      <c r="AV160" s="56"/>
      <c r="AW160" s="56"/>
      <c r="AX160" s="56"/>
      <c r="AY160" s="56"/>
      <c r="AZ160" s="56"/>
      <c r="BA160" s="56"/>
      <c r="BB160" s="56"/>
      <c r="BC160" s="56"/>
      <c r="BD160" s="56"/>
      <c r="BE160" s="56"/>
      <c r="BF160" s="56"/>
      <c r="BG160" s="56"/>
      <c r="BH160" s="56"/>
      <c r="BI160" s="56"/>
      <c r="BJ160" s="56"/>
      <c r="BK160" s="56"/>
      <c r="BL160" s="56"/>
      <c r="BM160" s="56"/>
      <c r="BN160" s="56"/>
    </row>
    <row r="161" spans="2:66" x14ac:dyDescent="0.2">
      <c r="B161" s="56"/>
      <c r="C161" s="405"/>
      <c r="D161" s="56"/>
      <c r="E161" s="56"/>
      <c r="F161" s="56"/>
      <c r="G161" s="56"/>
      <c r="H161" s="56"/>
      <c r="I161" s="55"/>
      <c r="J161" s="56"/>
      <c r="K161" s="56"/>
      <c r="L161" s="56"/>
      <c r="M161" s="56"/>
      <c r="N161" s="56"/>
      <c r="O161" s="56"/>
      <c r="P161" s="56"/>
      <c r="Q161" s="62"/>
      <c r="R161" s="62"/>
      <c r="S161" s="62"/>
      <c r="T161" s="56"/>
      <c r="U161" s="56"/>
      <c r="V161" s="56"/>
      <c r="W161" s="56"/>
      <c r="X161" s="56"/>
      <c r="Y161" s="56"/>
      <c r="Z161" s="56"/>
      <c r="AA161" s="56"/>
      <c r="AB161" s="56"/>
      <c r="AC161" s="56"/>
      <c r="AD161" s="56"/>
      <c r="AE161" s="56"/>
      <c r="AF161" s="56"/>
      <c r="AG161" s="56"/>
      <c r="AH161" s="56"/>
      <c r="AI161" s="56"/>
      <c r="AJ161" s="56"/>
      <c r="AK161" s="56"/>
      <c r="AL161" s="56"/>
      <c r="AM161" s="56"/>
      <c r="AN161" s="56"/>
      <c r="AO161" s="56"/>
      <c r="AP161" s="56"/>
      <c r="AQ161" s="56"/>
      <c r="AR161" s="56"/>
      <c r="AS161" s="56"/>
      <c r="AT161" s="56"/>
      <c r="AU161" s="56"/>
      <c r="AV161" s="56"/>
      <c r="AW161" s="56"/>
      <c r="AX161" s="56"/>
      <c r="AY161" s="56"/>
      <c r="AZ161" s="56"/>
      <c r="BA161" s="56"/>
      <c r="BB161" s="56"/>
      <c r="BC161" s="56"/>
      <c r="BD161" s="56"/>
      <c r="BE161" s="56"/>
      <c r="BF161" s="56"/>
      <c r="BG161" s="56"/>
      <c r="BH161" s="56"/>
      <c r="BI161" s="56"/>
      <c r="BJ161" s="56"/>
      <c r="BK161" s="56"/>
      <c r="BL161" s="56"/>
      <c r="BM161" s="56"/>
      <c r="BN161" s="56"/>
    </row>
    <row r="162" spans="2:66" x14ac:dyDescent="0.2">
      <c r="B162" s="56"/>
      <c r="C162" s="405"/>
      <c r="D162" s="56"/>
      <c r="E162" s="56"/>
      <c r="F162" s="56"/>
      <c r="G162" s="56"/>
      <c r="H162" s="56"/>
      <c r="I162" s="55"/>
      <c r="J162" s="56"/>
      <c r="K162" s="56"/>
      <c r="L162" s="56"/>
      <c r="M162" s="56"/>
      <c r="N162" s="56"/>
      <c r="O162" s="56"/>
      <c r="P162" s="56"/>
      <c r="Q162" s="62"/>
      <c r="R162" s="62"/>
      <c r="S162" s="62"/>
      <c r="T162" s="56"/>
      <c r="U162" s="56"/>
      <c r="V162" s="56"/>
      <c r="W162" s="56"/>
      <c r="X162" s="56"/>
      <c r="Y162" s="56"/>
      <c r="Z162" s="56"/>
      <c r="AA162" s="56"/>
      <c r="AB162" s="56"/>
      <c r="AC162" s="56"/>
      <c r="AD162" s="56"/>
      <c r="AE162" s="56"/>
      <c r="AF162" s="56"/>
      <c r="AG162" s="56"/>
      <c r="AH162" s="56"/>
      <c r="AI162" s="56"/>
      <c r="AJ162" s="56"/>
      <c r="AK162" s="56"/>
      <c r="AL162" s="56"/>
      <c r="AM162" s="56"/>
      <c r="AN162" s="56"/>
      <c r="AO162" s="56"/>
      <c r="AP162" s="56"/>
      <c r="AQ162" s="56"/>
      <c r="AR162" s="56"/>
      <c r="AS162" s="56"/>
      <c r="AT162" s="56"/>
      <c r="AU162" s="56"/>
      <c r="AV162" s="56"/>
      <c r="AW162" s="56"/>
      <c r="AX162" s="56"/>
      <c r="AY162" s="56"/>
      <c r="AZ162" s="56"/>
      <c r="BA162" s="56"/>
      <c r="BB162" s="56"/>
      <c r="BC162" s="56"/>
      <c r="BD162" s="56"/>
      <c r="BE162" s="56"/>
      <c r="BF162" s="56"/>
      <c r="BG162" s="56"/>
      <c r="BH162" s="56"/>
      <c r="BI162" s="56"/>
      <c r="BJ162" s="56"/>
      <c r="BK162" s="56"/>
      <c r="BL162" s="56"/>
      <c r="BM162" s="56"/>
      <c r="BN162" s="56"/>
    </row>
    <row r="163" spans="2:66" x14ac:dyDescent="0.2">
      <c r="B163" s="56"/>
      <c r="C163" s="405"/>
      <c r="D163" s="56"/>
      <c r="E163" s="56"/>
      <c r="F163" s="56"/>
      <c r="G163" s="56"/>
      <c r="H163" s="56"/>
      <c r="I163" s="55"/>
      <c r="J163" s="56"/>
      <c r="K163" s="56"/>
      <c r="L163" s="56"/>
      <c r="M163" s="56"/>
      <c r="N163" s="56"/>
      <c r="O163" s="56"/>
      <c r="P163" s="56"/>
      <c r="Q163" s="62"/>
      <c r="R163" s="62"/>
      <c r="S163" s="62"/>
      <c r="T163" s="56"/>
      <c r="U163" s="56"/>
      <c r="V163" s="56"/>
      <c r="W163" s="56"/>
      <c r="X163" s="56"/>
      <c r="Y163" s="56"/>
      <c r="Z163" s="56"/>
      <c r="AA163" s="56"/>
      <c r="AB163" s="56"/>
      <c r="AC163" s="56"/>
      <c r="AD163" s="56"/>
      <c r="AE163" s="56"/>
      <c r="AF163" s="56"/>
      <c r="AG163" s="56"/>
      <c r="AH163" s="56"/>
      <c r="AI163" s="56"/>
      <c r="AJ163" s="56"/>
      <c r="AK163" s="56"/>
      <c r="AL163" s="56"/>
      <c r="AM163" s="56"/>
      <c r="AN163" s="56"/>
      <c r="AO163" s="56"/>
      <c r="AP163" s="56"/>
      <c r="AQ163" s="56"/>
      <c r="AR163" s="56"/>
      <c r="AS163" s="56"/>
      <c r="AT163" s="56"/>
      <c r="AU163" s="56"/>
      <c r="AV163" s="56"/>
      <c r="AW163" s="56"/>
      <c r="AX163" s="56"/>
      <c r="AY163" s="56"/>
      <c r="AZ163" s="56"/>
      <c r="BA163" s="56"/>
      <c r="BB163" s="56"/>
      <c r="BC163" s="56"/>
      <c r="BD163" s="56"/>
      <c r="BE163" s="56"/>
      <c r="BF163" s="56"/>
      <c r="BG163" s="56"/>
      <c r="BH163" s="56"/>
      <c r="BI163" s="56"/>
      <c r="BJ163" s="56"/>
      <c r="BK163" s="56"/>
      <c r="BL163" s="56"/>
      <c r="BM163" s="56"/>
      <c r="BN163" s="56"/>
    </row>
    <row r="164" spans="2:66" x14ac:dyDescent="0.2">
      <c r="B164" s="56"/>
      <c r="C164" s="405"/>
      <c r="D164" s="56"/>
      <c r="E164" s="56"/>
      <c r="F164" s="56"/>
      <c r="G164" s="56"/>
      <c r="H164" s="56"/>
      <c r="I164" s="55"/>
      <c r="J164" s="56"/>
      <c r="K164" s="56"/>
      <c r="L164" s="56"/>
      <c r="M164" s="56"/>
      <c r="N164" s="56"/>
      <c r="O164" s="56"/>
      <c r="P164" s="56"/>
      <c r="Q164" s="62"/>
      <c r="R164" s="62"/>
      <c r="S164" s="62"/>
      <c r="T164" s="56"/>
      <c r="U164" s="56"/>
      <c r="V164" s="56"/>
      <c r="W164" s="56"/>
      <c r="X164" s="56"/>
      <c r="Y164" s="56"/>
      <c r="Z164" s="56"/>
      <c r="AA164" s="56"/>
      <c r="AB164" s="56"/>
      <c r="AC164" s="56"/>
      <c r="AD164" s="56"/>
      <c r="AE164" s="56"/>
      <c r="AF164" s="56"/>
      <c r="AG164" s="56"/>
      <c r="AH164" s="56"/>
      <c r="AI164" s="56"/>
      <c r="AJ164" s="56"/>
      <c r="AK164" s="56"/>
      <c r="AL164" s="56"/>
      <c r="AM164" s="56"/>
      <c r="AN164" s="56"/>
      <c r="AO164" s="56"/>
      <c r="AP164" s="56"/>
      <c r="AQ164" s="56"/>
      <c r="AR164" s="56"/>
      <c r="AS164" s="56"/>
      <c r="AT164" s="56"/>
      <c r="AU164" s="56"/>
      <c r="AV164" s="56"/>
      <c r="AW164" s="56"/>
      <c r="AX164" s="56"/>
      <c r="AY164" s="56"/>
      <c r="AZ164" s="56"/>
      <c r="BA164" s="56"/>
      <c r="BB164" s="56"/>
      <c r="BC164" s="56"/>
      <c r="BD164" s="56"/>
      <c r="BE164" s="56"/>
      <c r="BF164" s="56"/>
      <c r="BG164" s="56"/>
      <c r="BH164" s="56"/>
      <c r="BI164" s="56"/>
      <c r="BJ164" s="56"/>
      <c r="BK164" s="56"/>
      <c r="BL164" s="56"/>
      <c r="BM164" s="56"/>
      <c r="BN164" s="56"/>
    </row>
    <row r="165" spans="2:66" x14ac:dyDescent="0.2">
      <c r="B165" s="56"/>
      <c r="C165" s="405"/>
      <c r="D165" s="56"/>
      <c r="E165" s="56"/>
      <c r="F165" s="56"/>
      <c r="G165" s="56"/>
      <c r="H165" s="56"/>
      <c r="I165" s="55"/>
      <c r="J165" s="56"/>
      <c r="K165" s="56"/>
      <c r="L165" s="56"/>
      <c r="M165" s="56"/>
      <c r="N165" s="56"/>
      <c r="O165" s="56"/>
      <c r="P165" s="56"/>
      <c r="Q165" s="62"/>
      <c r="R165" s="62"/>
      <c r="S165" s="62"/>
      <c r="T165" s="56"/>
      <c r="U165" s="56"/>
      <c r="V165" s="56"/>
      <c r="W165" s="56"/>
      <c r="X165" s="56"/>
      <c r="Y165" s="56"/>
      <c r="Z165" s="56"/>
      <c r="AA165" s="56"/>
      <c r="AB165" s="56"/>
      <c r="AC165" s="56"/>
      <c r="AD165" s="56"/>
      <c r="AE165" s="56"/>
      <c r="AF165" s="56"/>
      <c r="AG165" s="56"/>
      <c r="AH165" s="56"/>
      <c r="AI165" s="56"/>
      <c r="AJ165" s="56"/>
      <c r="AK165" s="56"/>
      <c r="AL165" s="56"/>
      <c r="AM165" s="56"/>
      <c r="AN165" s="56"/>
      <c r="AO165" s="56"/>
      <c r="AP165" s="56"/>
      <c r="AQ165" s="56"/>
      <c r="AR165" s="56"/>
      <c r="AS165" s="56"/>
      <c r="AT165" s="56"/>
      <c r="AU165" s="56"/>
      <c r="AV165" s="56"/>
      <c r="AW165" s="56"/>
      <c r="AX165" s="56"/>
      <c r="AY165" s="56"/>
      <c r="AZ165" s="56"/>
      <c r="BA165" s="56"/>
      <c r="BB165" s="56"/>
      <c r="BC165" s="56"/>
      <c r="BD165" s="56"/>
      <c r="BE165" s="56"/>
      <c r="BF165" s="56"/>
      <c r="BG165" s="56"/>
      <c r="BH165" s="56"/>
      <c r="BI165" s="56"/>
      <c r="BJ165" s="56"/>
      <c r="BK165" s="56"/>
      <c r="BL165" s="56"/>
      <c r="BM165" s="56"/>
      <c r="BN165" s="56"/>
    </row>
    <row r="166" spans="2:66" x14ac:dyDescent="0.2">
      <c r="B166" s="56"/>
      <c r="C166" s="405"/>
      <c r="D166" s="56"/>
      <c r="E166" s="56"/>
      <c r="F166" s="56"/>
      <c r="G166" s="56"/>
      <c r="H166" s="56"/>
      <c r="I166" s="55"/>
      <c r="J166" s="56"/>
      <c r="K166" s="56"/>
      <c r="L166" s="56"/>
      <c r="M166" s="56"/>
      <c r="N166" s="56"/>
      <c r="O166" s="56"/>
      <c r="P166" s="56"/>
      <c r="Q166" s="62"/>
      <c r="R166" s="62"/>
      <c r="S166" s="62"/>
      <c r="T166" s="56"/>
      <c r="U166" s="56"/>
      <c r="V166" s="56"/>
      <c r="W166" s="56"/>
      <c r="X166" s="56"/>
      <c r="Y166" s="56"/>
      <c r="Z166" s="56"/>
      <c r="AA166" s="56"/>
      <c r="AB166" s="56"/>
      <c r="AC166" s="56"/>
      <c r="AD166" s="56"/>
      <c r="AE166" s="56"/>
      <c r="AF166" s="56"/>
      <c r="AG166" s="56"/>
      <c r="AH166" s="56"/>
      <c r="AI166" s="56"/>
      <c r="AJ166" s="56"/>
      <c r="AK166" s="56"/>
      <c r="AL166" s="56"/>
      <c r="AM166" s="56"/>
      <c r="AN166" s="56"/>
      <c r="AO166" s="56"/>
      <c r="AP166" s="56"/>
      <c r="AQ166" s="56"/>
      <c r="AR166" s="56"/>
      <c r="AS166" s="56"/>
      <c r="AT166" s="56"/>
      <c r="AU166" s="56"/>
      <c r="AV166" s="56"/>
      <c r="AW166" s="56"/>
      <c r="AX166" s="56"/>
      <c r="AY166" s="56"/>
      <c r="AZ166" s="56"/>
      <c r="BA166" s="56"/>
      <c r="BB166" s="56"/>
      <c r="BC166" s="56"/>
      <c r="BD166" s="56"/>
      <c r="BE166" s="56"/>
      <c r="BF166" s="56"/>
      <c r="BG166" s="56"/>
      <c r="BH166" s="56"/>
      <c r="BI166" s="56"/>
      <c r="BJ166" s="56"/>
      <c r="BK166" s="56"/>
      <c r="BL166" s="56"/>
      <c r="BM166" s="56"/>
      <c r="BN166" s="56"/>
    </row>
    <row r="167" spans="2:66" x14ac:dyDescent="0.2">
      <c r="B167" s="56"/>
      <c r="C167" s="405"/>
      <c r="D167" s="56"/>
      <c r="E167" s="56"/>
      <c r="F167" s="56"/>
      <c r="G167" s="56"/>
      <c r="H167" s="56"/>
      <c r="I167" s="55"/>
      <c r="J167" s="56"/>
      <c r="K167" s="56"/>
      <c r="L167" s="56"/>
      <c r="M167" s="56"/>
      <c r="N167" s="56"/>
      <c r="O167" s="56"/>
      <c r="P167" s="56"/>
      <c r="Q167" s="62"/>
      <c r="R167" s="62"/>
      <c r="S167" s="62"/>
      <c r="T167" s="56"/>
      <c r="U167" s="56"/>
      <c r="V167" s="56"/>
      <c r="W167" s="56"/>
      <c r="X167" s="56"/>
      <c r="Y167" s="56"/>
      <c r="Z167" s="56"/>
      <c r="AA167" s="56"/>
      <c r="AB167" s="56"/>
      <c r="AC167" s="56"/>
      <c r="AD167" s="56"/>
      <c r="AE167" s="56"/>
      <c r="AF167" s="56"/>
      <c r="AG167" s="56"/>
      <c r="AH167" s="56"/>
      <c r="AI167" s="56"/>
      <c r="AJ167" s="56"/>
      <c r="AK167" s="56"/>
      <c r="AL167" s="56"/>
      <c r="AM167" s="56"/>
      <c r="AN167" s="56"/>
      <c r="AO167" s="56"/>
      <c r="AP167" s="56"/>
      <c r="AQ167" s="56"/>
      <c r="AR167" s="56"/>
      <c r="AS167" s="56"/>
      <c r="AT167" s="56"/>
      <c r="AU167" s="56"/>
      <c r="AV167" s="56"/>
      <c r="AW167" s="56"/>
      <c r="AX167" s="56"/>
      <c r="AY167" s="56"/>
      <c r="AZ167" s="56"/>
      <c r="BA167" s="56"/>
      <c r="BB167" s="56"/>
      <c r="BC167" s="56"/>
      <c r="BD167" s="56"/>
      <c r="BE167" s="56"/>
      <c r="BF167" s="56"/>
      <c r="BG167" s="56"/>
      <c r="BH167" s="56"/>
      <c r="BI167" s="56"/>
      <c r="BJ167" s="56"/>
      <c r="BK167" s="56"/>
      <c r="BL167" s="56"/>
      <c r="BM167" s="56"/>
      <c r="BN167" s="56"/>
    </row>
    <row r="168" spans="2:66" x14ac:dyDescent="0.2">
      <c r="B168" s="56"/>
      <c r="C168" s="405"/>
      <c r="D168" s="56"/>
      <c r="E168" s="56"/>
      <c r="F168" s="56"/>
      <c r="G168" s="56"/>
      <c r="H168" s="56"/>
      <c r="I168" s="55"/>
      <c r="J168" s="56"/>
      <c r="K168" s="56"/>
      <c r="L168" s="56"/>
      <c r="M168" s="56"/>
      <c r="N168" s="56"/>
      <c r="O168" s="56"/>
      <c r="P168" s="56"/>
      <c r="Q168" s="62"/>
      <c r="R168" s="62"/>
      <c r="S168" s="62"/>
      <c r="T168" s="56"/>
      <c r="U168" s="56"/>
      <c r="V168" s="56"/>
      <c r="W168" s="56"/>
      <c r="X168" s="56"/>
      <c r="Y168" s="56"/>
      <c r="Z168" s="56"/>
      <c r="AA168" s="56"/>
      <c r="AB168" s="56"/>
      <c r="AC168" s="56"/>
      <c r="AD168" s="56"/>
      <c r="AE168" s="56"/>
      <c r="AF168" s="56"/>
      <c r="AG168" s="56"/>
      <c r="AH168" s="56"/>
      <c r="AI168" s="56"/>
      <c r="AJ168" s="56"/>
      <c r="AK168" s="56"/>
      <c r="AL168" s="56"/>
      <c r="AM168" s="56"/>
      <c r="AN168" s="56"/>
      <c r="AO168" s="56"/>
      <c r="AP168" s="56"/>
      <c r="AQ168" s="56"/>
      <c r="AR168" s="56"/>
      <c r="AS168" s="56"/>
      <c r="AT168" s="56"/>
      <c r="AU168" s="56"/>
      <c r="AV168" s="56"/>
      <c r="AW168" s="56"/>
      <c r="AX168" s="56"/>
      <c r="AY168" s="56"/>
      <c r="AZ168" s="56"/>
      <c r="BA168" s="56"/>
      <c r="BB168" s="56"/>
      <c r="BC168" s="56"/>
      <c r="BD168" s="56"/>
      <c r="BE168" s="56"/>
      <c r="BF168" s="56"/>
      <c r="BG168" s="56"/>
      <c r="BH168" s="56"/>
      <c r="BI168" s="56"/>
      <c r="BJ168" s="56"/>
      <c r="BK168" s="56"/>
      <c r="BL168" s="56"/>
      <c r="BM168" s="56"/>
      <c r="BN168" s="56"/>
    </row>
    <row r="169" spans="2:66" x14ac:dyDescent="0.2">
      <c r="B169" s="56"/>
      <c r="C169" s="405"/>
      <c r="D169" s="56"/>
      <c r="E169" s="56"/>
      <c r="F169" s="56"/>
      <c r="G169" s="56"/>
      <c r="H169" s="56"/>
      <c r="I169" s="55"/>
      <c r="J169" s="56"/>
      <c r="K169" s="56"/>
      <c r="L169" s="56"/>
      <c r="M169" s="56"/>
      <c r="N169" s="56"/>
      <c r="O169" s="56"/>
      <c r="P169" s="56"/>
      <c r="Q169" s="62"/>
      <c r="R169" s="62"/>
      <c r="S169" s="62"/>
      <c r="T169" s="56"/>
      <c r="U169" s="56"/>
      <c r="V169" s="56"/>
      <c r="W169" s="56"/>
      <c r="X169" s="56"/>
      <c r="Y169" s="56"/>
      <c r="Z169" s="56"/>
      <c r="AA169" s="56"/>
      <c r="AB169" s="56"/>
      <c r="AC169" s="56"/>
      <c r="AD169" s="56"/>
      <c r="AE169" s="56"/>
      <c r="AF169" s="56"/>
      <c r="AG169" s="56"/>
      <c r="AH169" s="56"/>
      <c r="AI169" s="56"/>
      <c r="AJ169" s="56"/>
      <c r="AK169" s="56"/>
      <c r="AL169" s="56"/>
      <c r="AM169" s="56"/>
      <c r="AN169" s="56"/>
      <c r="AO169" s="56"/>
      <c r="AP169" s="56"/>
      <c r="AQ169" s="56"/>
      <c r="AR169" s="56"/>
      <c r="AS169" s="56"/>
      <c r="AT169" s="56"/>
      <c r="AU169" s="56"/>
      <c r="AV169" s="56"/>
      <c r="AW169" s="56"/>
      <c r="AX169" s="56"/>
      <c r="AY169" s="56"/>
      <c r="AZ169" s="56"/>
      <c r="BA169" s="56"/>
      <c r="BB169" s="56"/>
      <c r="BC169" s="56"/>
      <c r="BD169" s="56"/>
      <c r="BE169" s="56"/>
      <c r="BF169" s="56"/>
      <c r="BG169" s="56"/>
      <c r="BH169" s="56"/>
      <c r="BI169" s="56"/>
      <c r="BJ169" s="56"/>
      <c r="BK169" s="56"/>
      <c r="BL169" s="56"/>
      <c r="BM169" s="56"/>
      <c r="BN169" s="56"/>
    </row>
    <row r="170" spans="2:66" x14ac:dyDescent="0.2">
      <c r="B170" s="56"/>
      <c r="C170" s="405"/>
      <c r="D170" s="56"/>
      <c r="E170" s="56"/>
      <c r="F170" s="56"/>
      <c r="G170" s="56"/>
      <c r="H170" s="56"/>
      <c r="I170" s="55"/>
      <c r="J170" s="56"/>
      <c r="K170" s="56"/>
      <c r="L170" s="56"/>
      <c r="M170" s="56"/>
      <c r="N170" s="56"/>
      <c r="O170" s="56"/>
      <c r="P170" s="56"/>
      <c r="Q170" s="62"/>
      <c r="R170" s="62"/>
      <c r="S170" s="62"/>
      <c r="T170" s="56"/>
      <c r="U170" s="56"/>
      <c r="V170" s="56"/>
      <c r="W170" s="56"/>
      <c r="X170" s="56"/>
      <c r="Y170" s="56"/>
      <c r="Z170" s="56"/>
      <c r="AA170" s="56"/>
      <c r="AB170" s="56"/>
      <c r="AC170" s="56"/>
      <c r="AD170" s="56"/>
      <c r="AE170" s="56"/>
      <c r="AF170" s="56"/>
      <c r="AG170" s="56"/>
      <c r="AH170" s="56"/>
      <c r="AI170" s="56"/>
      <c r="AJ170" s="56"/>
      <c r="AK170" s="56"/>
      <c r="AL170" s="56"/>
      <c r="AM170" s="56"/>
      <c r="AN170" s="56"/>
      <c r="AO170" s="56"/>
      <c r="AP170" s="56"/>
      <c r="AQ170" s="56"/>
      <c r="AR170" s="56"/>
      <c r="AS170" s="56"/>
      <c r="AT170" s="56"/>
      <c r="AU170" s="56"/>
      <c r="AV170" s="56"/>
      <c r="AW170" s="56"/>
      <c r="AX170" s="56"/>
      <c r="AY170" s="56"/>
      <c r="AZ170" s="56"/>
      <c r="BA170" s="56"/>
      <c r="BB170" s="56"/>
      <c r="BC170" s="56"/>
      <c r="BD170" s="56"/>
      <c r="BE170" s="56"/>
      <c r="BF170" s="56"/>
      <c r="BG170" s="56"/>
      <c r="BH170" s="56"/>
      <c r="BI170" s="56"/>
      <c r="BJ170" s="56"/>
      <c r="BK170" s="56"/>
      <c r="BL170" s="56"/>
      <c r="BM170" s="56"/>
      <c r="BN170" s="56"/>
    </row>
    <row r="171" spans="2:66" x14ac:dyDescent="0.2">
      <c r="B171" s="56"/>
      <c r="C171" s="405"/>
      <c r="D171" s="56"/>
      <c r="E171" s="56"/>
      <c r="F171" s="56"/>
      <c r="G171" s="56"/>
      <c r="H171" s="56"/>
      <c r="I171" s="55"/>
      <c r="J171" s="56"/>
      <c r="K171" s="56"/>
      <c r="L171" s="56"/>
      <c r="M171" s="56"/>
      <c r="N171" s="56"/>
      <c r="O171" s="56"/>
      <c r="P171" s="56"/>
      <c r="Q171" s="62"/>
      <c r="R171" s="62"/>
      <c r="S171" s="62"/>
      <c r="T171" s="56"/>
      <c r="U171" s="56"/>
      <c r="V171" s="56"/>
      <c r="W171" s="56"/>
      <c r="X171" s="56"/>
      <c r="Y171" s="56"/>
      <c r="Z171" s="56"/>
      <c r="AA171" s="56"/>
      <c r="AB171" s="56"/>
      <c r="AC171" s="56"/>
      <c r="AD171" s="56"/>
      <c r="AE171" s="56"/>
      <c r="AF171" s="56"/>
      <c r="AG171" s="56"/>
      <c r="AH171" s="56"/>
      <c r="AI171" s="56"/>
      <c r="AJ171" s="56"/>
      <c r="AK171" s="56"/>
      <c r="AL171" s="56"/>
      <c r="AM171" s="56"/>
      <c r="AN171" s="56"/>
      <c r="AO171" s="56"/>
      <c r="AP171" s="56"/>
      <c r="AQ171" s="56"/>
      <c r="AR171" s="56"/>
      <c r="AS171" s="56"/>
      <c r="AT171" s="56"/>
      <c r="AU171" s="56"/>
      <c r="AV171" s="56"/>
      <c r="AW171" s="56"/>
      <c r="AX171" s="56"/>
      <c r="AY171" s="56"/>
      <c r="AZ171" s="56"/>
      <c r="BA171" s="56"/>
      <c r="BB171" s="56"/>
      <c r="BC171" s="56"/>
      <c r="BD171" s="56"/>
      <c r="BE171" s="56"/>
      <c r="BF171" s="56"/>
      <c r="BG171" s="56"/>
      <c r="BH171" s="56"/>
      <c r="BI171" s="56"/>
      <c r="BJ171" s="56"/>
      <c r="BK171" s="56"/>
      <c r="BL171" s="56"/>
      <c r="BM171" s="56"/>
      <c r="BN171" s="56"/>
    </row>
    <row r="172" spans="2:66" x14ac:dyDescent="0.2">
      <c r="B172" s="56"/>
      <c r="C172" s="405"/>
      <c r="D172" s="56"/>
      <c r="E172" s="56"/>
      <c r="F172" s="56"/>
      <c r="G172" s="56"/>
      <c r="H172" s="56"/>
      <c r="I172" s="55"/>
      <c r="J172" s="56"/>
      <c r="K172" s="56"/>
      <c r="L172" s="56"/>
      <c r="M172" s="56"/>
      <c r="N172" s="56"/>
      <c r="O172" s="56"/>
      <c r="P172" s="56"/>
      <c r="Q172" s="62"/>
      <c r="R172" s="62"/>
      <c r="S172" s="62"/>
      <c r="T172" s="56"/>
      <c r="U172" s="56"/>
      <c r="V172" s="56"/>
      <c r="W172" s="56"/>
      <c r="X172" s="56"/>
      <c r="Y172" s="56"/>
      <c r="Z172" s="56"/>
      <c r="AA172" s="56"/>
      <c r="AB172" s="56"/>
      <c r="AC172" s="56"/>
      <c r="AD172" s="56"/>
      <c r="AE172" s="56"/>
      <c r="AF172" s="56"/>
      <c r="AG172" s="56"/>
      <c r="AH172" s="56"/>
      <c r="AI172" s="56"/>
      <c r="AJ172" s="56"/>
      <c r="AK172" s="56"/>
      <c r="AL172" s="56"/>
      <c r="AM172" s="56"/>
      <c r="AN172" s="56"/>
      <c r="AO172" s="56"/>
      <c r="AP172" s="56"/>
      <c r="AQ172" s="56"/>
      <c r="AR172" s="56"/>
      <c r="AS172" s="56"/>
      <c r="AT172" s="56"/>
      <c r="AU172" s="56"/>
      <c r="AV172" s="56"/>
      <c r="AW172" s="56"/>
      <c r="AX172" s="56"/>
      <c r="AY172" s="56"/>
      <c r="AZ172" s="56"/>
      <c r="BA172" s="56"/>
      <c r="BB172" s="56"/>
      <c r="BC172" s="56"/>
      <c r="BD172" s="56"/>
      <c r="BE172" s="56"/>
      <c r="BF172" s="56"/>
      <c r="BG172" s="56"/>
      <c r="BH172" s="56"/>
      <c r="BI172" s="56"/>
      <c r="BJ172" s="56"/>
      <c r="BK172" s="56"/>
      <c r="BL172" s="56"/>
      <c r="BM172" s="56"/>
      <c r="BN172" s="56"/>
    </row>
    <row r="173" spans="2:66" x14ac:dyDescent="0.2">
      <c r="B173" s="56"/>
      <c r="C173" s="405"/>
      <c r="D173" s="56"/>
      <c r="E173" s="56"/>
      <c r="F173" s="56"/>
      <c r="G173" s="56"/>
      <c r="H173" s="56"/>
      <c r="I173" s="55"/>
      <c r="J173" s="56"/>
      <c r="K173" s="56"/>
      <c r="L173" s="56"/>
      <c r="M173" s="56"/>
      <c r="N173" s="56"/>
      <c r="O173" s="56"/>
      <c r="P173" s="56"/>
      <c r="Q173" s="62"/>
      <c r="R173" s="62"/>
      <c r="S173" s="62"/>
      <c r="T173" s="56"/>
      <c r="U173" s="56"/>
      <c r="V173" s="56"/>
      <c r="W173" s="56"/>
      <c r="X173" s="56"/>
      <c r="Y173" s="56"/>
      <c r="Z173" s="56"/>
      <c r="AA173" s="56"/>
      <c r="AB173" s="56"/>
      <c r="AC173" s="56"/>
      <c r="AD173" s="56"/>
      <c r="AE173" s="56"/>
      <c r="AF173" s="56"/>
      <c r="AG173" s="56"/>
      <c r="AH173" s="56"/>
      <c r="AI173" s="56"/>
      <c r="AJ173" s="56"/>
      <c r="AK173" s="56"/>
      <c r="AL173" s="56"/>
      <c r="AM173" s="56"/>
      <c r="AN173" s="56"/>
      <c r="AO173" s="56"/>
      <c r="AP173" s="56"/>
      <c r="AQ173" s="56"/>
      <c r="AR173" s="56"/>
      <c r="AS173" s="56"/>
      <c r="AT173" s="56"/>
      <c r="AU173" s="56"/>
      <c r="AV173" s="56"/>
      <c r="AW173" s="56"/>
      <c r="AX173" s="56"/>
      <c r="AY173" s="56"/>
      <c r="AZ173" s="56"/>
      <c r="BA173" s="56"/>
      <c r="BB173" s="56"/>
      <c r="BC173" s="56"/>
      <c r="BD173" s="56"/>
      <c r="BE173" s="56"/>
      <c r="BF173" s="56"/>
      <c r="BG173" s="56"/>
      <c r="BH173" s="56"/>
      <c r="BI173" s="56"/>
      <c r="BJ173" s="56"/>
      <c r="BK173" s="56"/>
      <c r="BL173" s="56"/>
      <c r="BM173" s="56"/>
      <c r="BN173" s="56"/>
    </row>
    <row r="174" spans="2:66" x14ac:dyDescent="0.2">
      <c r="B174" s="56"/>
      <c r="C174" s="405"/>
      <c r="D174" s="56"/>
      <c r="E174" s="56"/>
      <c r="F174" s="56"/>
      <c r="G174" s="56"/>
      <c r="H174" s="56"/>
      <c r="I174" s="55"/>
      <c r="J174" s="56"/>
      <c r="K174" s="56"/>
      <c r="L174" s="56"/>
      <c r="M174" s="56"/>
      <c r="N174" s="56"/>
      <c r="O174" s="56"/>
      <c r="P174" s="56"/>
      <c r="Q174" s="62"/>
      <c r="R174" s="62"/>
      <c r="S174" s="62"/>
      <c r="T174" s="56"/>
      <c r="U174" s="56"/>
      <c r="V174" s="56"/>
      <c r="W174" s="56"/>
      <c r="X174" s="56"/>
      <c r="Y174" s="56"/>
      <c r="Z174" s="56"/>
      <c r="AA174" s="56"/>
      <c r="AB174" s="56"/>
      <c r="AC174" s="56"/>
      <c r="AD174" s="56"/>
      <c r="AE174" s="56"/>
      <c r="AF174" s="56"/>
      <c r="AG174" s="56"/>
      <c r="AH174" s="56"/>
      <c r="AI174" s="56"/>
      <c r="AJ174" s="56"/>
      <c r="AK174" s="56"/>
      <c r="AL174" s="56"/>
      <c r="AM174" s="56"/>
      <c r="AN174" s="56"/>
      <c r="AO174" s="56"/>
      <c r="AP174" s="56"/>
      <c r="AQ174" s="56"/>
      <c r="AR174" s="56"/>
      <c r="AS174" s="56"/>
      <c r="AT174" s="56"/>
      <c r="AU174" s="56"/>
      <c r="AV174" s="56"/>
      <c r="AW174" s="56"/>
      <c r="AX174" s="56"/>
      <c r="AY174" s="56"/>
      <c r="AZ174" s="56"/>
      <c r="BA174" s="56"/>
      <c r="BB174" s="56"/>
      <c r="BC174" s="56"/>
      <c r="BD174" s="56"/>
      <c r="BE174" s="56"/>
      <c r="BF174" s="56"/>
      <c r="BG174" s="56"/>
      <c r="BH174" s="56"/>
      <c r="BI174" s="56"/>
      <c r="BJ174" s="56"/>
      <c r="BK174" s="56"/>
      <c r="BL174" s="56"/>
      <c r="BM174" s="56"/>
      <c r="BN174" s="56"/>
    </row>
    <row r="175" spans="2:66" x14ac:dyDescent="0.2">
      <c r="B175" s="56"/>
      <c r="C175" s="405"/>
      <c r="D175" s="56"/>
      <c r="E175" s="56"/>
      <c r="F175" s="56"/>
      <c r="G175" s="56"/>
      <c r="H175" s="56"/>
      <c r="I175" s="55"/>
      <c r="J175" s="56"/>
      <c r="K175" s="56"/>
      <c r="L175" s="56"/>
      <c r="M175" s="56"/>
      <c r="N175" s="56"/>
      <c r="O175" s="56"/>
      <c r="P175" s="56"/>
      <c r="Q175" s="62"/>
      <c r="R175" s="62"/>
      <c r="S175" s="62"/>
      <c r="T175" s="56"/>
      <c r="U175" s="56"/>
      <c r="V175" s="56"/>
      <c r="W175" s="56"/>
      <c r="X175" s="56"/>
      <c r="Y175" s="56"/>
      <c r="Z175" s="56"/>
      <c r="AA175" s="56"/>
      <c r="AB175" s="56"/>
      <c r="AC175" s="56"/>
      <c r="AD175" s="56"/>
      <c r="AE175" s="56"/>
      <c r="AF175" s="56"/>
      <c r="AG175" s="56"/>
      <c r="AH175" s="56"/>
      <c r="AI175" s="56"/>
      <c r="AJ175" s="56"/>
      <c r="AK175" s="56"/>
      <c r="AL175" s="56"/>
      <c r="AM175" s="56"/>
      <c r="AN175" s="56"/>
      <c r="AO175" s="56"/>
      <c r="AP175" s="56"/>
      <c r="AQ175" s="56"/>
      <c r="AR175" s="56"/>
      <c r="AS175" s="56"/>
      <c r="AT175" s="56"/>
      <c r="AU175" s="56"/>
      <c r="AV175" s="56"/>
      <c r="AW175" s="56"/>
      <c r="AX175" s="56"/>
      <c r="AY175" s="56"/>
      <c r="AZ175" s="56"/>
      <c r="BA175" s="56"/>
      <c r="BB175" s="56"/>
      <c r="BC175" s="56"/>
      <c r="BD175" s="56"/>
      <c r="BE175" s="56"/>
      <c r="BF175" s="56"/>
      <c r="BG175" s="56"/>
      <c r="BH175" s="56"/>
      <c r="BI175" s="56"/>
      <c r="BJ175" s="56"/>
      <c r="BK175" s="56"/>
      <c r="BL175" s="56"/>
      <c r="BM175" s="56"/>
      <c r="BN175" s="56"/>
    </row>
    <row r="176" spans="2:66" x14ac:dyDescent="0.2">
      <c r="B176" s="56"/>
      <c r="C176" s="405"/>
      <c r="D176" s="56"/>
      <c r="E176" s="56"/>
      <c r="F176" s="56"/>
      <c r="G176" s="56"/>
      <c r="H176" s="56"/>
      <c r="I176" s="55"/>
      <c r="J176" s="56"/>
      <c r="K176" s="56"/>
      <c r="L176" s="56"/>
      <c r="M176" s="56"/>
      <c r="N176" s="56"/>
      <c r="O176" s="56"/>
      <c r="P176" s="56"/>
      <c r="Q176" s="62"/>
      <c r="R176" s="62"/>
      <c r="S176" s="62"/>
      <c r="T176" s="56"/>
      <c r="U176" s="56"/>
      <c r="V176" s="56"/>
      <c r="W176" s="56"/>
      <c r="X176" s="56"/>
      <c r="Y176" s="56"/>
      <c r="Z176" s="56"/>
      <c r="AA176" s="56"/>
      <c r="AB176" s="56"/>
      <c r="AC176" s="56"/>
      <c r="AD176" s="56"/>
      <c r="AE176" s="56"/>
      <c r="AF176" s="56"/>
      <c r="AG176" s="56"/>
      <c r="AH176" s="56"/>
      <c r="AI176" s="56"/>
      <c r="AJ176" s="56"/>
      <c r="AK176" s="56"/>
      <c r="AL176" s="56"/>
      <c r="AM176" s="56"/>
      <c r="AN176" s="56"/>
      <c r="AO176" s="56"/>
      <c r="AP176" s="56"/>
      <c r="AQ176" s="56"/>
      <c r="AR176" s="56"/>
      <c r="AS176" s="56"/>
      <c r="AT176" s="56"/>
      <c r="AU176" s="56"/>
      <c r="AV176" s="56"/>
      <c r="AW176" s="56"/>
      <c r="AX176" s="56"/>
      <c r="AY176" s="56"/>
      <c r="AZ176" s="56"/>
      <c r="BA176" s="56"/>
      <c r="BB176" s="56"/>
      <c r="BC176" s="56"/>
      <c r="BD176" s="56"/>
      <c r="BE176" s="56"/>
      <c r="BF176" s="56"/>
      <c r="BG176" s="56"/>
      <c r="BH176" s="56"/>
      <c r="BI176" s="56"/>
      <c r="BJ176" s="56"/>
      <c r="BK176" s="56"/>
      <c r="BL176" s="56"/>
      <c r="BM176" s="56"/>
      <c r="BN176" s="56"/>
    </row>
    <row r="177" spans="2:66" x14ac:dyDescent="0.2">
      <c r="B177" s="56"/>
      <c r="C177" s="405"/>
      <c r="D177" s="56"/>
      <c r="E177" s="56"/>
      <c r="F177" s="56"/>
      <c r="G177" s="56"/>
      <c r="H177" s="56"/>
      <c r="I177" s="55"/>
      <c r="J177" s="56"/>
      <c r="K177" s="56"/>
      <c r="L177" s="56"/>
      <c r="M177" s="56"/>
      <c r="N177" s="56"/>
      <c r="O177" s="56"/>
      <c r="P177" s="56"/>
      <c r="Q177" s="62"/>
      <c r="R177" s="62"/>
      <c r="S177" s="62"/>
      <c r="T177" s="56"/>
      <c r="U177" s="56"/>
      <c r="V177" s="56"/>
      <c r="W177" s="56"/>
      <c r="X177" s="56"/>
      <c r="Y177" s="56"/>
      <c r="Z177" s="56"/>
      <c r="AA177" s="56"/>
      <c r="AB177" s="56"/>
      <c r="AC177" s="56"/>
      <c r="AD177" s="56"/>
      <c r="AE177" s="56"/>
      <c r="AF177" s="56"/>
      <c r="AG177" s="56"/>
      <c r="AH177" s="56"/>
      <c r="AI177" s="56"/>
      <c r="AJ177" s="56"/>
      <c r="AK177" s="56"/>
      <c r="AL177" s="56"/>
      <c r="AM177" s="56"/>
      <c r="AN177" s="56"/>
      <c r="AO177" s="56"/>
      <c r="AP177" s="56"/>
      <c r="AQ177" s="56"/>
      <c r="AR177" s="56"/>
      <c r="AS177" s="56"/>
      <c r="AT177" s="56"/>
      <c r="AU177" s="56"/>
      <c r="AV177" s="56"/>
      <c r="AW177" s="56"/>
      <c r="AX177" s="56"/>
      <c r="AY177" s="56"/>
      <c r="AZ177" s="56"/>
      <c r="BA177" s="56"/>
      <c r="BB177" s="56"/>
      <c r="BC177" s="56"/>
      <c r="BD177" s="56"/>
      <c r="BE177" s="56"/>
      <c r="BF177" s="56"/>
      <c r="BG177" s="56"/>
      <c r="BH177" s="56"/>
      <c r="BI177" s="56"/>
      <c r="BJ177" s="56"/>
      <c r="BK177" s="56"/>
      <c r="BL177" s="56"/>
      <c r="BM177" s="56"/>
      <c r="BN177" s="56"/>
    </row>
    <row r="178" spans="2:66" x14ac:dyDescent="0.2">
      <c r="B178" s="56"/>
      <c r="C178" s="405"/>
      <c r="D178" s="56"/>
      <c r="E178" s="56"/>
      <c r="F178" s="56"/>
      <c r="G178" s="56"/>
      <c r="H178" s="56"/>
      <c r="I178" s="55"/>
      <c r="J178" s="56"/>
      <c r="K178" s="56"/>
      <c r="L178" s="56"/>
      <c r="M178" s="56"/>
      <c r="N178" s="56"/>
      <c r="O178" s="56"/>
      <c r="P178" s="56"/>
      <c r="Q178" s="62"/>
      <c r="R178" s="62"/>
      <c r="S178" s="62"/>
      <c r="T178" s="56"/>
      <c r="U178" s="56"/>
      <c r="V178" s="56"/>
      <c r="W178" s="56"/>
      <c r="X178" s="56"/>
      <c r="Y178" s="56"/>
      <c r="Z178" s="56"/>
      <c r="AA178" s="56"/>
      <c r="AB178" s="56"/>
      <c r="AC178" s="56"/>
      <c r="AD178" s="56"/>
      <c r="AE178" s="56"/>
      <c r="AF178" s="56"/>
      <c r="AG178" s="56"/>
      <c r="AH178" s="56"/>
      <c r="AI178" s="56"/>
      <c r="AJ178" s="56"/>
      <c r="AK178" s="56"/>
      <c r="AL178" s="56"/>
      <c r="AM178" s="56"/>
      <c r="AN178" s="56"/>
      <c r="AO178" s="56"/>
      <c r="AP178" s="56"/>
      <c r="AQ178" s="56"/>
      <c r="AR178" s="56"/>
      <c r="AS178" s="56"/>
      <c r="AT178" s="56"/>
      <c r="AU178" s="56"/>
      <c r="AV178" s="56"/>
      <c r="AW178" s="56"/>
      <c r="AX178" s="56"/>
      <c r="AY178" s="56"/>
      <c r="AZ178" s="56"/>
      <c r="BA178" s="56"/>
      <c r="BB178" s="56"/>
      <c r="BC178" s="56"/>
      <c r="BD178" s="56"/>
      <c r="BE178" s="56"/>
      <c r="BF178" s="56"/>
      <c r="BG178" s="56"/>
      <c r="BH178" s="56"/>
      <c r="BI178" s="56"/>
      <c r="BJ178" s="56"/>
      <c r="BK178" s="56"/>
      <c r="BL178" s="56"/>
      <c r="BM178" s="56"/>
      <c r="BN178" s="56"/>
    </row>
    <row r="179" spans="2:66" x14ac:dyDescent="0.2">
      <c r="B179" s="56"/>
      <c r="C179" s="405"/>
      <c r="D179" s="56"/>
      <c r="E179" s="56"/>
      <c r="F179" s="56"/>
      <c r="G179" s="56"/>
      <c r="H179" s="56"/>
      <c r="I179" s="55"/>
      <c r="J179" s="56"/>
      <c r="K179" s="56"/>
      <c r="L179" s="56"/>
      <c r="M179" s="56"/>
      <c r="N179" s="56"/>
      <c r="O179" s="56"/>
      <c r="P179" s="56"/>
      <c r="Q179" s="62"/>
      <c r="R179" s="62"/>
      <c r="S179" s="62"/>
      <c r="T179" s="56"/>
      <c r="U179" s="56"/>
      <c r="V179" s="56"/>
      <c r="W179" s="56"/>
      <c r="X179" s="56"/>
      <c r="Y179" s="56"/>
      <c r="Z179" s="56"/>
      <c r="AA179" s="56"/>
      <c r="AB179" s="56"/>
      <c r="AC179" s="56"/>
      <c r="AD179" s="56"/>
      <c r="AE179" s="56"/>
      <c r="AF179" s="56"/>
      <c r="AG179" s="56"/>
      <c r="AH179" s="56"/>
      <c r="AI179" s="56"/>
      <c r="AJ179" s="56"/>
      <c r="AK179" s="56"/>
      <c r="AL179" s="56"/>
      <c r="AM179" s="56"/>
      <c r="AN179" s="56"/>
      <c r="AO179" s="56"/>
      <c r="AP179" s="56"/>
      <c r="AQ179" s="56"/>
      <c r="AR179" s="56"/>
      <c r="AS179" s="56"/>
      <c r="AT179" s="56"/>
      <c r="AU179" s="56"/>
      <c r="AV179" s="56"/>
      <c r="AW179" s="56"/>
      <c r="AX179" s="56"/>
      <c r="AY179" s="56"/>
      <c r="AZ179" s="56"/>
      <c r="BA179" s="56"/>
      <c r="BB179" s="56"/>
      <c r="BC179" s="56"/>
      <c r="BD179" s="56"/>
      <c r="BE179" s="56"/>
      <c r="BF179" s="56"/>
      <c r="BG179" s="56"/>
      <c r="BH179" s="56"/>
      <c r="BI179" s="56"/>
      <c r="BJ179" s="56"/>
      <c r="BK179" s="56"/>
      <c r="BL179" s="56"/>
      <c r="BM179" s="56"/>
      <c r="BN179" s="56"/>
    </row>
    <row r="180" spans="2:66" x14ac:dyDescent="0.2">
      <c r="B180" s="56"/>
      <c r="C180" s="405"/>
      <c r="D180" s="56"/>
      <c r="E180" s="56"/>
      <c r="F180" s="56"/>
      <c r="G180" s="56"/>
      <c r="H180" s="56"/>
      <c r="I180" s="55"/>
      <c r="J180" s="56"/>
      <c r="K180" s="56"/>
      <c r="L180" s="56"/>
      <c r="M180" s="56"/>
      <c r="N180" s="56"/>
      <c r="O180" s="56"/>
      <c r="P180" s="56"/>
      <c r="Q180" s="62"/>
      <c r="R180" s="62"/>
      <c r="S180" s="62"/>
      <c r="T180" s="56"/>
      <c r="U180" s="56"/>
      <c r="V180" s="56"/>
      <c r="W180" s="56"/>
      <c r="X180" s="56"/>
      <c r="Y180" s="56"/>
      <c r="Z180" s="56"/>
      <c r="AA180" s="56"/>
      <c r="AB180" s="56"/>
      <c r="AC180" s="56"/>
      <c r="AD180" s="56"/>
      <c r="AE180" s="56"/>
      <c r="AF180" s="56"/>
      <c r="AG180" s="56"/>
      <c r="AH180" s="56"/>
      <c r="AI180" s="56"/>
      <c r="AJ180" s="56"/>
      <c r="AK180" s="56"/>
      <c r="AL180" s="56"/>
      <c r="AM180" s="56"/>
      <c r="AN180" s="56"/>
      <c r="AO180" s="56"/>
      <c r="AP180" s="56"/>
      <c r="AQ180" s="56"/>
      <c r="AR180" s="56"/>
      <c r="AS180" s="56"/>
      <c r="AT180" s="56"/>
      <c r="AU180" s="56"/>
      <c r="AV180" s="56"/>
      <c r="AW180" s="56"/>
      <c r="AX180" s="56"/>
      <c r="AY180" s="56"/>
      <c r="AZ180" s="56"/>
      <c r="BA180" s="56"/>
      <c r="BB180" s="56"/>
      <c r="BC180" s="56"/>
      <c r="BD180" s="56"/>
      <c r="BE180" s="56"/>
      <c r="BF180" s="56"/>
      <c r="BG180" s="56"/>
      <c r="BH180" s="56"/>
      <c r="BI180" s="56"/>
      <c r="BJ180" s="56"/>
      <c r="BK180" s="56"/>
      <c r="BL180" s="56"/>
      <c r="BM180" s="56"/>
      <c r="BN180" s="56"/>
    </row>
    <row r="181" spans="2:66" x14ac:dyDescent="0.2">
      <c r="B181" s="56"/>
      <c r="C181" s="405"/>
      <c r="D181" s="56"/>
      <c r="E181" s="56"/>
      <c r="F181" s="56"/>
      <c r="G181" s="56"/>
      <c r="H181" s="56"/>
      <c r="I181" s="55"/>
      <c r="J181" s="56"/>
      <c r="K181" s="56"/>
      <c r="L181" s="56"/>
      <c r="M181" s="56"/>
      <c r="N181" s="56"/>
      <c r="O181" s="56"/>
      <c r="P181" s="56"/>
      <c r="Q181" s="62"/>
      <c r="R181" s="62"/>
      <c r="S181" s="62"/>
      <c r="T181" s="56"/>
      <c r="U181" s="56"/>
      <c r="V181" s="56"/>
      <c r="W181" s="56"/>
      <c r="X181" s="56"/>
      <c r="Y181" s="56"/>
      <c r="Z181" s="56"/>
      <c r="AA181" s="56"/>
      <c r="AB181" s="56"/>
      <c r="AC181" s="56"/>
      <c r="AD181" s="56"/>
      <c r="AE181" s="56"/>
      <c r="AF181" s="56"/>
      <c r="AG181" s="56"/>
      <c r="AH181" s="56"/>
      <c r="AI181" s="56"/>
      <c r="AJ181" s="56"/>
      <c r="AK181" s="56"/>
      <c r="AL181" s="56"/>
      <c r="AM181" s="56"/>
      <c r="AN181" s="56"/>
      <c r="AO181" s="56"/>
      <c r="AP181" s="56"/>
      <c r="AQ181" s="56"/>
      <c r="AR181" s="56"/>
      <c r="AS181" s="56"/>
      <c r="AT181" s="56"/>
      <c r="AU181" s="56"/>
      <c r="AV181" s="56"/>
      <c r="AW181" s="56"/>
      <c r="AX181" s="56"/>
      <c r="AY181" s="56"/>
      <c r="AZ181" s="56"/>
      <c r="BA181" s="56"/>
      <c r="BB181" s="56"/>
      <c r="BC181" s="56"/>
      <c r="BD181" s="56"/>
      <c r="BE181" s="56"/>
      <c r="BF181" s="56"/>
      <c r="BG181" s="56"/>
      <c r="BH181" s="56"/>
      <c r="BI181" s="56"/>
      <c r="BJ181" s="56"/>
      <c r="BK181" s="56"/>
      <c r="BL181" s="56"/>
      <c r="BM181" s="56"/>
      <c r="BN181" s="56"/>
    </row>
    <row r="182" spans="2:66" x14ac:dyDescent="0.2">
      <c r="B182" s="56"/>
      <c r="C182" s="405"/>
      <c r="D182" s="56"/>
      <c r="E182" s="56"/>
      <c r="F182" s="56"/>
      <c r="G182" s="56"/>
      <c r="H182" s="56"/>
      <c r="I182" s="55"/>
      <c r="J182" s="56"/>
      <c r="K182" s="56"/>
      <c r="L182" s="56"/>
      <c r="M182" s="56"/>
      <c r="N182" s="56"/>
      <c r="O182" s="56"/>
      <c r="P182" s="56"/>
      <c r="Q182" s="62"/>
      <c r="R182" s="62"/>
      <c r="S182" s="62"/>
      <c r="T182" s="56"/>
      <c r="U182" s="56"/>
      <c r="V182" s="56"/>
      <c r="W182" s="56"/>
      <c r="X182" s="56"/>
      <c r="Y182" s="56"/>
      <c r="Z182" s="56"/>
      <c r="AA182" s="56"/>
      <c r="AB182" s="56"/>
      <c r="AC182" s="56"/>
      <c r="AD182" s="56"/>
      <c r="AE182" s="56"/>
      <c r="AF182" s="56"/>
      <c r="AG182" s="56"/>
      <c r="AH182" s="56"/>
      <c r="AI182" s="56"/>
      <c r="AJ182" s="56"/>
      <c r="AK182" s="56"/>
      <c r="AL182" s="56"/>
      <c r="AM182" s="56"/>
      <c r="AN182" s="56"/>
      <c r="AO182" s="56"/>
      <c r="AP182" s="56"/>
      <c r="AQ182" s="56"/>
      <c r="AR182" s="56"/>
      <c r="AS182" s="56"/>
      <c r="AT182" s="56"/>
      <c r="AU182" s="56"/>
      <c r="AV182" s="56"/>
      <c r="AW182" s="56"/>
      <c r="AX182" s="56"/>
      <c r="AY182" s="56"/>
      <c r="AZ182" s="56"/>
      <c r="BA182" s="56"/>
      <c r="BB182" s="56"/>
      <c r="BC182" s="56"/>
      <c r="BD182" s="56"/>
      <c r="BE182" s="56"/>
      <c r="BF182" s="56"/>
      <c r="BG182" s="56"/>
      <c r="BH182" s="56"/>
      <c r="BI182" s="56"/>
      <c r="BJ182" s="56"/>
      <c r="BK182" s="56"/>
      <c r="BL182" s="56"/>
      <c r="BM182" s="56"/>
      <c r="BN182" s="56"/>
    </row>
    <row r="183" spans="2:66" x14ac:dyDescent="0.2">
      <c r="B183" s="56"/>
      <c r="C183" s="405"/>
      <c r="D183" s="56"/>
      <c r="E183" s="56"/>
      <c r="F183" s="56"/>
      <c r="G183" s="56"/>
      <c r="H183" s="56"/>
      <c r="I183" s="55"/>
      <c r="J183" s="56"/>
      <c r="K183" s="56"/>
      <c r="L183" s="56"/>
      <c r="M183" s="56"/>
      <c r="N183" s="56"/>
      <c r="O183" s="56"/>
      <c r="P183" s="56"/>
      <c r="Q183" s="62"/>
      <c r="R183" s="62"/>
      <c r="S183" s="62"/>
      <c r="T183" s="56"/>
      <c r="U183" s="56"/>
      <c r="V183" s="56"/>
      <c r="W183" s="56"/>
      <c r="X183" s="56"/>
      <c r="Y183" s="56"/>
      <c r="Z183" s="56"/>
      <c r="AA183" s="56"/>
      <c r="AB183" s="56"/>
      <c r="AC183" s="56"/>
      <c r="AD183" s="56"/>
      <c r="AE183" s="56"/>
      <c r="AF183" s="56"/>
      <c r="AG183" s="56"/>
      <c r="AH183" s="56"/>
      <c r="AI183" s="56"/>
      <c r="AJ183" s="56"/>
      <c r="AK183" s="56"/>
      <c r="AL183" s="56"/>
      <c r="AM183" s="56"/>
      <c r="AN183" s="56"/>
      <c r="AO183" s="56"/>
      <c r="AP183" s="56"/>
      <c r="AQ183" s="56"/>
      <c r="AR183" s="56"/>
      <c r="AS183" s="56"/>
      <c r="AT183" s="56"/>
      <c r="AU183" s="56"/>
      <c r="AV183" s="56"/>
      <c r="AW183" s="56"/>
      <c r="AX183" s="56"/>
      <c r="AY183" s="56"/>
      <c r="AZ183" s="56"/>
      <c r="BA183" s="56"/>
      <c r="BB183" s="56"/>
      <c r="BC183" s="56"/>
      <c r="BD183" s="56"/>
      <c r="BE183" s="56"/>
      <c r="BF183" s="56"/>
      <c r="BG183" s="56"/>
      <c r="BH183" s="56"/>
      <c r="BI183" s="56"/>
      <c r="BJ183" s="56"/>
      <c r="BK183" s="56"/>
      <c r="BL183" s="56"/>
      <c r="BM183" s="56"/>
      <c r="BN183" s="56"/>
    </row>
    <row r="184" spans="2:66" x14ac:dyDescent="0.2">
      <c r="B184" s="56"/>
      <c r="C184" s="405"/>
      <c r="D184" s="56"/>
      <c r="E184" s="56"/>
      <c r="F184" s="56"/>
      <c r="G184" s="56"/>
      <c r="H184" s="56"/>
      <c r="I184" s="55"/>
      <c r="J184" s="56"/>
      <c r="K184" s="56"/>
      <c r="L184" s="56"/>
      <c r="M184" s="56"/>
      <c r="N184" s="56"/>
      <c r="O184" s="56"/>
      <c r="P184" s="56"/>
      <c r="Q184" s="62"/>
      <c r="R184" s="62"/>
      <c r="S184" s="62"/>
      <c r="T184" s="56"/>
      <c r="U184" s="56"/>
      <c r="V184" s="56"/>
      <c r="W184" s="56"/>
      <c r="X184" s="56"/>
      <c r="Y184" s="56"/>
      <c r="Z184" s="56"/>
      <c r="AA184" s="56"/>
      <c r="AB184" s="56"/>
      <c r="AC184" s="56"/>
      <c r="AD184" s="56"/>
      <c r="AE184" s="56"/>
      <c r="AF184" s="56"/>
      <c r="AG184" s="56"/>
      <c r="AH184" s="56"/>
      <c r="AI184" s="56"/>
      <c r="AJ184" s="56"/>
      <c r="AK184" s="56"/>
      <c r="AL184" s="56"/>
      <c r="AM184" s="56"/>
      <c r="AN184" s="56"/>
      <c r="AO184" s="56"/>
      <c r="AP184" s="56"/>
      <c r="AQ184" s="56"/>
      <c r="AR184" s="56"/>
      <c r="AS184" s="56"/>
      <c r="AT184" s="56"/>
      <c r="AU184" s="56"/>
      <c r="AV184" s="56"/>
      <c r="AW184" s="56"/>
      <c r="AX184" s="56"/>
      <c r="AY184" s="56"/>
      <c r="AZ184" s="56"/>
      <c r="BA184" s="56"/>
      <c r="BB184" s="56"/>
      <c r="BC184" s="56"/>
      <c r="BD184" s="56"/>
      <c r="BE184" s="56"/>
      <c r="BF184" s="56"/>
      <c r="BG184" s="56"/>
      <c r="BH184" s="56"/>
      <c r="BI184" s="56"/>
      <c r="BJ184" s="56"/>
      <c r="BK184" s="56"/>
      <c r="BL184" s="56"/>
      <c r="BM184" s="56"/>
      <c r="BN184" s="56"/>
    </row>
    <row r="185" spans="2:66" x14ac:dyDescent="0.2">
      <c r="B185" s="56"/>
      <c r="C185" s="405"/>
      <c r="D185" s="56"/>
      <c r="E185" s="56"/>
      <c r="F185" s="56"/>
      <c r="G185" s="56"/>
      <c r="H185" s="56"/>
      <c r="I185" s="55"/>
      <c r="J185" s="56"/>
      <c r="K185" s="56"/>
      <c r="L185" s="56"/>
      <c r="M185" s="56"/>
      <c r="N185" s="56"/>
      <c r="O185" s="56"/>
      <c r="P185" s="56"/>
      <c r="Q185" s="62"/>
      <c r="R185" s="62"/>
      <c r="S185" s="62"/>
      <c r="T185" s="56"/>
      <c r="U185" s="56"/>
      <c r="V185" s="56"/>
      <c r="W185" s="56"/>
      <c r="X185" s="56"/>
      <c r="Y185" s="56"/>
      <c r="Z185" s="56"/>
      <c r="AA185" s="56"/>
      <c r="AB185" s="56"/>
      <c r="AC185" s="56"/>
      <c r="AD185" s="56"/>
      <c r="AE185" s="56"/>
      <c r="AF185" s="56"/>
      <c r="AG185" s="56"/>
      <c r="AH185" s="56"/>
      <c r="AI185" s="56"/>
      <c r="AJ185" s="56"/>
      <c r="AK185" s="56"/>
      <c r="AL185" s="56"/>
      <c r="AM185" s="56"/>
      <c r="AN185" s="56"/>
      <c r="AO185" s="56"/>
      <c r="AP185" s="56"/>
      <c r="AQ185" s="56"/>
      <c r="AR185" s="56"/>
      <c r="AS185" s="56"/>
      <c r="AT185" s="56"/>
      <c r="AU185" s="56"/>
      <c r="AV185" s="56"/>
      <c r="AW185" s="56"/>
      <c r="AX185" s="56"/>
      <c r="AY185" s="56"/>
      <c r="AZ185" s="56"/>
      <c r="BA185" s="56"/>
      <c r="BB185" s="56"/>
      <c r="BC185" s="56"/>
      <c r="BD185" s="56"/>
      <c r="BE185" s="56"/>
      <c r="BF185" s="56"/>
      <c r="BG185" s="56"/>
      <c r="BH185" s="56"/>
      <c r="BI185" s="56"/>
      <c r="BJ185" s="56"/>
      <c r="BK185" s="56"/>
      <c r="BL185" s="56"/>
      <c r="BM185" s="56"/>
      <c r="BN185" s="56"/>
    </row>
    <row r="186" spans="2:66" x14ac:dyDescent="0.2">
      <c r="B186" s="56"/>
      <c r="C186" s="405"/>
      <c r="D186" s="56"/>
      <c r="E186" s="56"/>
      <c r="F186" s="56"/>
      <c r="G186" s="56"/>
      <c r="H186" s="56"/>
      <c r="I186" s="55"/>
      <c r="J186" s="56"/>
      <c r="K186" s="56"/>
      <c r="L186" s="56"/>
      <c r="M186" s="56"/>
      <c r="N186" s="56"/>
      <c r="O186" s="56"/>
      <c r="P186" s="56"/>
      <c r="Q186" s="62"/>
      <c r="R186" s="62"/>
      <c r="S186" s="62"/>
      <c r="T186" s="56"/>
      <c r="U186" s="56"/>
      <c r="V186" s="56"/>
      <c r="W186" s="56"/>
      <c r="X186" s="56"/>
      <c r="Y186" s="56"/>
      <c r="Z186" s="56"/>
      <c r="AA186" s="56"/>
      <c r="AB186" s="56"/>
      <c r="AC186" s="56"/>
      <c r="AD186" s="56"/>
      <c r="AE186" s="56"/>
      <c r="AF186" s="56"/>
      <c r="AG186" s="56"/>
      <c r="AH186" s="56"/>
      <c r="AI186" s="56"/>
      <c r="AJ186" s="56"/>
      <c r="AK186" s="56"/>
      <c r="AL186" s="56"/>
      <c r="AM186" s="56"/>
      <c r="AN186" s="56"/>
      <c r="AO186" s="56"/>
      <c r="AP186" s="56"/>
      <c r="AQ186" s="56"/>
      <c r="AR186" s="56"/>
      <c r="AS186" s="56"/>
      <c r="AT186" s="56"/>
      <c r="AU186" s="56"/>
      <c r="AV186" s="56"/>
      <c r="AW186" s="56"/>
      <c r="AX186" s="56"/>
      <c r="AY186" s="56"/>
      <c r="AZ186" s="56"/>
      <c r="BA186" s="56"/>
      <c r="BB186" s="56"/>
      <c r="BC186" s="56"/>
      <c r="BD186" s="56"/>
      <c r="BE186" s="56"/>
      <c r="BF186" s="56"/>
      <c r="BG186" s="56"/>
      <c r="BH186" s="56"/>
      <c r="BI186" s="56"/>
      <c r="BJ186" s="56"/>
      <c r="BK186" s="56"/>
      <c r="BL186" s="56"/>
      <c r="BM186" s="56"/>
      <c r="BN186" s="56"/>
    </row>
    <row r="187" spans="2:66" x14ac:dyDescent="0.2">
      <c r="B187" s="56"/>
      <c r="C187" s="405"/>
      <c r="D187" s="56"/>
      <c r="E187" s="56"/>
      <c r="F187" s="56"/>
      <c r="G187" s="56"/>
      <c r="H187" s="56"/>
      <c r="I187" s="55"/>
      <c r="J187" s="56"/>
      <c r="K187" s="56"/>
      <c r="L187" s="56"/>
      <c r="M187" s="56"/>
      <c r="N187" s="56"/>
      <c r="O187" s="56"/>
      <c r="P187" s="56"/>
      <c r="Q187" s="62"/>
      <c r="R187" s="62"/>
      <c r="S187" s="62"/>
      <c r="T187" s="56"/>
      <c r="U187" s="56"/>
      <c r="V187" s="56"/>
      <c r="W187" s="56"/>
      <c r="X187" s="56"/>
      <c r="Y187" s="56"/>
      <c r="Z187" s="56"/>
      <c r="AA187" s="56"/>
      <c r="AB187" s="56"/>
      <c r="AC187" s="56"/>
      <c r="AD187" s="56"/>
      <c r="AE187" s="56"/>
      <c r="AF187" s="56"/>
      <c r="AG187" s="56"/>
      <c r="AH187" s="56"/>
      <c r="AI187" s="56"/>
      <c r="AJ187" s="56"/>
      <c r="AK187" s="56"/>
      <c r="AL187" s="56"/>
      <c r="AM187" s="56"/>
      <c r="AN187" s="56"/>
      <c r="AO187" s="56"/>
      <c r="AP187" s="56"/>
      <c r="AQ187" s="56"/>
      <c r="AR187" s="56"/>
      <c r="AS187" s="56"/>
      <c r="AT187" s="56"/>
      <c r="AU187" s="56"/>
      <c r="AV187" s="56"/>
      <c r="AW187" s="56"/>
      <c r="AX187" s="56"/>
      <c r="AY187" s="56"/>
      <c r="AZ187" s="56"/>
      <c r="BA187" s="56"/>
      <c r="BB187" s="56"/>
      <c r="BC187" s="56"/>
      <c r="BD187" s="56"/>
      <c r="BE187" s="56"/>
      <c r="BF187" s="56"/>
      <c r="BG187" s="56"/>
      <c r="BH187" s="56"/>
      <c r="BI187" s="56"/>
      <c r="BJ187" s="56"/>
      <c r="BK187" s="56"/>
      <c r="BL187" s="56"/>
      <c r="BM187" s="56"/>
      <c r="BN187" s="56"/>
    </row>
    <row r="188" spans="2:66" x14ac:dyDescent="0.2">
      <c r="B188" s="56"/>
      <c r="C188" s="405"/>
      <c r="D188" s="56"/>
      <c r="E188" s="56"/>
      <c r="F188" s="56"/>
      <c r="G188" s="56"/>
      <c r="H188" s="56"/>
      <c r="I188" s="55"/>
      <c r="J188" s="56"/>
      <c r="K188" s="56"/>
      <c r="L188" s="56"/>
      <c r="M188" s="56"/>
      <c r="N188" s="56"/>
      <c r="O188" s="56"/>
      <c r="P188" s="56"/>
      <c r="Q188" s="62"/>
      <c r="R188" s="62"/>
      <c r="S188" s="62"/>
      <c r="T188" s="56"/>
      <c r="U188" s="56"/>
      <c r="V188" s="56"/>
      <c r="W188" s="56"/>
      <c r="X188" s="56"/>
      <c r="Y188" s="56"/>
      <c r="Z188" s="56"/>
      <c r="AA188" s="56"/>
      <c r="AB188" s="56"/>
      <c r="AC188" s="56"/>
      <c r="AD188" s="56"/>
      <c r="AE188" s="56"/>
      <c r="AF188" s="56"/>
      <c r="AG188" s="56"/>
      <c r="AH188" s="56"/>
      <c r="AI188" s="56"/>
      <c r="AJ188" s="56"/>
      <c r="AK188" s="56"/>
      <c r="AL188" s="56"/>
      <c r="AM188" s="56"/>
      <c r="AN188" s="56"/>
      <c r="AO188" s="56"/>
      <c r="AP188" s="56"/>
      <c r="AQ188" s="56"/>
      <c r="AR188" s="56"/>
      <c r="AS188" s="56"/>
      <c r="AT188" s="56"/>
      <c r="AU188" s="56"/>
      <c r="AV188" s="56"/>
      <c r="AW188" s="56"/>
      <c r="AX188" s="56"/>
      <c r="AY188" s="56"/>
      <c r="AZ188" s="56"/>
      <c r="BA188" s="56"/>
      <c r="BB188" s="56"/>
      <c r="BC188" s="56"/>
      <c r="BD188" s="56"/>
      <c r="BE188" s="56"/>
      <c r="BF188" s="56"/>
      <c r="BG188" s="56"/>
      <c r="BH188" s="56"/>
      <c r="BI188" s="56"/>
      <c r="BJ188" s="56"/>
      <c r="BK188" s="56"/>
      <c r="BL188" s="56"/>
      <c r="BM188" s="56"/>
      <c r="BN188" s="56"/>
    </row>
    <row r="189" spans="2:66" x14ac:dyDescent="0.2">
      <c r="B189" s="56"/>
      <c r="C189" s="405"/>
      <c r="D189" s="56"/>
      <c r="E189" s="56"/>
      <c r="F189" s="56"/>
      <c r="G189" s="56"/>
      <c r="H189" s="56"/>
      <c r="I189" s="55"/>
      <c r="J189" s="56"/>
      <c r="K189" s="56"/>
      <c r="L189" s="56"/>
      <c r="M189" s="56"/>
      <c r="N189" s="56"/>
      <c r="O189" s="56"/>
      <c r="P189" s="56"/>
      <c r="Q189" s="62"/>
      <c r="R189" s="62"/>
      <c r="S189" s="62"/>
      <c r="T189" s="56"/>
      <c r="U189" s="56"/>
      <c r="V189" s="56"/>
      <c r="W189" s="56"/>
      <c r="X189" s="56"/>
      <c r="Y189" s="56"/>
      <c r="Z189" s="56"/>
      <c r="AA189" s="56"/>
      <c r="AB189" s="56"/>
      <c r="AC189" s="56"/>
      <c r="AD189" s="56"/>
      <c r="AE189" s="56"/>
      <c r="AF189" s="56"/>
      <c r="AG189" s="56"/>
      <c r="AH189" s="56"/>
      <c r="AI189" s="56"/>
      <c r="AJ189" s="56"/>
      <c r="AK189" s="56"/>
      <c r="AL189" s="56"/>
      <c r="AM189" s="56"/>
      <c r="AN189" s="56"/>
      <c r="AO189" s="56"/>
      <c r="AP189" s="56"/>
      <c r="AQ189" s="56"/>
      <c r="AR189" s="56"/>
      <c r="AS189" s="56"/>
      <c r="AT189" s="56"/>
      <c r="AU189" s="56"/>
      <c r="AV189" s="56"/>
      <c r="AW189" s="56"/>
      <c r="AX189" s="56"/>
      <c r="AY189" s="56"/>
      <c r="AZ189" s="56"/>
      <c r="BA189" s="56"/>
      <c r="BB189" s="56"/>
      <c r="BC189" s="56"/>
      <c r="BD189" s="56"/>
      <c r="BE189" s="56"/>
      <c r="BF189" s="56"/>
      <c r="BG189" s="56"/>
      <c r="BH189" s="56"/>
      <c r="BI189" s="56"/>
      <c r="BJ189" s="56"/>
      <c r="BK189" s="56"/>
      <c r="BL189" s="56"/>
      <c r="BM189" s="56"/>
      <c r="BN189" s="56"/>
    </row>
    <row r="190" spans="2:66" x14ac:dyDescent="0.2">
      <c r="B190" s="56"/>
      <c r="C190" s="405"/>
      <c r="D190" s="56"/>
      <c r="E190" s="56"/>
      <c r="F190" s="56"/>
      <c r="G190" s="56"/>
      <c r="H190" s="56"/>
      <c r="I190" s="55"/>
      <c r="J190" s="56"/>
      <c r="K190" s="56"/>
      <c r="L190" s="56"/>
      <c r="M190" s="56"/>
      <c r="N190" s="56"/>
      <c r="O190" s="56"/>
      <c r="P190" s="56"/>
      <c r="Q190" s="62"/>
      <c r="R190" s="62"/>
      <c r="S190" s="62"/>
      <c r="T190" s="56"/>
      <c r="U190" s="56"/>
      <c r="V190" s="56"/>
      <c r="W190" s="56"/>
      <c r="X190" s="56"/>
      <c r="Y190" s="56"/>
      <c r="Z190" s="56"/>
      <c r="AA190" s="56"/>
      <c r="AB190" s="56"/>
      <c r="AC190" s="56"/>
      <c r="AD190" s="56"/>
      <c r="AE190" s="56"/>
      <c r="AF190" s="56"/>
      <c r="AG190" s="56"/>
      <c r="AH190" s="56"/>
      <c r="AI190" s="56"/>
      <c r="AJ190" s="56"/>
      <c r="AK190" s="56"/>
      <c r="AL190" s="56"/>
      <c r="AM190" s="56"/>
      <c r="AN190" s="56"/>
      <c r="AO190" s="56"/>
      <c r="AP190" s="56"/>
      <c r="AQ190" s="56"/>
      <c r="AR190" s="56"/>
      <c r="AS190" s="56"/>
      <c r="AT190" s="56"/>
      <c r="AU190" s="56"/>
      <c r="AV190" s="56"/>
      <c r="AW190" s="56"/>
      <c r="AX190" s="56"/>
      <c r="AY190" s="56"/>
      <c r="AZ190" s="56"/>
      <c r="BA190" s="56"/>
      <c r="BB190" s="56"/>
      <c r="BC190" s="56"/>
      <c r="BD190" s="56"/>
      <c r="BE190" s="56"/>
      <c r="BF190" s="56"/>
      <c r="BG190" s="56"/>
      <c r="BH190" s="56"/>
      <c r="BI190" s="56"/>
      <c r="BJ190" s="56"/>
      <c r="BK190" s="56"/>
      <c r="BL190" s="56"/>
      <c r="BM190" s="56"/>
      <c r="BN190" s="56"/>
    </row>
    <row r="191" spans="2:66" x14ac:dyDescent="0.2">
      <c r="B191" s="56"/>
      <c r="C191" s="405"/>
      <c r="D191" s="56"/>
      <c r="E191" s="56"/>
      <c r="F191" s="56"/>
      <c r="G191" s="56"/>
      <c r="H191" s="56"/>
      <c r="I191" s="55"/>
      <c r="J191" s="56"/>
      <c r="K191" s="56"/>
      <c r="L191" s="56"/>
      <c r="M191" s="56"/>
      <c r="N191" s="56"/>
      <c r="O191" s="56"/>
      <c r="P191" s="56"/>
      <c r="Q191" s="62"/>
      <c r="R191" s="62"/>
      <c r="S191" s="62"/>
      <c r="T191" s="56"/>
      <c r="U191" s="56"/>
      <c r="V191" s="56"/>
      <c r="W191" s="56"/>
      <c r="X191" s="56"/>
      <c r="Y191" s="56"/>
      <c r="Z191" s="56"/>
      <c r="AA191" s="56"/>
      <c r="AB191" s="56"/>
      <c r="AC191" s="56"/>
      <c r="AD191" s="56"/>
      <c r="AE191" s="56"/>
      <c r="AF191" s="56"/>
      <c r="AG191" s="56"/>
      <c r="AH191" s="56"/>
      <c r="AI191" s="56"/>
      <c r="AJ191" s="56"/>
      <c r="AK191" s="56"/>
      <c r="AL191" s="56"/>
      <c r="AM191" s="56"/>
      <c r="AN191" s="56"/>
      <c r="AO191" s="56"/>
      <c r="AP191" s="56"/>
      <c r="AQ191" s="56"/>
      <c r="AR191" s="56"/>
      <c r="AS191" s="56"/>
      <c r="AT191" s="56"/>
      <c r="AU191" s="56"/>
      <c r="AV191" s="56"/>
      <c r="AW191" s="56"/>
      <c r="AX191" s="56"/>
      <c r="AY191" s="56"/>
      <c r="AZ191" s="56"/>
      <c r="BA191" s="56"/>
      <c r="BB191" s="56"/>
      <c r="BC191" s="56"/>
      <c r="BD191" s="56"/>
      <c r="BE191" s="56"/>
      <c r="BF191" s="56"/>
      <c r="BG191" s="56"/>
      <c r="BH191" s="56"/>
      <c r="BI191" s="56"/>
      <c r="BJ191" s="56"/>
      <c r="BK191" s="56"/>
      <c r="BL191" s="56"/>
      <c r="BM191" s="56"/>
      <c r="BN191" s="56"/>
    </row>
    <row r="192" spans="2:66" x14ac:dyDescent="0.2">
      <c r="B192" s="56"/>
      <c r="C192" s="405"/>
      <c r="D192" s="56"/>
      <c r="E192" s="56"/>
      <c r="F192" s="56"/>
      <c r="G192" s="56"/>
      <c r="H192" s="56"/>
      <c r="I192" s="55"/>
      <c r="J192" s="56"/>
      <c r="K192" s="56"/>
      <c r="L192" s="56"/>
      <c r="M192" s="56"/>
      <c r="N192" s="56"/>
      <c r="O192" s="56"/>
      <c r="P192" s="56"/>
      <c r="Q192" s="62"/>
      <c r="R192" s="62"/>
      <c r="S192" s="62"/>
      <c r="T192" s="56"/>
      <c r="U192" s="56"/>
      <c r="V192" s="56"/>
      <c r="W192" s="56"/>
      <c r="X192" s="56"/>
      <c r="Y192" s="56"/>
      <c r="Z192" s="56"/>
      <c r="AA192" s="56"/>
      <c r="AB192" s="56"/>
      <c r="AC192" s="56"/>
      <c r="AD192" s="56"/>
      <c r="AE192" s="56"/>
      <c r="AF192" s="56"/>
      <c r="AG192" s="56"/>
      <c r="AH192" s="56"/>
      <c r="AI192" s="56"/>
      <c r="AJ192" s="56"/>
      <c r="AK192" s="56"/>
      <c r="AL192" s="56"/>
      <c r="AM192" s="56"/>
      <c r="AN192" s="56"/>
      <c r="AO192" s="56"/>
      <c r="AP192" s="56"/>
      <c r="AQ192" s="56"/>
      <c r="AR192" s="56"/>
      <c r="AS192" s="56"/>
      <c r="AT192" s="56"/>
      <c r="AU192" s="56"/>
      <c r="AV192" s="56"/>
      <c r="AW192" s="56"/>
      <c r="AX192" s="56"/>
      <c r="AY192" s="56"/>
      <c r="AZ192" s="56"/>
      <c r="BA192" s="56"/>
      <c r="BB192" s="56"/>
      <c r="BC192" s="56"/>
      <c r="BD192" s="56"/>
      <c r="BE192" s="56"/>
      <c r="BF192" s="56"/>
      <c r="BG192" s="56"/>
      <c r="BH192" s="56"/>
      <c r="BI192" s="56"/>
      <c r="BJ192" s="56"/>
      <c r="BK192" s="56"/>
      <c r="BL192" s="56"/>
      <c r="BM192" s="56"/>
      <c r="BN192" s="56"/>
    </row>
    <row r="193" spans="2:66" x14ac:dyDescent="0.2">
      <c r="B193" s="56"/>
      <c r="C193" s="405"/>
      <c r="D193" s="56"/>
      <c r="E193" s="56"/>
      <c r="F193" s="56"/>
      <c r="G193" s="56"/>
      <c r="H193" s="56"/>
      <c r="I193" s="55"/>
      <c r="J193" s="56"/>
      <c r="K193" s="56"/>
      <c r="L193" s="56"/>
      <c r="M193" s="56"/>
      <c r="N193" s="56"/>
      <c r="O193" s="56"/>
      <c r="P193" s="56"/>
      <c r="Q193" s="62"/>
      <c r="R193" s="62"/>
      <c r="S193" s="62"/>
      <c r="T193" s="56"/>
      <c r="U193" s="56"/>
      <c r="V193" s="56"/>
      <c r="W193" s="56"/>
      <c r="X193" s="56"/>
      <c r="Y193" s="56"/>
      <c r="Z193" s="56"/>
      <c r="AA193" s="56"/>
      <c r="AB193" s="56"/>
      <c r="AC193" s="56"/>
      <c r="AD193" s="56"/>
      <c r="AE193" s="56"/>
      <c r="AF193" s="56"/>
      <c r="AG193" s="56"/>
      <c r="AH193" s="56"/>
      <c r="AI193" s="56"/>
      <c r="AJ193" s="56"/>
      <c r="AK193" s="56"/>
      <c r="AL193" s="56"/>
      <c r="AM193" s="56"/>
      <c r="AN193" s="56"/>
      <c r="AO193" s="56"/>
      <c r="AP193" s="56"/>
      <c r="AQ193" s="56"/>
      <c r="AR193" s="56"/>
      <c r="AS193" s="56"/>
      <c r="AT193" s="56"/>
      <c r="AU193" s="56"/>
      <c r="AV193" s="56"/>
      <c r="AW193" s="56"/>
      <c r="AX193" s="56"/>
      <c r="AY193" s="56"/>
      <c r="AZ193" s="56"/>
      <c r="BA193" s="56"/>
      <c r="BB193" s="56"/>
      <c r="BC193" s="56"/>
      <c r="BD193" s="56"/>
      <c r="BE193" s="56"/>
      <c r="BF193" s="56"/>
      <c r="BG193" s="56"/>
      <c r="BH193" s="56"/>
      <c r="BI193" s="56"/>
      <c r="BJ193" s="56"/>
      <c r="BK193" s="56"/>
      <c r="BL193" s="56"/>
      <c r="BM193" s="56"/>
      <c r="BN193" s="56"/>
    </row>
    <row r="194" spans="2:66" x14ac:dyDescent="0.2">
      <c r="B194" s="56"/>
      <c r="C194" s="405"/>
      <c r="D194" s="56"/>
      <c r="E194" s="56"/>
      <c r="F194" s="56"/>
      <c r="G194" s="56"/>
      <c r="H194" s="56"/>
      <c r="I194" s="55"/>
      <c r="J194" s="56"/>
      <c r="K194" s="56"/>
      <c r="L194" s="56"/>
      <c r="M194" s="56"/>
      <c r="N194" s="56"/>
      <c r="O194" s="56"/>
      <c r="P194" s="56"/>
      <c r="Q194" s="62"/>
      <c r="R194" s="62"/>
      <c r="S194" s="62"/>
      <c r="T194" s="56"/>
      <c r="U194" s="56"/>
      <c r="V194" s="56"/>
      <c r="W194" s="56"/>
      <c r="X194" s="56"/>
      <c r="Y194" s="56"/>
      <c r="Z194" s="56"/>
      <c r="AA194" s="56"/>
      <c r="AB194" s="56"/>
      <c r="AC194" s="56"/>
      <c r="AD194" s="56"/>
      <c r="AE194" s="56"/>
      <c r="AF194" s="56"/>
      <c r="AG194" s="56"/>
      <c r="AH194" s="56"/>
      <c r="AI194" s="56"/>
      <c r="AJ194" s="56"/>
      <c r="AK194" s="56"/>
      <c r="AL194" s="56"/>
      <c r="AM194" s="56"/>
      <c r="AN194" s="56"/>
      <c r="AO194" s="56"/>
      <c r="AP194" s="56"/>
      <c r="AQ194" s="56"/>
      <c r="AR194" s="56"/>
      <c r="AS194" s="56"/>
      <c r="AT194" s="56"/>
      <c r="AU194" s="56"/>
      <c r="AV194" s="56"/>
      <c r="AW194" s="56"/>
      <c r="AX194" s="56"/>
      <c r="AY194" s="56"/>
      <c r="AZ194" s="56"/>
      <c r="BA194" s="56"/>
      <c r="BB194" s="56"/>
      <c r="BC194" s="56"/>
      <c r="BD194" s="56"/>
      <c r="BE194" s="56"/>
      <c r="BF194" s="56"/>
      <c r="BG194" s="56"/>
      <c r="BH194" s="56"/>
      <c r="BI194" s="56"/>
      <c r="BJ194" s="56"/>
      <c r="BK194" s="56"/>
      <c r="BL194" s="56"/>
      <c r="BM194" s="56"/>
      <c r="BN194" s="56"/>
    </row>
    <row r="195" spans="2:66" x14ac:dyDescent="0.2">
      <c r="B195" s="56"/>
      <c r="C195" s="405"/>
      <c r="D195" s="56"/>
      <c r="E195" s="56"/>
      <c r="F195" s="56"/>
      <c r="G195" s="56"/>
      <c r="H195" s="56"/>
      <c r="I195" s="55"/>
      <c r="J195" s="56"/>
      <c r="K195" s="56"/>
      <c r="L195" s="56"/>
      <c r="M195" s="56"/>
      <c r="N195" s="56"/>
      <c r="O195" s="56"/>
      <c r="P195" s="56"/>
      <c r="Q195" s="62"/>
      <c r="R195" s="62"/>
      <c r="S195" s="62"/>
      <c r="T195" s="56"/>
      <c r="U195" s="56"/>
      <c r="V195" s="56"/>
      <c r="W195" s="56"/>
      <c r="X195" s="56"/>
      <c r="Y195" s="56"/>
      <c r="Z195" s="56"/>
      <c r="AA195" s="56"/>
      <c r="AB195" s="56"/>
      <c r="AC195" s="56"/>
      <c r="AD195" s="56"/>
      <c r="AE195" s="56"/>
      <c r="AF195" s="56"/>
      <c r="AG195" s="56"/>
      <c r="AH195" s="56"/>
      <c r="AI195" s="56"/>
      <c r="AJ195" s="56"/>
      <c r="AK195" s="56"/>
      <c r="AL195" s="56"/>
      <c r="AM195" s="56"/>
      <c r="AN195" s="56"/>
      <c r="AO195" s="56"/>
      <c r="AP195" s="56"/>
      <c r="AQ195" s="56"/>
      <c r="AR195" s="56"/>
      <c r="AS195" s="56"/>
      <c r="AT195" s="56"/>
      <c r="AU195" s="56"/>
      <c r="AV195" s="56"/>
      <c r="AW195" s="56"/>
      <c r="AX195" s="56"/>
      <c r="AY195" s="56"/>
      <c r="AZ195" s="56"/>
      <c r="BA195" s="56"/>
      <c r="BB195" s="56"/>
      <c r="BC195" s="56"/>
      <c r="BD195" s="56"/>
      <c r="BE195" s="56"/>
      <c r="BF195" s="56"/>
      <c r="BG195" s="56"/>
      <c r="BH195" s="56"/>
      <c r="BI195" s="56"/>
      <c r="BJ195" s="56"/>
      <c r="BK195" s="56"/>
      <c r="BL195" s="56"/>
      <c r="BM195" s="56"/>
      <c r="BN195" s="56"/>
    </row>
    <row r="196" spans="2:66" x14ac:dyDescent="0.2">
      <c r="B196" s="56"/>
      <c r="C196" s="405"/>
      <c r="D196" s="56"/>
      <c r="E196" s="56"/>
      <c r="F196" s="56"/>
      <c r="G196" s="56"/>
      <c r="H196" s="56"/>
      <c r="I196" s="55"/>
      <c r="J196" s="56"/>
      <c r="K196" s="56"/>
      <c r="L196" s="56"/>
      <c r="M196" s="56"/>
      <c r="N196" s="56"/>
      <c r="O196" s="56"/>
      <c r="P196" s="56"/>
      <c r="Q196" s="62"/>
      <c r="R196" s="62"/>
      <c r="S196" s="62"/>
      <c r="T196" s="56"/>
      <c r="U196" s="56"/>
      <c r="V196" s="56"/>
      <c r="W196" s="56"/>
      <c r="X196" s="56"/>
      <c r="Y196" s="56"/>
      <c r="Z196" s="56"/>
      <c r="AA196" s="56"/>
      <c r="AB196" s="56"/>
      <c r="AC196" s="56"/>
      <c r="AD196" s="56"/>
      <c r="AE196" s="56"/>
      <c r="AF196" s="56"/>
      <c r="AG196" s="56"/>
      <c r="AH196" s="56"/>
      <c r="AI196" s="56"/>
      <c r="AJ196" s="56"/>
      <c r="AK196" s="56"/>
      <c r="AL196" s="56"/>
      <c r="AM196" s="56"/>
      <c r="AN196" s="56"/>
      <c r="AO196" s="56"/>
      <c r="AP196" s="56"/>
      <c r="AQ196" s="56"/>
      <c r="AR196" s="56"/>
      <c r="AS196" s="56"/>
      <c r="AT196" s="56"/>
      <c r="AU196" s="56"/>
      <c r="AV196" s="56"/>
      <c r="AW196" s="56"/>
      <c r="AX196" s="56"/>
      <c r="AY196" s="56"/>
      <c r="AZ196" s="56"/>
      <c r="BA196" s="56"/>
      <c r="BB196" s="56"/>
      <c r="BC196" s="56"/>
      <c r="BD196" s="56"/>
      <c r="BE196" s="56"/>
      <c r="BF196" s="56"/>
      <c r="BG196" s="56"/>
      <c r="BH196" s="56"/>
      <c r="BI196" s="56"/>
      <c r="BJ196" s="56"/>
      <c r="BK196" s="56"/>
      <c r="BL196" s="56"/>
      <c r="BM196" s="56"/>
      <c r="BN196" s="56"/>
    </row>
    <row r="197" spans="2:66" x14ac:dyDescent="0.2">
      <c r="B197" s="56"/>
      <c r="C197" s="405"/>
      <c r="D197" s="56"/>
      <c r="E197" s="56"/>
      <c r="F197" s="56"/>
      <c r="G197" s="56"/>
      <c r="H197" s="56"/>
      <c r="I197" s="55"/>
      <c r="J197" s="56"/>
      <c r="K197" s="56"/>
      <c r="L197" s="56"/>
      <c r="M197" s="56"/>
      <c r="N197" s="56"/>
      <c r="O197" s="56"/>
      <c r="P197" s="56"/>
      <c r="Q197" s="62"/>
      <c r="R197" s="62"/>
      <c r="S197" s="62"/>
      <c r="T197" s="56"/>
      <c r="U197" s="56"/>
      <c r="V197" s="56"/>
      <c r="W197" s="56"/>
      <c r="X197" s="56"/>
      <c r="Y197" s="56"/>
      <c r="Z197" s="56"/>
      <c r="AA197" s="56"/>
      <c r="AB197" s="56"/>
      <c r="AC197" s="56"/>
      <c r="AD197" s="56"/>
      <c r="AE197" s="56"/>
      <c r="AF197" s="56"/>
      <c r="AG197" s="56"/>
      <c r="AH197" s="56"/>
      <c r="AI197" s="56"/>
      <c r="AJ197" s="56"/>
      <c r="AK197" s="56"/>
      <c r="AL197" s="56"/>
      <c r="AM197" s="56"/>
      <c r="AN197" s="56"/>
      <c r="AO197" s="56"/>
      <c r="AP197" s="56"/>
      <c r="AQ197" s="56"/>
      <c r="AR197" s="56"/>
      <c r="AS197" s="56"/>
      <c r="AT197" s="56"/>
      <c r="AU197" s="56"/>
      <c r="AV197" s="56"/>
      <c r="AW197" s="56"/>
      <c r="AX197" s="56"/>
      <c r="AY197" s="56"/>
      <c r="AZ197" s="56"/>
      <c r="BA197" s="56"/>
      <c r="BB197" s="56"/>
      <c r="BC197" s="56"/>
      <c r="BD197" s="56"/>
      <c r="BE197" s="56"/>
      <c r="BF197" s="56"/>
      <c r="BG197" s="56"/>
      <c r="BH197" s="56"/>
      <c r="BI197" s="56"/>
      <c r="BJ197" s="56"/>
      <c r="BK197" s="56"/>
      <c r="BL197" s="56"/>
      <c r="BM197" s="56"/>
      <c r="BN197" s="56"/>
    </row>
    <row r="198" spans="2:66" x14ac:dyDescent="0.2">
      <c r="B198" s="56"/>
      <c r="C198" s="405"/>
      <c r="D198" s="56"/>
      <c r="E198" s="56"/>
      <c r="F198" s="56"/>
      <c r="G198" s="56"/>
      <c r="H198" s="56"/>
      <c r="I198" s="55"/>
      <c r="J198" s="56"/>
      <c r="K198" s="56"/>
      <c r="L198" s="56"/>
      <c r="M198" s="56"/>
      <c r="N198" s="56"/>
      <c r="O198" s="56"/>
      <c r="P198" s="56"/>
      <c r="Q198" s="62"/>
      <c r="R198" s="62"/>
      <c r="S198" s="62"/>
      <c r="T198" s="56"/>
      <c r="U198" s="56"/>
      <c r="V198" s="56"/>
      <c r="W198" s="56"/>
      <c r="X198" s="56"/>
      <c r="Y198" s="56"/>
      <c r="Z198" s="56"/>
      <c r="AA198" s="56"/>
      <c r="AB198" s="56"/>
      <c r="AC198" s="56"/>
      <c r="AD198" s="56"/>
      <c r="AE198" s="56"/>
      <c r="AF198" s="56"/>
      <c r="AG198" s="56"/>
      <c r="AH198" s="56"/>
      <c r="AI198" s="56"/>
      <c r="AJ198" s="56"/>
      <c r="AK198" s="56"/>
      <c r="AL198" s="56"/>
      <c r="AM198" s="56"/>
      <c r="AN198" s="56"/>
      <c r="AO198" s="56"/>
      <c r="AP198" s="56"/>
      <c r="AQ198" s="56"/>
      <c r="AR198" s="56"/>
      <c r="AS198" s="56"/>
      <c r="AT198" s="56"/>
      <c r="AU198" s="56"/>
      <c r="AV198" s="56"/>
      <c r="AW198" s="56"/>
      <c r="AX198" s="56"/>
      <c r="AY198" s="56"/>
      <c r="AZ198" s="56"/>
      <c r="BA198" s="56"/>
      <c r="BB198" s="56"/>
      <c r="BC198" s="56"/>
      <c r="BD198" s="56"/>
      <c r="BE198" s="56"/>
      <c r="BF198" s="56"/>
      <c r="BG198" s="56"/>
      <c r="BH198" s="56"/>
      <c r="BI198" s="56"/>
      <c r="BJ198" s="56"/>
      <c r="BK198" s="56"/>
      <c r="BL198" s="56"/>
      <c r="BM198" s="56"/>
      <c r="BN198" s="56"/>
    </row>
    <row r="199" spans="2:66" x14ac:dyDescent="0.2">
      <c r="B199" s="56"/>
      <c r="C199" s="405"/>
      <c r="D199" s="56"/>
      <c r="E199" s="56"/>
      <c r="F199" s="56"/>
      <c r="G199" s="56"/>
      <c r="H199" s="56"/>
      <c r="I199" s="55"/>
      <c r="J199" s="56"/>
      <c r="K199" s="56"/>
      <c r="L199" s="56"/>
      <c r="M199" s="56"/>
      <c r="N199" s="56"/>
      <c r="O199" s="56"/>
      <c r="P199" s="56"/>
      <c r="Q199" s="62"/>
      <c r="R199" s="62"/>
      <c r="S199" s="62"/>
      <c r="T199" s="56"/>
      <c r="U199" s="56"/>
      <c r="V199" s="56"/>
      <c r="W199" s="56"/>
      <c r="X199" s="56"/>
      <c r="Y199" s="56"/>
      <c r="Z199" s="56"/>
      <c r="AA199" s="56"/>
      <c r="AB199" s="56"/>
      <c r="AC199" s="56"/>
      <c r="AD199" s="56"/>
      <c r="AE199" s="56"/>
      <c r="AF199" s="56"/>
      <c r="AG199" s="56"/>
      <c r="AH199" s="56"/>
      <c r="AI199" s="56"/>
      <c r="AJ199" s="56"/>
      <c r="AK199" s="56"/>
      <c r="AL199" s="56"/>
      <c r="AM199" s="56"/>
      <c r="AN199" s="56"/>
      <c r="AO199" s="56"/>
      <c r="AP199" s="56"/>
      <c r="AQ199" s="56"/>
      <c r="AR199" s="56"/>
      <c r="AS199" s="56"/>
      <c r="AT199" s="56"/>
      <c r="AU199" s="56"/>
      <c r="AV199" s="56"/>
      <c r="AW199" s="56"/>
      <c r="AX199" s="56"/>
      <c r="AY199" s="56"/>
      <c r="AZ199" s="56"/>
      <c r="BA199" s="56"/>
      <c r="BB199" s="56"/>
      <c r="BC199" s="56"/>
      <c r="BD199" s="56"/>
      <c r="BE199" s="56"/>
      <c r="BF199" s="56"/>
      <c r="BG199" s="56"/>
      <c r="BH199" s="56"/>
      <c r="BI199" s="56"/>
      <c r="BJ199" s="56"/>
      <c r="BK199" s="56"/>
      <c r="BL199" s="56"/>
      <c r="BM199" s="56"/>
      <c r="BN199" s="56"/>
    </row>
    <row r="200" spans="2:66" x14ac:dyDescent="0.2">
      <c r="B200" s="56"/>
      <c r="C200" s="405"/>
      <c r="D200" s="56"/>
      <c r="E200" s="56"/>
      <c r="F200" s="56"/>
      <c r="G200" s="56"/>
      <c r="H200" s="56"/>
      <c r="I200" s="55"/>
      <c r="J200" s="56"/>
      <c r="K200" s="56"/>
      <c r="L200" s="56"/>
      <c r="M200" s="56"/>
      <c r="N200" s="56"/>
      <c r="O200" s="56"/>
      <c r="P200" s="56"/>
      <c r="Q200" s="62"/>
      <c r="R200" s="62"/>
      <c r="S200" s="62"/>
      <c r="T200" s="56"/>
      <c r="U200" s="56"/>
      <c r="V200" s="56"/>
      <c r="W200" s="56"/>
      <c r="X200" s="56"/>
      <c r="Y200" s="56"/>
      <c r="Z200" s="56"/>
      <c r="AA200" s="56"/>
      <c r="AB200" s="56"/>
      <c r="AC200" s="56"/>
      <c r="AD200" s="56"/>
      <c r="AE200" s="56"/>
      <c r="AF200" s="56"/>
      <c r="AG200" s="56"/>
      <c r="AH200" s="56"/>
      <c r="AI200" s="56"/>
      <c r="AJ200" s="56"/>
      <c r="AK200" s="56"/>
      <c r="AL200" s="56"/>
      <c r="AM200" s="56"/>
      <c r="AN200" s="56"/>
      <c r="AO200" s="56"/>
      <c r="AP200" s="56"/>
      <c r="AQ200" s="56"/>
      <c r="AR200" s="56"/>
      <c r="AS200" s="56"/>
      <c r="AT200" s="56"/>
      <c r="AU200" s="56"/>
      <c r="AV200" s="56"/>
      <c r="AW200" s="56"/>
      <c r="AX200" s="56"/>
      <c r="AY200" s="56"/>
      <c r="AZ200" s="56"/>
      <c r="BA200" s="56"/>
      <c r="BB200" s="56"/>
      <c r="BC200" s="56"/>
      <c r="BD200" s="56"/>
      <c r="BE200" s="56"/>
      <c r="BF200" s="56"/>
      <c r="BG200" s="56"/>
      <c r="BH200" s="56"/>
      <c r="BI200" s="56"/>
      <c r="BJ200" s="56"/>
      <c r="BK200" s="56"/>
      <c r="BL200" s="56"/>
      <c r="BM200" s="56"/>
      <c r="BN200" s="56"/>
    </row>
    <row r="201" spans="2:66" x14ac:dyDescent="0.2">
      <c r="B201" s="56"/>
      <c r="C201" s="405"/>
      <c r="D201" s="56"/>
      <c r="E201" s="56"/>
      <c r="F201" s="56"/>
      <c r="G201" s="56"/>
      <c r="H201" s="56"/>
      <c r="I201" s="55"/>
      <c r="J201" s="56"/>
      <c r="K201" s="56"/>
      <c r="L201" s="56"/>
      <c r="M201" s="56"/>
      <c r="N201" s="56"/>
      <c r="O201" s="56"/>
      <c r="P201" s="56"/>
      <c r="Q201" s="62"/>
      <c r="R201" s="62"/>
      <c r="S201" s="62"/>
      <c r="T201" s="56"/>
      <c r="U201" s="56"/>
      <c r="V201" s="56"/>
      <c r="W201" s="56"/>
      <c r="X201" s="56"/>
      <c r="Y201" s="56"/>
      <c r="Z201" s="56"/>
      <c r="AA201" s="56"/>
      <c r="AB201" s="56"/>
      <c r="AC201" s="56"/>
      <c r="AD201" s="56"/>
      <c r="AE201" s="56"/>
      <c r="AF201" s="56"/>
      <c r="AG201" s="56"/>
      <c r="AH201" s="56"/>
      <c r="AI201" s="56"/>
      <c r="AJ201" s="56"/>
      <c r="AK201" s="56"/>
      <c r="AL201" s="56"/>
      <c r="AM201" s="56"/>
      <c r="AN201" s="56"/>
      <c r="AO201" s="56"/>
      <c r="AP201" s="56"/>
      <c r="AQ201" s="56"/>
      <c r="AR201" s="56"/>
      <c r="AS201" s="56"/>
      <c r="AT201" s="56"/>
      <c r="AU201" s="56"/>
      <c r="AV201" s="56"/>
      <c r="AW201" s="56"/>
      <c r="AX201" s="56"/>
      <c r="AY201" s="56"/>
      <c r="AZ201" s="56"/>
      <c r="BA201" s="56"/>
      <c r="BB201" s="56"/>
      <c r="BC201" s="56"/>
      <c r="BD201" s="56"/>
      <c r="BE201" s="56"/>
      <c r="BF201" s="56"/>
      <c r="BG201" s="56"/>
      <c r="BH201" s="56"/>
      <c r="BI201" s="56"/>
      <c r="BJ201" s="56"/>
      <c r="BK201" s="56"/>
      <c r="BL201" s="56"/>
      <c r="BM201" s="56"/>
      <c r="BN201" s="56"/>
    </row>
    <row r="202" spans="2:66" x14ac:dyDescent="0.2">
      <c r="B202" s="56"/>
      <c r="C202" s="405"/>
      <c r="D202" s="56"/>
      <c r="E202" s="56"/>
      <c r="F202" s="56"/>
      <c r="G202" s="56"/>
      <c r="H202" s="56"/>
      <c r="I202" s="55"/>
      <c r="J202" s="56"/>
      <c r="K202" s="56"/>
      <c r="L202" s="56"/>
      <c r="M202" s="56"/>
      <c r="N202" s="56"/>
      <c r="O202" s="56"/>
      <c r="P202" s="56"/>
      <c r="Q202" s="62"/>
      <c r="R202" s="62"/>
      <c r="S202" s="62"/>
      <c r="T202" s="56"/>
      <c r="U202" s="56"/>
      <c r="V202" s="56"/>
      <c r="W202" s="56"/>
      <c r="X202" s="56"/>
      <c r="Y202" s="56"/>
      <c r="Z202" s="56"/>
      <c r="AA202" s="56"/>
      <c r="AB202" s="56"/>
      <c r="AC202" s="56"/>
      <c r="AD202" s="56"/>
      <c r="AE202" s="56"/>
      <c r="AF202" s="56"/>
      <c r="AG202" s="56"/>
      <c r="AH202" s="56"/>
      <c r="AI202" s="56"/>
      <c r="AJ202" s="56"/>
      <c r="AK202" s="56"/>
      <c r="AL202" s="56"/>
      <c r="AM202" s="56"/>
      <c r="AN202" s="56"/>
      <c r="AO202" s="56"/>
      <c r="AP202" s="56"/>
      <c r="AQ202" s="56"/>
      <c r="AR202" s="56"/>
      <c r="AS202" s="56"/>
      <c r="AT202" s="56"/>
      <c r="AU202" s="56"/>
      <c r="AV202" s="56"/>
      <c r="AW202" s="56"/>
      <c r="AX202" s="56"/>
      <c r="AY202" s="56"/>
      <c r="AZ202" s="56"/>
      <c r="BA202" s="56"/>
      <c r="BB202" s="56"/>
      <c r="BC202" s="56"/>
      <c r="BD202" s="56"/>
      <c r="BE202" s="56"/>
      <c r="BF202" s="56"/>
      <c r="BG202" s="56"/>
      <c r="BH202" s="56"/>
      <c r="BI202" s="56"/>
      <c r="BJ202" s="56"/>
      <c r="BK202" s="56"/>
      <c r="BL202" s="56"/>
      <c r="BM202" s="56"/>
      <c r="BN202" s="56"/>
    </row>
    <row r="203" spans="2:66" x14ac:dyDescent="0.2">
      <c r="B203" s="56"/>
      <c r="C203" s="405"/>
      <c r="D203" s="56"/>
      <c r="E203" s="56"/>
      <c r="F203" s="56"/>
      <c r="G203" s="56"/>
      <c r="H203" s="56"/>
      <c r="I203" s="55"/>
      <c r="J203" s="56"/>
      <c r="K203" s="56"/>
      <c r="L203" s="56"/>
      <c r="M203" s="56"/>
      <c r="N203" s="56"/>
      <c r="O203" s="56"/>
      <c r="P203" s="56"/>
      <c r="Q203" s="62"/>
      <c r="R203" s="62"/>
      <c r="S203" s="62"/>
      <c r="T203" s="56"/>
      <c r="U203" s="56"/>
      <c r="V203" s="56"/>
      <c r="W203" s="56"/>
      <c r="X203" s="56"/>
      <c r="Y203" s="56"/>
      <c r="Z203" s="56"/>
      <c r="AA203" s="56"/>
      <c r="AB203" s="56"/>
      <c r="AC203" s="56"/>
      <c r="AD203" s="56"/>
      <c r="AE203" s="56"/>
      <c r="AF203" s="56"/>
      <c r="AG203" s="56"/>
      <c r="AH203" s="56"/>
      <c r="AI203" s="56"/>
      <c r="AJ203" s="56"/>
      <c r="AK203" s="56"/>
      <c r="AL203" s="56"/>
      <c r="AM203" s="56"/>
      <c r="AN203" s="56"/>
      <c r="AO203" s="56"/>
      <c r="AP203" s="56"/>
      <c r="AQ203" s="56"/>
      <c r="AR203" s="56"/>
      <c r="AS203" s="56"/>
      <c r="AT203" s="56"/>
      <c r="AU203" s="56"/>
      <c r="AV203" s="56"/>
      <c r="AW203" s="56"/>
      <c r="AX203" s="56"/>
      <c r="AY203" s="56"/>
      <c r="AZ203" s="56"/>
      <c r="BA203" s="56"/>
      <c r="BB203" s="56"/>
      <c r="BC203" s="56"/>
      <c r="BD203" s="56"/>
      <c r="BE203" s="56"/>
      <c r="BF203" s="56"/>
      <c r="BG203" s="56"/>
      <c r="BH203" s="56"/>
      <c r="BI203" s="56"/>
      <c r="BJ203" s="56"/>
      <c r="BK203" s="56"/>
      <c r="BL203" s="56"/>
      <c r="BM203" s="56"/>
      <c r="BN203" s="56"/>
    </row>
    <row r="204" spans="2:66" x14ac:dyDescent="0.2">
      <c r="B204" s="56"/>
      <c r="C204" s="405"/>
      <c r="D204" s="56"/>
      <c r="E204" s="56"/>
      <c r="F204" s="56"/>
      <c r="G204" s="56"/>
      <c r="H204" s="56"/>
      <c r="I204" s="55"/>
      <c r="J204" s="56"/>
      <c r="K204" s="56"/>
      <c r="L204" s="56"/>
      <c r="M204" s="56"/>
      <c r="N204" s="56"/>
      <c r="O204" s="56"/>
      <c r="P204" s="56"/>
      <c r="Q204" s="62"/>
      <c r="R204" s="62"/>
      <c r="S204" s="62"/>
      <c r="T204" s="56"/>
      <c r="U204" s="56"/>
      <c r="V204" s="56"/>
      <c r="W204" s="56"/>
      <c r="X204" s="56"/>
      <c r="Y204" s="56"/>
      <c r="Z204" s="56"/>
      <c r="AA204" s="56"/>
      <c r="AB204" s="56"/>
      <c r="AC204" s="56"/>
      <c r="AD204" s="56"/>
      <c r="AE204" s="56"/>
      <c r="AF204" s="56"/>
      <c r="AG204" s="56"/>
      <c r="AH204" s="56"/>
      <c r="AI204" s="56"/>
      <c r="AJ204" s="56"/>
      <c r="AK204" s="56"/>
      <c r="AL204" s="56"/>
      <c r="AM204" s="56"/>
      <c r="AN204" s="56"/>
      <c r="AO204" s="56"/>
      <c r="AP204" s="56"/>
      <c r="AQ204" s="56"/>
      <c r="AR204" s="56"/>
      <c r="AS204" s="56"/>
      <c r="AT204" s="56"/>
      <c r="AU204" s="56"/>
      <c r="AV204" s="56"/>
      <c r="AW204" s="56"/>
      <c r="AX204" s="56"/>
      <c r="AY204" s="56"/>
      <c r="AZ204" s="56"/>
      <c r="BA204" s="56"/>
      <c r="BB204" s="56"/>
      <c r="BC204" s="56"/>
      <c r="BD204" s="56"/>
      <c r="BE204" s="56"/>
      <c r="BF204" s="56"/>
      <c r="BG204" s="56"/>
      <c r="BH204" s="56"/>
      <c r="BI204" s="56"/>
      <c r="BJ204" s="56"/>
      <c r="BK204" s="56"/>
      <c r="BL204" s="56"/>
      <c r="BM204" s="56"/>
      <c r="BN204" s="56"/>
    </row>
    <row r="205" spans="2:66" x14ac:dyDescent="0.2">
      <c r="B205" s="56"/>
      <c r="C205" s="405"/>
      <c r="D205" s="56"/>
      <c r="E205" s="56"/>
      <c r="F205" s="56"/>
      <c r="G205" s="56"/>
      <c r="H205" s="56"/>
      <c r="I205" s="55"/>
      <c r="J205" s="56"/>
      <c r="K205" s="56"/>
      <c r="L205" s="56"/>
      <c r="M205" s="56"/>
      <c r="N205" s="56"/>
      <c r="O205" s="56"/>
      <c r="P205" s="56"/>
      <c r="Q205" s="62"/>
      <c r="R205" s="62"/>
      <c r="S205" s="62"/>
      <c r="T205" s="56"/>
      <c r="U205" s="56"/>
      <c r="V205" s="56"/>
      <c r="W205" s="56"/>
      <c r="X205" s="56"/>
      <c r="Y205" s="56"/>
      <c r="Z205" s="56"/>
      <c r="AA205" s="56"/>
      <c r="AB205" s="56"/>
      <c r="AC205" s="56"/>
      <c r="AD205" s="56"/>
      <c r="AE205" s="56"/>
      <c r="AF205" s="56"/>
      <c r="AG205" s="56"/>
      <c r="AH205" s="56"/>
      <c r="AI205" s="56"/>
      <c r="AJ205" s="56"/>
      <c r="AK205" s="56"/>
      <c r="AL205" s="56"/>
      <c r="AM205" s="56"/>
      <c r="AN205" s="56"/>
      <c r="AO205" s="56"/>
      <c r="AP205" s="56"/>
      <c r="AQ205" s="56"/>
      <c r="AR205" s="56"/>
      <c r="AS205" s="56"/>
      <c r="AT205" s="56"/>
      <c r="AU205" s="56"/>
      <c r="AV205" s="56"/>
      <c r="AW205" s="56"/>
      <c r="AX205" s="56"/>
      <c r="AY205" s="56"/>
      <c r="AZ205" s="56"/>
      <c r="BA205" s="56"/>
      <c r="BB205" s="56"/>
      <c r="BC205" s="56"/>
      <c r="BD205" s="56"/>
      <c r="BE205" s="56"/>
      <c r="BF205" s="56"/>
      <c r="BG205" s="56"/>
      <c r="BH205" s="56"/>
      <c r="BI205" s="56"/>
      <c r="BJ205" s="56"/>
      <c r="BK205" s="56"/>
      <c r="BL205" s="56"/>
      <c r="BM205" s="56"/>
      <c r="BN205" s="56"/>
    </row>
    <row r="206" spans="2:66" x14ac:dyDescent="0.2">
      <c r="B206" s="56"/>
      <c r="C206" s="405"/>
      <c r="D206" s="56"/>
      <c r="E206" s="56"/>
      <c r="F206" s="56"/>
      <c r="G206" s="56"/>
      <c r="H206" s="56"/>
      <c r="I206" s="55"/>
      <c r="J206" s="56"/>
      <c r="K206" s="56"/>
      <c r="L206" s="56"/>
      <c r="M206" s="56"/>
      <c r="N206" s="56"/>
      <c r="O206" s="56"/>
      <c r="P206" s="56"/>
      <c r="Q206" s="62"/>
      <c r="R206" s="62"/>
      <c r="S206" s="62"/>
      <c r="T206" s="56"/>
      <c r="U206" s="56"/>
      <c r="V206" s="56"/>
      <c r="W206" s="56"/>
      <c r="X206" s="56"/>
      <c r="Y206" s="56"/>
      <c r="Z206" s="56"/>
      <c r="AA206" s="56"/>
      <c r="AB206" s="56"/>
      <c r="AC206" s="56"/>
      <c r="AD206" s="56"/>
      <c r="AE206" s="56"/>
      <c r="AF206" s="56"/>
      <c r="AG206" s="56"/>
      <c r="AH206" s="56"/>
      <c r="AI206" s="56"/>
      <c r="AJ206" s="56"/>
      <c r="AK206" s="56"/>
      <c r="AL206" s="56"/>
      <c r="AM206" s="56"/>
      <c r="AN206" s="56"/>
      <c r="AO206" s="56"/>
      <c r="AP206" s="56"/>
      <c r="AQ206" s="56"/>
      <c r="AR206" s="56"/>
      <c r="AS206" s="56"/>
      <c r="AT206" s="56"/>
      <c r="AU206" s="56"/>
      <c r="AV206" s="56"/>
      <c r="AW206" s="56"/>
      <c r="AX206" s="56"/>
      <c r="AY206" s="56"/>
      <c r="AZ206" s="56"/>
      <c r="BA206" s="56"/>
      <c r="BB206" s="56"/>
      <c r="BC206" s="56"/>
      <c r="BD206" s="56"/>
      <c r="BE206" s="56"/>
      <c r="BF206" s="56"/>
      <c r="BG206" s="56"/>
      <c r="BH206" s="56"/>
      <c r="BI206" s="56"/>
      <c r="BJ206" s="56"/>
      <c r="BK206" s="56"/>
      <c r="BL206" s="56"/>
      <c r="BM206" s="56"/>
      <c r="BN206" s="56"/>
    </row>
    <row r="207" spans="2:66" x14ac:dyDescent="0.2">
      <c r="B207" s="56"/>
      <c r="C207" s="405"/>
      <c r="D207" s="56"/>
      <c r="E207" s="56"/>
      <c r="F207" s="56"/>
      <c r="G207" s="56"/>
      <c r="H207" s="56"/>
      <c r="I207" s="55"/>
      <c r="J207" s="56"/>
      <c r="K207" s="56"/>
      <c r="L207" s="56"/>
      <c r="M207" s="56"/>
      <c r="N207" s="56"/>
      <c r="O207" s="56"/>
      <c r="P207" s="56"/>
      <c r="Q207" s="62"/>
      <c r="R207" s="62"/>
      <c r="S207" s="62"/>
      <c r="T207" s="56"/>
      <c r="U207" s="56"/>
      <c r="V207" s="56"/>
      <c r="W207" s="56"/>
      <c r="X207" s="56"/>
      <c r="Y207" s="56"/>
      <c r="Z207" s="56"/>
      <c r="AA207" s="56"/>
      <c r="AB207" s="56"/>
      <c r="AC207" s="56"/>
      <c r="AD207" s="56"/>
      <c r="AE207" s="56"/>
      <c r="AF207" s="56"/>
      <c r="AG207" s="56"/>
      <c r="AH207" s="56"/>
      <c r="AI207" s="56"/>
      <c r="AJ207" s="56"/>
      <c r="AK207" s="56"/>
      <c r="AL207" s="56"/>
      <c r="AM207" s="56"/>
      <c r="AN207" s="56"/>
      <c r="AO207" s="56"/>
      <c r="AP207" s="56"/>
      <c r="AQ207" s="56"/>
      <c r="AR207" s="56"/>
      <c r="AS207" s="56"/>
      <c r="AT207" s="56"/>
      <c r="AU207" s="56"/>
      <c r="AV207" s="56"/>
      <c r="AW207" s="56"/>
      <c r="AX207" s="56"/>
      <c r="AY207" s="56"/>
      <c r="AZ207" s="56"/>
      <c r="BA207" s="56"/>
      <c r="BB207" s="56"/>
      <c r="BC207" s="56"/>
      <c r="BD207" s="56"/>
      <c r="BE207" s="56"/>
      <c r="BF207" s="56"/>
      <c r="BG207" s="56"/>
      <c r="BH207" s="56"/>
      <c r="BI207" s="56"/>
      <c r="BJ207" s="56"/>
      <c r="BK207" s="56"/>
      <c r="BL207" s="56"/>
      <c r="BM207" s="56"/>
      <c r="BN207" s="56"/>
    </row>
    <row r="208" spans="2:66" x14ac:dyDescent="0.2">
      <c r="B208" s="56"/>
      <c r="C208" s="405"/>
      <c r="D208" s="56"/>
      <c r="E208" s="56"/>
      <c r="F208" s="56"/>
      <c r="G208" s="56"/>
      <c r="H208" s="56"/>
      <c r="I208" s="55"/>
      <c r="J208" s="56"/>
      <c r="K208" s="56"/>
      <c r="L208" s="56"/>
      <c r="M208" s="56"/>
      <c r="N208" s="56"/>
      <c r="O208" s="56"/>
      <c r="P208" s="56"/>
      <c r="Q208" s="62"/>
      <c r="R208" s="62"/>
      <c r="S208" s="62"/>
      <c r="T208" s="56"/>
      <c r="U208" s="56"/>
      <c r="V208" s="56"/>
      <c r="W208" s="56"/>
      <c r="X208" s="56"/>
      <c r="Y208" s="56"/>
      <c r="Z208" s="56"/>
      <c r="AA208" s="56"/>
      <c r="AB208" s="56"/>
      <c r="AC208" s="56"/>
      <c r="AD208" s="56"/>
      <c r="AE208" s="56"/>
      <c r="AF208" s="56"/>
      <c r="AG208" s="56"/>
      <c r="AH208" s="56"/>
      <c r="AI208" s="56"/>
      <c r="AJ208" s="56"/>
      <c r="AK208" s="56"/>
      <c r="AL208" s="56"/>
      <c r="AM208" s="56"/>
      <c r="AN208" s="56"/>
      <c r="AO208" s="56"/>
      <c r="AP208" s="56"/>
      <c r="AQ208" s="56"/>
      <c r="AR208" s="56"/>
      <c r="AS208" s="56"/>
      <c r="AT208" s="56"/>
      <c r="AU208" s="56"/>
      <c r="AV208" s="56"/>
      <c r="AW208" s="56"/>
      <c r="AX208" s="56"/>
      <c r="AY208" s="56"/>
      <c r="AZ208" s="56"/>
      <c r="BA208" s="56"/>
      <c r="BB208" s="56"/>
      <c r="BC208" s="56"/>
      <c r="BD208" s="56"/>
      <c r="BE208" s="56"/>
      <c r="BF208" s="56"/>
      <c r="BG208" s="56"/>
      <c r="BH208" s="56"/>
      <c r="BI208" s="56"/>
      <c r="BJ208" s="56"/>
      <c r="BK208" s="56"/>
      <c r="BL208" s="56"/>
      <c r="BM208" s="56"/>
      <c r="BN208" s="56"/>
    </row>
    <row r="209" spans="2:66" x14ac:dyDescent="0.2">
      <c r="B209" s="56"/>
      <c r="C209" s="405"/>
      <c r="D209" s="56"/>
      <c r="E209" s="56"/>
      <c r="F209" s="56"/>
      <c r="G209" s="56"/>
      <c r="H209" s="56"/>
      <c r="I209" s="55"/>
      <c r="J209" s="56"/>
      <c r="K209" s="56"/>
      <c r="L209" s="56"/>
      <c r="M209" s="56"/>
      <c r="N209" s="56"/>
      <c r="O209" s="56"/>
      <c r="P209" s="56"/>
      <c r="Q209" s="62"/>
      <c r="R209" s="62"/>
      <c r="S209" s="62"/>
      <c r="T209" s="56"/>
      <c r="U209" s="56"/>
      <c r="V209" s="56"/>
      <c r="W209" s="56"/>
      <c r="X209" s="56"/>
      <c r="Y209" s="56"/>
      <c r="Z209" s="56"/>
      <c r="AA209" s="56"/>
      <c r="AB209" s="56"/>
      <c r="AC209" s="56"/>
      <c r="AD209" s="56"/>
      <c r="AE209" s="56"/>
      <c r="AF209" s="56"/>
      <c r="AG209" s="56"/>
      <c r="AH209" s="56"/>
      <c r="AI209" s="56"/>
      <c r="AJ209" s="56"/>
      <c r="AK209" s="56"/>
      <c r="AL209" s="56"/>
      <c r="AM209" s="56"/>
      <c r="AN209" s="56"/>
      <c r="AO209" s="56"/>
      <c r="AP209" s="56"/>
      <c r="AQ209" s="56"/>
      <c r="AR209" s="56"/>
      <c r="AS209" s="56"/>
      <c r="AT209" s="56"/>
      <c r="AU209" s="56"/>
      <c r="AV209" s="56"/>
      <c r="AW209" s="56"/>
      <c r="AX209" s="56"/>
      <c r="AY209" s="56"/>
      <c r="AZ209" s="56"/>
      <c r="BA209" s="56"/>
      <c r="BB209" s="56"/>
      <c r="BC209" s="56"/>
      <c r="BD209" s="56"/>
      <c r="BE209" s="56"/>
      <c r="BF209" s="56"/>
      <c r="BG209" s="56"/>
      <c r="BH209" s="56"/>
      <c r="BI209" s="56"/>
      <c r="BJ209" s="56"/>
      <c r="BK209" s="56"/>
      <c r="BL209" s="56"/>
      <c r="BM209" s="56"/>
      <c r="BN209" s="56"/>
    </row>
    <row r="210" spans="2:66" x14ac:dyDescent="0.2">
      <c r="B210" s="56"/>
      <c r="C210" s="405"/>
      <c r="D210" s="56"/>
      <c r="E210" s="56"/>
      <c r="F210" s="56"/>
      <c r="G210" s="56"/>
      <c r="H210" s="56"/>
      <c r="I210" s="55"/>
      <c r="J210" s="56"/>
      <c r="K210" s="56"/>
      <c r="L210" s="56"/>
      <c r="M210" s="56"/>
      <c r="N210" s="56"/>
      <c r="O210" s="56"/>
      <c r="P210" s="56"/>
      <c r="Q210" s="62"/>
      <c r="R210" s="62"/>
      <c r="S210" s="62"/>
      <c r="T210" s="56"/>
      <c r="U210" s="56"/>
      <c r="V210" s="56"/>
      <c r="W210" s="56"/>
      <c r="X210" s="56"/>
      <c r="Y210" s="56"/>
      <c r="Z210" s="56"/>
      <c r="AA210" s="56"/>
      <c r="AB210" s="56"/>
      <c r="AC210" s="56"/>
      <c r="AD210" s="56"/>
      <c r="AE210" s="56"/>
      <c r="AF210" s="56"/>
      <c r="AG210" s="56"/>
      <c r="AH210" s="56"/>
      <c r="AI210" s="56"/>
      <c r="AJ210" s="56"/>
      <c r="AK210" s="56"/>
      <c r="AL210" s="56"/>
      <c r="AM210" s="56"/>
      <c r="AN210" s="56"/>
      <c r="AO210" s="56"/>
      <c r="AP210" s="56"/>
      <c r="AQ210" s="56"/>
      <c r="AR210" s="56"/>
      <c r="AS210" s="56"/>
      <c r="AT210" s="56"/>
      <c r="AU210" s="56"/>
      <c r="AV210" s="56"/>
      <c r="AW210" s="56"/>
      <c r="AX210" s="56"/>
      <c r="AY210" s="56"/>
      <c r="AZ210" s="56"/>
      <c r="BA210" s="56"/>
      <c r="BB210" s="56"/>
      <c r="BC210" s="56"/>
      <c r="BD210" s="56"/>
      <c r="BE210" s="56"/>
      <c r="BF210" s="56"/>
      <c r="BG210" s="56"/>
      <c r="BH210" s="56"/>
      <c r="BI210" s="56"/>
      <c r="BJ210" s="56"/>
      <c r="BK210" s="56"/>
      <c r="BL210" s="56"/>
      <c r="BM210" s="56"/>
      <c r="BN210" s="56"/>
    </row>
    <row r="211" spans="2:66" x14ac:dyDescent="0.2">
      <c r="B211" s="56"/>
      <c r="C211" s="405"/>
      <c r="D211" s="56"/>
      <c r="E211" s="56"/>
      <c r="F211" s="56"/>
      <c r="G211" s="56"/>
      <c r="H211" s="56"/>
      <c r="I211" s="55"/>
      <c r="J211" s="56"/>
      <c r="K211" s="56"/>
      <c r="L211" s="56"/>
      <c r="M211" s="56"/>
      <c r="N211" s="56"/>
      <c r="O211" s="56"/>
      <c r="P211" s="56"/>
      <c r="Q211" s="62"/>
      <c r="R211" s="62"/>
      <c r="S211" s="62"/>
      <c r="T211" s="56"/>
      <c r="U211" s="56"/>
      <c r="V211" s="56"/>
      <c r="W211" s="56"/>
      <c r="X211" s="56"/>
      <c r="Y211" s="56"/>
      <c r="Z211" s="56"/>
      <c r="AA211" s="56"/>
      <c r="AB211" s="56"/>
      <c r="AC211" s="56"/>
      <c r="AD211" s="56"/>
      <c r="AE211" s="56"/>
      <c r="AF211" s="56"/>
      <c r="AG211" s="56"/>
      <c r="AH211" s="56"/>
      <c r="AI211" s="56"/>
      <c r="AJ211" s="56"/>
      <c r="AK211" s="56"/>
      <c r="AL211" s="56"/>
      <c r="AM211" s="56"/>
      <c r="AN211" s="56"/>
      <c r="AO211" s="56"/>
      <c r="AP211" s="56"/>
      <c r="AQ211" s="56"/>
      <c r="AR211" s="56"/>
      <c r="AS211" s="56"/>
      <c r="AT211" s="56"/>
      <c r="AU211" s="56"/>
      <c r="AV211" s="56"/>
      <c r="AW211" s="56"/>
      <c r="AX211" s="56"/>
      <c r="AY211" s="56"/>
      <c r="AZ211" s="56"/>
      <c r="BA211" s="56"/>
      <c r="BB211" s="56"/>
      <c r="BC211" s="56"/>
      <c r="BD211" s="56"/>
      <c r="BE211" s="56"/>
      <c r="BF211" s="56"/>
      <c r="BG211" s="56"/>
      <c r="BH211" s="56"/>
      <c r="BI211" s="56"/>
      <c r="BJ211" s="56"/>
      <c r="BK211" s="56"/>
      <c r="BL211" s="56"/>
      <c r="BM211" s="56"/>
      <c r="BN211" s="56"/>
    </row>
    <row r="212" spans="2:66" x14ac:dyDescent="0.2">
      <c r="B212" s="56"/>
      <c r="C212" s="405"/>
      <c r="D212" s="56"/>
      <c r="E212" s="56"/>
      <c r="F212" s="56"/>
      <c r="G212" s="56"/>
      <c r="H212" s="56"/>
      <c r="I212" s="55"/>
      <c r="J212" s="56"/>
      <c r="K212" s="56"/>
      <c r="L212" s="56"/>
      <c r="M212" s="56"/>
      <c r="N212" s="56"/>
      <c r="O212" s="56"/>
      <c r="P212" s="56"/>
      <c r="Q212" s="62"/>
      <c r="R212" s="62"/>
      <c r="S212" s="62"/>
      <c r="T212" s="56"/>
      <c r="U212" s="56"/>
      <c r="V212" s="56"/>
      <c r="W212" s="56"/>
      <c r="X212" s="56"/>
      <c r="Y212" s="56"/>
      <c r="Z212" s="56"/>
      <c r="AA212" s="56"/>
      <c r="AB212" s="56"/>
      <c r="AC212" s="56"/>
      <c r="AD212" s="56"/>
      <c r="AE212" s="56"/>
      <c r="AF212" s="56"/>
      <c r="AG212" s="56"/>
      <c r="AH212" s="56"/>
      <c r="AI212" s="56"/>
      <c r="AJ212" s="56"/>
      <c r="AK212" s="56"/>
      <c r="AL212" s="56"/>
      <c r="AM212" s="56"/>
      <c r="AN212" s="56"/>
      <c r="AO212" s="56"/>
      <c r="AP212" s="56"/>
      <c r="AQ212" s="56"/>
      <c r="AR212" s="56"/>
      <c r="AS212" s="56"/>
      <c r="AT212" s="56"/>
      <c r="AU212" s="56"/>
      <c r="AV212" s="56"/>
      <c r="AW212" s="56"/>
      <c r="AX212" s="56"/>
      <c r="AY212" s="56"/>
      <c r="AZ212" s="56"/>
      <c r="BA212" s="56"/>
      <c r="BB212" s="56"/>
      <c r="BC212" s="56"/>
      <c r="BD212" s="56"/>
      <c r="BE212" s="56"/>
      <c r="BF212" s="56"/>
      <c r="BG212" s="56"/>
      <c r="BH212" s="56"/>
      <c r="BI212" s="56"/>
      <c r="BJ212" s="56"/>
      <c r="BK212" s="56"/>
      <c r="BL212" s="56"/>
      <c r="BM212" s="56"/>
      <c r="BN212" s="56"/>
    </row>
    <row r="213" spans="2:66" x14ac:dyDescent="0.2">
      <c r="B213" s="56"/>
      <c r="C213" s="405"/>
      <c r="D213" s="56"/>
      <c r="E213" s="56"/>
      <c r="F213" s="56"/>
      <c r="G213" s="56"/>
      <c r="H213" s="56"/>
      <c r="I213" s="55"/>
      <c r="J213" s="56"/>
      <c r="K213" s="56"/>
      <c r="L213" s="56"/>
      <c r="M213" s="56"/>
      <c r="N213" s="56"/>
      <c r="O213" s="56"/>
      <c r="P213" s="56"/>
      <c r="Q213" s="62"/>
      <c r="R213" s="62"/>
      <c r="S213" s="62"/>
      <c r="T213" s="56"/>
      <c r="U213" s="56"/>
      <c r="V213" s="56"/>
      <c r="W213" s="56"/>
      <c r="X213" s="56"/>
      <c r="Y213" s="56"/>
      <c r="Z213" s="56"/>
      <c r="AA213" s="56"/>
      <c r="AB213" s="56"/>
      <c r="AC213" s="56"/>
      <c r="AD213" s="56"/>
      <c r="AE213" s="56"/>
      <c r="AF213" s="56"/>
      <c r="AG213" s="56"/>
      <c r="AH213" s="56"/>
      <c r="AI213" s="56"/>
      <c r="AJ213" s="56"/>
      <c r="AK213" s="56"/>
      <c r="AL213" s="56"/>
      <c r="AM213" s="56"/>
      <c r="AN213" s="56"/>
      <c r="AO213" s="56"/>
      <c r="AP213" s="56"/>
      <c r="AQ213" s="56"/>
      <c r="AR213" s="56"/>
      <c r="AS213" s="56"/>
      <c r="AT213" s="56"/>
      <c r="AU213" s="56"/>
      <c r="AV213" s="56"/>
      <c r="AW213" s="56"/>
      <c r="AX213" s="56"/>
      <c r="AY213" s="56"/>
      <c r="AZ213" s="56"/>
      <c r="BA213" s="56"/>
      <c r="BB213" s="56"/>
      <c r="BC213" s="56"/>
      <c r="BD213" s="56"/>
      <c r="BE213" s="56"/>
      <c r="BF213" s="56"/>
      <c r="BG213" s="56"/>
      <c r="BH213" s="56"/>
      <c r="BI213" s="56"/>
      <c r="BJ213" s="56"/>
      <c r="BK213" s="56"/>
      <c r="BL213" s="56"/>
      <c r="BM213" s="56"/>
      <c r="BN213" s="56"/>
    </row>
    <row r="214" spans="2:66" x14ac:dyDescent="0.2">
      <c r="B214" s="56"/>
      <c r="C214" s="405"/>
      <c r="D214" s="56"/>
      <c r="E214" s="56"/>
      <c r="F214" s="56"/>
      <c r="G214" s="56"/>
      <c r="H214" s="56"/>
      <c r="I214" s="55"/>
      <c r="J214" s="56"/>
      <c r="K214" s="56"/>
      <c r="L214" s="56"/>
      <c r="M214" s="56"/>
      <c r="N214" s="56"/>
      <c r="O214" s="56"/>
      <c r="P214" s="56"/>
      <c r="Q214" s="62"/>
      <c r="R214" s="62"/>
      <c r="S214" s="62"/>
      <c r="T214" s="56"/>
      <c r="U214" s="56"/>
      <c r="V214" s="56"/>
      <c r="W214" s="56"/>
      <c r="X214" s="56"/>
      <c r="Y214" s="56"/>
      <c r="Z214" s="56"/>
      <c r="AA214" s="56"/>
      <c r="AB214" s="56"/>
      <c r="AC214" s="56"/>
      <c r="AD214" s="56"/>
      <c r="AE214" s="56"/>
      <c r="AF214" s="56"/>
      <c r="AG214" s="56"/>
      <c r="AH214" s="56"/>
      <c r="AI214" s="56"/>
      <c r="AJ214" s="56"/>
      <c r="AK214" s="56"/>
      <c r="AL214" s="56"/>
      <c r="AM214" s="56"/>
      <c r="AN214" s="56"/>
      <c r="AO214" s="56"/>
      <c r="AP214" s="56"/>
      <c r="AQ214" s="56"/>
      <c r="AR214" s="56"/>
      <c r="AS214" s="56"/>
      <c r="AT214" s="56"/>
      <c r="AU214" s="56"/>
      <c r="AV214" s="56"/>
      <c r="AW214" s="56"/>
      <c r="AX214" s="56"/>
      <c r="AY214" s="56"/>
      <c r="AZ214" s="56"/>
      <c r="BA214" s="56"/>
      <c r="BB214" s="56"/>
      <c r="BC214" s="56"/>
      <c r="BD214" s="56"/>
      <c r="BE214" s="56"/>
      <c r="BF214" s="56"/>
      <c r="BG214" s="56"/>
      <c r="BH214" s="56"/>
      <c r="BI214" s="56"/>
      <c r="BJ214" s="56"/>
      <c r="BK214" s="56"/>
      <c r="BL214" s="56"/>
      <c r="BM214" s="56"/>
      <c r="BN214" s="56"/>
    </row>
    <row r="215" spans="2:66" x14ac:dyDescent="0.2">
      <c r="B215" s="56"/>
      <c r="C215" s="405"/>
      <c r="D215" s="56"/>
      <c r="E215" s="56"/>
      <c r="F215" s="56"/>
      <c r="G215" s="56"/>
      <c r="H215" s="56"/>
      <c r="I215" s="55"/>
      <c r="J215" s="56"/>
      <c r="K215" s="56"/>
      <c r="L215" s="56"/>
      <c r="M215" s="56"/>
      <c r="N215" s="56"/>
      <c r="O215" s="56"/>
      <c r="P215" s="56"/>
      <c r="Q215" s="62"/>
      <c r="R215" s="62"/>
      <c r="S215" s="62"/>
      <c r="T215" s="56"/>
      <c r="U215" s="56"/>
      <c r="V215" s="56"/>
      <c r="W215" s="56"/>
      <c r="X215" s="56"/>
      <c r="Y215" s="56"/>
      <c r="Z215" s="56"/>
      <c r="AA215" s="56"/>
      <c r="AB215" s="56"/>
      <c r="AC215" s="56"/>
      <c r="AD215" s="56"/>
      <c r="AE215" s="56"/>
      <c r="AF215" s="56"/>
      <c r="AG215" s="56"/>
      <c r="AH215" s="56"/>
      <c r="AI215" s="56"/>
      <c r="AJ215" s="56"/>
      <c r="AK215" s="56"/>
      <c r="AL215" s="56"/>
      <c r="AM215" s="56"/>
      <c r="AN215" s="56"/>
      <c r="AO215" s="56"/>
      <c r="AP215" s="56"/>
      <c r="AQ215" s="56"/>
      <c r="AR215" s="56"/>
      <c r="AS215" s="56"/>
      <c r="AT215" s="56"/>
      <c r="AU215" s="56"/>
      <c r="AV215" s="56"/>
      <c r="AW215" s="56"/>
      <c r="AX215" s="56"/>
      <c r="AY215" s="56"/>
      <c r="AZ215" s="56"/>
      <c r="BA215" s="56"/>
      <c r="BB215" s="56"/>
      <c r="BC215" s="56"/>
      <c r="BD215" s="56"/>
      <c r="BE215" s="56"/>
      <c r="BF215" s="56"/>
      <c r="BG215" s="56"/>
      <c r="BH215" s="56"/>
      <c r="BI215" s="56"/>
      <c r="BJ215" s="56"/>
      <c r="BK215" s="56"/>
      <c r="BL215" s="56"/>
      <c r="BM215" s="56"/>
      <c r="BN215" s="56"/>
    </row>
    <row r="216" spans="2:66" x14ac:dyDescent="0.2">
      <c r="B216" s="56"/>
      <c r="C216" s="405"/>
      <c r="D216" s="56"/>
      <c r="E216" s="56"/>
      <c r="F216" s="56"/>
      <c r="G216" s="56"/>
      <c r="H216" s="56"/>
      <c r="I216" s="55"/>
      <c r="J216" s="56"/>
      <c r="K216" s="56"/>
      <c r="L216" s="56"/>
      <c r="M216" s="56"/>
      <c r="N216" s="56"/>
      <c r="O216" s="56"/>
      <c r="P216" s="56"/>
      <c r="Q216" s="62"/>
      <c r="R216" s="62"/>
      <c r="S216" s="62"/>
      <c r="T216" s="56"/>
      <c r="U216" s="56"/>
      <c r="V216" s="56"/>
      <c r="W216" s="56"/>
      <c r="X216" s="56"/>
      <c r="Y216" s="56"/>
      <c r="Z216" s="56"/>
      <c r="AA216" s="56"/>
      <c r="AB216" s="56"/>
      <c r="AC216" s="56"/>
      <c r="AD216" s="56"/>
      <c r="AE216" s="56"/>
      <c r="AF216" s="56"/>
      <c r="AG216" s="56"/>
      <c r="AH216" s="56"/>
      <c r="AI216" s="56"/>
      <c r="AJ216" s="56"/>
      <c r="AK216" s="56"/>
      <c r="AL216" s="56"/>
      <c r="AM216" s="56"/>
      <c r="AN216" s="56"/>
      <c r="AO216" s="56"/>
      <c r="AP216" s="56"/>
      <c r="AQ216" s="56"/>
      <c r="AR216" s="56"/>
      <c r="AS216" s="56"/>
      <c r="AT216" s="56"/>
      <c r="AU216" s="56"/>
      <c r="AV216" s="56"/>
      <c r="AW216" s="56"/>
      <c r="AX216" s="56"/>
      <c r="AY216" s="56"/>
      <c r="AZ216" s="56"/>
      <c r="BA216" s="56"/>
      <c r="BB216" s="56"/>
      <c r="BC216" s="56"/>
      <c r="BD216" s="56"/>
      <c r="BE216" s="56"/>
      <c r="BF216" s="56"/>
      <c r="BG216" s="56"/>
      <c r="BH216" s="56"/>
      <c r="BI216" s="56"/>
      <c r="BJ216" s="56"/>
      <c r="BK216" s="56"/>
      <c r="BL216" s="56"/>
      <c r="BM216" s="56"/>
      <c r="BN216" s="56"/>
    </row>
    <row r="217" spans="2:66" x14ac:dyDescent="0.2">
      <c r="B217" s="56"/>
      <c r="C217" s="405"/>
      <c r="D217" s="56"/>
      <c r="E217" s="56"/>
      <c r="F217" s="56"/>
      <c r="G217" s="56"/>
      <c r="H217" s="56"/>
      <c r="I217" s="55"/>
      <c r="J217" s="56"/>
      <c r="K217" s="56"/>
      <c r="L217" s="56"/>
      <c r="M217" s="56"/>
      <c r="N217" s="56"/>
      <c r="O217" s="56"/>
      <c r="P217" s="56"/>
      <c r="Q217" s="62"/>
      <c r="R217" s="62"/>
      <c r="S217" s="62"/>
      <c r="T217" s="56"/>
      <c r="U217" s="56"/>
      <c r="V217" s="56"/>
      <c r="W217" s="56"/>
      <c r="X217" s="56"/>
      <c r="Y217" s="56"/>
      <c r="Z217" s="56"/>
      <c r="AA217" s="56"/>
      <c r="AB217" s="56"/>
      <c r="AC217" s="56"/>
      <c r="AD217" s="56"/>
      <c r="AE217" s="56"/>
      <c r="AF217" s="56"/>
      <c r="AG217" s="56"/>
      <c r="AH217" s="56"/>
      <c r="AI217" s="56"/>
      <c r="AJ217" s="56"/>
      <c r="AK217" s="56"/>
      <c r="AL217" s="56"/>
      <c r="AM217" s="56"/>
      <c r="AN217" s="56"/>
      <c r="AO217" s="56"/>
      <c r="AP217" s="56"/>
      <c r="AQ217" s="56"/>
      <c r="AR217" s="56"/>
      <c r="AS217" s="56"/>
      <c r="AT217" s="56"/>
      <c r="AU217" s="56"/>
      <c r="AV217" s="56"/>
      <c r="AW217" s="56"/>
      <c r="AX217" s="56"/>
      <c r="AY217" s="56"/>
      <c r="AZ217" s="56"/>
      <c r="BA217" s="56"/>
      <c r="BB217" s="56"/>
      <c r="BC217" s="56"/>
      <c r="BD217" s="56"/>
      <c r="BE217" s="56"/>
      <c r="BF217" s="56"/>
      <c r="BG217" s="56"/>
      <c r="BH217" s="56"/>
      <c r="BI217" s="56"/>
      <c r="BJ217" s="56"/>
      <c r="BK217" s="56"/>
      <c r="BL217" s="56"/>
      <c r="BM217" s="56"/>
      <c r="BN217" s="56"/>
    </row>
    <row r="218" spans="2:66" x14ac:dyDescent="0.2">
      <c r="B218" s="56"/>
      <c r="C218" s="405"/>
      <c r="D218" s="56"/>
      <c r="E218" s="56"/>
      <c r="F218" s="56"/>
      <c r="G218" s="56"/>
      <c r="H218" s="56"/>
      <c r="I218" s="55"/>
      <c r="J218" s="56"/>
      <c r="K218" s="56"/>
      <c r="L218" s="56"/>
      <c r="M218" s="56"/>
      <c r="N218" s="56"/>
      <c r="O218" s="56"/>
      <c r="P218" s="56"/>
      <c r="Q218" s="62"/>
      <c r="R218" s="62"/>
      <c r="S218" s="62"/>
      <c r="T218" s="56"/>
      <c r="U218" s="56"/>
      <c r="V218" s="56"/>
      <c r="W218" s="56"/>
      <c r="X218" s="56"/>
      <c r="Y218" s="56"/>
      <c r="Z218" s="56"/>
      <c r="AA218" s="56"/>
      <c r="AB218" s="56"/>
      <c r="AC218" s="56"/>
      <c r="AD218" s="56"/>
      <c r="AE218" s="56"/>
      <c r="AF218" s="56"/>
      <c r="AG218" s="56"/>
      <c r="AH218" s="56"/>
      <c r="AI218" s="56"/>
      <c r="AJ218" s="56"/>
      <c r="AK218" s="56"/>
      <c r="AL218" s="56"/>
      <c r="AM218" s="56"/>
      <c r="AN218" s="56"/>
      <c r="AO218" s="56"/>
      <c r="AP218" s="56"/>
      <c r="AQ218" s="56"/>
      <c r="AR218" s="56"/>
      <c r="AS218" s="56"/>
      <c r="AT218" s="56"/>
      <c r="AU218" s="56"/>
      <c r="AV218" s="56"/>
      <c r="AW218" s="56"/>
      <c r="AX218" s="56"/>
      <c r="AY218" s="56"/>
      <c r="AZ218" s="56"/>
      <c r="BA218" s="56"/>
      <c r="BB218" s="56"/>
      <c r="BC218" s="56"/>
      <c r="BD218" s="56"/>
      <c r="BE218" s="56"/>
      <c r="BF218" s="56"/>
      <c r="BG218" s="56"/>
      <c r="BH218" s="56"/>
      <c r="BI218" s="56"/>
      <c r="BJ218" s="56"/>
      <c r="BK218" s="56"/>
      <c r="BL218" s="56"/>
      <c r="BM218" s="56"/>
      <c r="BN218" s="56"/>
    </row>
    <row r="219" spans="2:66" x14ac:dyDescent="0.2">
      <c r="B219" s="56"/>
      <c r="C219" s="405"/>
      <c r="D219" s="56"/>
      <c r="E219" s="56"/>
      <c r="F219" s="56"/>
      <c r="G219" s="56"/>
      <c r="H219" s="56"/>
      <c r="I219" s="55"/>
      <c r="J219" s="56"/>
      <c r="K219" s="56"/>
      <c r="L219" s="56"/>
      <c r="M219" s="56"/>
      <c r="N219" s="56"/>
      <c r="O219" s="56"/>
      <c r="P219" s="56"/>
      <c r="Q219" s="62"/>
      <c r="R219" s="62"/>
      <c r="S219" s="62"/>
      <c r="T219" s="56"/>
      <c r="U219" s="56"/>
      <c r="V219" s="56"/>
      <c r="W219" s="56"/>
      <c r="X219" s="56"/>
      <c r="Y219" s="56"/>
      <c r="Z219" s="56"/>
      <c r="AA219" s="56"/>
      <c r="AB219" s="56"/>
      <c r="AC219" s="56"/>
      <c r="AD219" s="56"/>
      <c r="AE219" s="56"/>
      <c r="AF219" s="56"/>
      <c r="AG219" s="56"/>
      <c r="AH219" s="56"/>
      <c r="AI219" s="56"/>
      <c r="AJ219" s="56"/>
      <c r="AK219" s="56"/>
      <c r="AL219" s="56"/>
      <c r="AM219" s="56"/>
      <c r="AN219" s="56"/>
      <c r="AO219" s="56"/>
      <c r="AP219" s="56"/>
      <c r="AQ219" s="56"/>
      <c r="AR219" s="56"/>
      <c r="AS219" s="56"/>
      <c r="AT219" s="56"/>
      <c r="AU219" s="56"/>
      <c r="AV219" s="56"/>
      <c r="AW219" s="56"/>
      <c r="AX219" s="56"/>
      <c r="AY219" s="56"/>
      <c r="AZ219" s="56"/>
      <c r="BA219" s="56"/>
      <c r="BB219" s="56"/>
      <c r="BC219" s="56"/>
      <c r="BD219" s="56"/>
      <c r="BE219" s="56"/>
      <c r="BF219" s="56"/>
      <c r="BG219" s="56"/>
      <c r="BH219" s="56"/>
      <c r="BI219" s="56"/>
      <c r="BJ219" s="56"/>
      <c r="BK219" s="56"/>
      <c r="BL219" s="56"/>
      <c r="BM219" s="56"/>
      <c r="BN219" s="56"/>
    </row>
    <row r="220" spans="2:66" x14ac:dyDescent="0.2">
      <c r="B220" s="56"/>
      <c r="C220" s="405"/>
      <c r="D220" s="56"/>
      <c r="E220" s="56"/>
      <c r="F220" s="56"/>
      <c r="G220" s="56"/>
      <c r="H220" s="56"/>
      <c r="I220" s="55"/>
      <c r="J220" s="56"/>
      <c r="K220" s="56"/>
      <c r="L220" s="56"/>
      <c r="M220" s="56"/>
      <c r="N220" s="56"/>
      <c r="O220" s="56"/>
      <c r="P220" s="56"/>
      <c r="Q220" s="62"/>
      <c r="R220" s="62"/>
      <c r="S220" s="62"/>
      <c r="T220" s="56"/>
      <c r="U220" s="56"/>
      <c r="V220" s="56"/>
      <c r="W220" s="56"/>
      <c r="X220" s="56"/>
      <c r="Y220" s="56"/>
      <c r="Z220" s="56"/>
      <c r="AA220" s="56"/>
      <c r="AB220" s="56"/>
      <c r="AC220" s="56"/>
      <c r="AD220" s="56"/>
      <c r="AE220" s="56"/>
      <c r="AF220" s="56"/>
      <c r="AG220" s="56"/>
      <c r="AH220" s="56"/>
      <c r="AI220" s="56"/>
      <c r="AJ220" s="56"/>
      <c r="AK220" s="56"/>
      <c r="AL220" s="56"/>
      <c r="AM220" s="56"/>
      <c r="AN220" s="56"/>
      <c r="AO220" s="56"/>
      <c r="AP220" s="56"/>
      <c r="AQ220" s="56"/>
      <c r="AR220" s="56"/>
      <c r="AS220" s="56"/>
      <c r="AT220" s="56"/>
      <c r="AU220" s="56"/>
      <c r="AV220" s="56"/>
      <c r="AW220" s="56"/>
      <c r="AX220" s="56"/>
      <c r="AY220" s="56"/>
      <c r="AZ220" s="56"/>
      <c r="BA220" s="56"/>
      <c r="BB220" s="56"/>
      <c r="BC220" s="56"/>
      <c r="BD220" s="56"/>
      <c r="BE220" s="56"/>
      <c r="BF220" s="56"/>
      <c r="BG220" s="56"/>
      <c r="BH220" s="56"/>
      <c r="BI220" s="56"/>
      <c r="BJ220" s="56"/>
      <c r="BK220" s="56"/>
      <c r="BL220" s="56"/>
      <c r="BM220" s="56"/>
      <c r="BN220" s="56"/>
    </row>
    <row r="221" spans="2:66" x14ac:dyDescent="0.2">
      <c r="B221" s="56"/>
      <c r="C221" s="405"/>
      <c r="D221" s="56"/>
      <c r="E221" s="56"/>
      <c r="F221" s="56"/>
      <c r="G221" s="56"/>
      <c r="H221" s="56"/>
      <c r="I221" s="55"/>
      <c r="J221" s="56"/>
      <c r="K221" s="56"/>
      <c r="L221" s="56"/>
      <c r="M221" s="56"/>
      <c r="N221" s="56"/>
      <c r="O221" s="56"/>
      <c r="P221" s="56"/>
      <c r="Q221" s="62"/>
      <c r="R221" s="62"/>
      <c r="S221" s="62"/>
      <c r="T221" s="56"/>
      <c r="U221" s="56"/>
      <c r="V221" s="56"/>
      <c r="W221" s="56"/>
      <c r="X221" s="56"/>
      <c r="Y221" s="56"/>
      <c r="Z221" s="56"/>
      <c r="AA221" s="56"/>
      <c r="AB221" s="56"/>
      <c r="AC221" s="56"/>
      <c r="AD221" s="56"/>
      <c r="AE221" s="56"/>
      <c r="AF221" s="56"/>
      <c r="AG221" s="56"/>
      <c r="AH221" s="56"/>
      <c r="AI221" s="56"/>
      <c r="AJ221" s="56"/>
      <c r="AK221" s="56"/>
      <c r="AL221" s="56"/>
      <c r="AM221" s="56"/>
      <c r="AN221" s="56"/>
      <c r="AO221" s="56"/>
      <c r="AP221" s="56"/>
      <c r="AQ221" s="56"/>
      <c r="AR221" s="56"/>
      <c r="AS221" s="56"/>
      <c r="AT221" s="56"/>
      <c r="AU221" s="56"/>
      <c r="AV221" s="56"/>
      <c r="AW221" s="56"/>
      <c r="AX221" s="56"/>
      <c r="AY221" s="56"/>
      <c r="AZ221" s="56"/>
      <c r="BA221" s="56"/>
      <c r="BB221" s="56"/>
      <c r="BC221" s="56"/>
      <c r="BD221" s="56"/>
      <c r="BE221" s="56"/>
      <c r="BF221" s="56"/>
      <c r="BG221" s="56"/>
      <c r="BH221" s="56"/>
      <c r="BI221" s="56"/>
      <c r="BJ221" s="56"/>
      <c r="BK221" s="56"/>
      <c r="BL221" s="56"/>
      <c r="BM221" s="56"/>
      <c r="BN221" s="56"/>
    </row>
    <row r="222" spans="2:66" x14ac:dyDescent="0.2">
      <c r="B222" s="56"/>
      <c r="C222" s="405"/>
      <c r="D222" s="56"/>
      <c r="E222" s="56"/>
      <c r="F222" s="56"/>
      <c r="G222" s="56"/>
      <c r="H222" s="56"/>
      <c r="I222" s="55"/>
      <c r="J222" s="56"/>
      <c r="K222" s="56"/>
      <c r="L222" s="56"/>
      <c r="M222" s="56"/>
      <c r="N222" s="56"/>
      <c r="O222" s="56"/>
      <c r="P222" s="56"/>
      <c r="Q222" s="62"/>
      <c r="R222" s="62"/>
      <c r="S222" s="62"/>
      <c r="T222" s="56"/>
      <c r="U222" s="56"/>
      <c r="V222" s="56"/>
      <c r="W222" s="56"/>
      <c r="X222" s="56"/>
      <c r="Y222" s="56"/>
      <c r="Z222" s="56"/>
      <c r="AA222" s="56"/>
      <c r="AB222" s="56"/>
      <c r="AC222" s="56"/>
      <c r="AD222" s="56"/>
      <c r="AE222" s="56"/>
      <c r="AF222" s="56"/>
      <c r="AG222" s="56"/>
      <c r="AH222" s="56"/>
      <c r="AI222" s="56"/>
      <c r="AJ222" s="56"/>
      <c r="AK222" s="56"/>
      <c r="AL222" s="56"/>
      <c r="AM222" s="56"/>
      <c r="AN222" s="56"/>
      <c r="AO222" s="56"/>
      <c r="AP222" s="56"/>
      <c r="AQ222" s="56"/>
      <c r="AR222" s="56"/>
      <c r="AS222" s="56"/>
      <c r="AT222" s="56"/>
      <c r="AU222" s="56"/>
      <c r="AV222" s="56"/>
      <c r="AW222" s="56"/>
      <c r="AX222" s="56"/>
      <c r="AY222" s="56"/>
      <c r="AZ222" s="56"/>
      <c r="BA222" s="56"/>
      <c r="BB222" s="56"/>
      <c r="BC222" s="56"/>
      <c r="BD222" s="56"/>
      <c r="BE222" s="56"/>
      <c r="BF222" s="56"/>
      <c r="BG222" s="56"/>
      <c r="BH222" s="56"/>
      <c r="BI222" s="56"/>
      <c r="BJ222" s="56"/>
      <c r="BK222" s="56"/>
      <c r="BL222" s="56"/>
      <c r="BM222" s="56"/>
      <c r="BN222" s="56"/>
    </row>
    <row r="223" spans="2:66" x14ac:dyDescent="0.2">
      <c r="B223" s="56"/>
      <c r="C223" s="405"/>
      <c r="D223" s="56"/>
      <c r="E223" s="56"/>
      <c r="F223" s="56"/>
      <c r="G223" s="56"/>
      <c r="H223" s="56"/>
      <c r="I223" s="55"/>
      <c r="J223" s="56"/>
      <c r="K223" s="56"/>
      <c r="L223" s="56"/>
      <c r="M223" s="56"/>
      <c r="N223" s="56"/>
      <c r="O223" s="56"/>
      <c r="P223" s="56"/>
      <c r="Q223" s="62"/>
      <c r="R223" s="62"/>
      <c r="S223" s="62"/>
      <c r="T223" s="56"/>
      <c r="U223" s="56"/>
      <c r="V223" s="56"/>
      <c r="W223" s="56"/>
      <c r="X223" s="56"/>
      <c r="Y223" s="56"/>
      <c r="Z223" s="56"/>
      <c r="AA223" s="56"/>
      <c r="AB223" s="56"/>
      <c r="AC223" s="56"/>
      <c r="AD223" s="56"/>
      <c r="AE223" s="56"/>
      <c r="AF223" s="56"/>
      <c r="AG223" s="56"/>
      <c r="AH223" s="56"/>
      <c r="AI223" s="56"/>
      <c r="AJ223" s="56"/>
      <c r="AK223" s="56"/>
      <c r="AL223" s="56"/>
      <c r="AM223" s="56"/>
      <c r="AN223" s="56"/>
      <c r="AO223" s="56"/>
      <c r="AP223" s="56"/>
      <c r="AQ223" s="56"/>
      <c r="AR223" s="56"/>
      <c r="AS223" s="56"/>
      <c r="AT223" s="56"/>
      <c r="AU223" s="56"/>
      <c r="AV223" s="56"/>
      <c r="AW223" s="56"/>
      <c r="AX223" s="56"/>
      <c r="AY223" s="56"/>
      <c r="AZ223" s="56"/>
      <c r="BA223" s="56"/>
      <c r="BB223" s="56"/>
      <c r="BC223" s="56"/>
      <c r="BD223" s="56"/>
      <c r="BE223" s="56"/>
      <c r="BF223" s="56"/>
      <c r="BG223" s="56"/>
      <c r="BH223" s="56"/>
      <c r="BI223" s="56"/>
      <c r="BJ223" s="56"/>
      <c r="BK223" s="56"/>
      <c r="BL223" s="56"/>
      <c r="BM223" s="56"/>
      <c r="BN223" s="56"/>
    </row>
    <row r="224" spans="2:66" x14ac:dyDescent="0.2">
      <c r="B224" s="56"/>
      <c r="C224" s="405"/>
      <c r="D224" s="56"/>
      <c r="E224" s="56"/>
      <c r="F224" s="56"/>
      <c r="G224" s="56"/>
      <c r="H224" s="56"/>
      <c r="I224" s="55"/>
      <c r="J224" s="56"/>
      <c r="K224" s="56"/>
      <c r="L224" s="56"/>
      <c r="M224" s="56"/>
      <c r="N224" s="56"/>
      <c r="O224" s="56"/>
      <c r="P224" s="56"/>
      <c r="Q224" s="62"/>
      <c r="R224" s="62"/>
      <c r="S224" s="62"/>
      <c r="T224" s="56"/>
      <c r="U224" s="56"/>
      <c r="V224" s="56"/>
      <c r="W224" s="56"/>
      <c r="X224" s="56"/>
      <c r="Y224" s="56"/>
      <c r="Z224" s="56"/>
      <c r="AA224" s="56"/>
      <c r="AB224" s="56"/>
      <c r="AC224" s="56"/>
      <c r="AD224" s="56"/>
      <c r="AE224" s="56"/>
      <c r="AF224" s="56"/>
      <c r="AG224" s="56"/>
      <c r="AH224" s="56"/>
      <c r="AI224" s="56"/>
      <c r="AJ224" s="56"/>
      <c r="AK224" s="56"/>
      <c r="AL224" s="56"/>
      <c r="AM224" s="56"/>
      <c r="AN224" s="56"/>
      <c r="AO224" s="56"/>
      <c r="AP224" s="56"/>
      <c r="AQ224" s="56"/>
      <c r="AR224" s="56"/>
      <c r="AS224" s="56"/>
      <c r="AT224" s="56"/>
      <c r="AU224" s="56"/>
      <c r="AV224" s="56"/>
      <c r="AW224" s="56"/>
      <c r="AX224" s="56"/>
      <c r="AY224" s="56"/>
      <c r="AZ224" s="56"/>
      <c r="BA224" s="56"/>
      <c r="BB224" s="56"/>
      <c r="BC224" s="56"/>
      <c r="BD224" s="56"/>
      <c r="BE224" s="56"/>
      <c r="BF224" s="56"/>
      <c r="BG224" s="56"/>
      <c r="BH224" s="56"/>
      <c r="BI224" s="56"/>
      <c r="BJ224" s="56"/>
      <c r="BK224" s="56"/>
      <c r="BL224" s="56"/>
      <c r="BM224" s="56"/>
      <c r="BN224" s="56"/>
    </row>
    <row r="225" spans="2:66" x14ac:dyDescent="0.2">
      <c r="B225" s="56"/>
      <c r="C225" s="405"/>
      <c r="D225" s="56"/>
      <c r="E225" s="56"/>
      <c r="F225" s="56"/>
      <c r="G225" s="56"/>
      <c r="H225" s="56"/>
      <c r="I225" s="55"/>
      <c r="J225" s="56"/>
      <c r="K225" s="56"/>
      <c r="L225" s="56"/>
      <c r="M225" s="56"/>
      <c r="N225" s="56"/>
      <c r="O225" s="56"/>
      <c r="P225" s="56"/>
      <c r="Q225" s="62"/>
      <c r="R225" s="62"/>
      <c r="S225" s="62"/>
      <c r="T225" s="56"/>
      <c r="U225" s="56"/>
      <c r="V225" s="56"/>
      <c r="W225" s="56"/>
      <c r="X225" s="56"/>
      <c r="Y225" s="56"/>
      <c r="Z225" s="56"/>
      <c r="AA225" s="56"/>
      <c r="AB225" s="56"/>
      <c r="AC225" s="56"/>
      <c r="AD225" s="56"/>
      <c r="AE225" s="56"/>
      <c r="AF225" s="56"/>
      <c r="AG225" s="56"/>
      <c r="AH225" s="56"/>
      <c r="AI225" s="56"/>
      <c r="AJ225" s="56"/>
      <c r="AK225" s="56"/>
      <c r="AL225" s="56"/>
      <c r="AM225" s="56"/>
      <c r="AN225" s="56"/>
      <c r="AO225" s="56"/>
      <c r="AP225" s="56"/>
      <c r="AQ225" s="56"/>
      <c r="AR225" s="56"/>
      <c r="AS225" s="56"/>
      <c r="AT225" s="56"/>
      <c r="AU225" s="56"/>
      <c r="AV225" s="56"/>
      <c r="AW225" s="56"/>
      <c r="AX225" s="56"/>
      <c r="AY225" s="56"/>
      <c r="AZ225" s="56"/>
      <c r="BA225" s="56"/>
      <c r="BB225" s="56"/>
      <c r="BC225" s="56"/>
      <c r="BD225" s="56"/>
      <c r="BE225" s="56"/>
      <c r="BF225" s="56"/>
      <c r="BG225" s="56"/>
      <c r="BH225" s="56"/>
      <c r="BI225" s="56"/>
      <c r="BJ225" s="56"/>
      <c r="BK225" s="56"/>
      <c r="BL225" s="56"/>
      <c r="BM225" s="56"/>
      <c r="BN225" s="56"/>
    </row>
    <row r="226" spans="2:66" x14ac:dyDescent="0.2">
      <c r="B226" s="56"/>
      <c r="C226" s="405"/>
      <c r="D226" s="56"/>
      <c r="E226" s="56"/>
      <c r="F226" s="56"/>
      <c r="G226" s="56"/>
      <c r="H226" s="56"/>
      <c r="I226" s="55"/>
      <c r="J226" s="56"/>
      <c r="K226" s="56"/>
      <c r="L226" s="56"/>
      <c r="M226" s="56"/>
      <c r="N226" s="56"/>
      <c r="O226" s="56"/>
      <c r="P226" s="56"/>
      <c r="Q226" s="62"/>
      <c r="R226" s="62"/>
      <c r="S226" s="62"/>
      <c r="T226" s="56"/>
      <c r="U226" s="56"/>
      <c r="V226" s="56"/>
      <c r="W226" s="56"/>
      <c r="X226" s="56"/>
      <c r="Y226" s="56"/>
      <c r="Z226" s="56"/>
      <c r="AA226" s="56"/>
      <c r="AB226" s="56"/>
      <c r="AC226" s="56"/>
      <c r="AD226" s="56"/>
      <c r="AE226" s="56"/>
      <c r="AF226" s="56"/>
      <c r="AG226" s="56"/>
      <c r="AH226" s="56"/>
      <c r="AI226" s="56"/>
      <c r="AJ226" s="56"/>
      <c r="AK226" s="56"/>
      <c r="AL226" s="56"/>
      <c r="AM226" s="56"/>
      <c r="AN226" s="56"/>
      <c r="AO226" s="56"/>
      <c r="AP226" s="56"/>
      <c r="AQ226" s="56"/>
      <c r="AR226" s="56"/>
      <c r="AS226" s="56"/>
      <c r="AT226" s="56"/>
      <c r="AU226" s="56"/>
      <c r="AV226" s="56"/>
      <c r="AW226" s="56"/>
      <c r="AX226" s="56"/>
      <c r="AY226" s="56"/>
      <c r="AZ226" s="56"/>
      <c r="BA226" s="56"/>
      <c r="BB226" s="56"/>
      <c r="BC226" s="56"/>
      <c r="BD226" s="56"/>
      <c r="BE226" s="56"/>
      <c r="BF226" s="56"/>
      <c r="BG226" s="56"/>
      <c r="BH226" s="56"/>
      <c r="BI226" s="56"/>
      <c r="BJ226" s="56"/>
      <c r="BK226" s="56"/>
      <c r="BL226" s="56"/>
      <c r="BM226" s="56"/>
      <c r="BN226" s="56"/>
    </row>
    <row r="227" spans="2:66" x14ac:dyDescent="0.2">
      <c r="B227" s="56"/>
      <c r="C227" s="405"/>
      <c r="D227" s="56"/>
      <c r="E227" s="56"/>
      <c r="F227" s="56"/>
      <c r="G227" s="56"/>
      <c r="H227" s="56"/>
      <c r="I227" s="55"/>
      <c r="J227" s="56"/>
      <c r="K227" s="56"/>
      <c r="L227" s="56"/>
      <c r="M227" s="56"/>
      <c r="N227" s="56"/>
      <c r="O227" s="56"/>
      <c r="P227" s="56"/>
      <c r="Q227" s="62"/>
      <c r="R227" s="62"/>
      <c r="S227" s="62"/>
      <c r="T227" s="56"/>
      <c r="U227" s="56"/>
      <c r="V227" s="56"/>
      <c r="W227" s="56"/>
      <c r="X227" s="56"/>
      <c r="Y227" s="56"/>
      <c r="Z227" s="56"/>
      <c r="AA227" s="56"/>
      <c r="AB227" s="56"/>
      <c r="AC227" s="56"/>
      <c r="AD227" s="56"/>
      <c r="AE227" s="56"/>
      <c r="AF227" s="56"/>
      <c r="AG227" s="56"/>
      <c r="AH227" s="56"/>
      <c r="AI227" s="56"/>
      <c r="AJ227" s="56"/>
      <c r="AK227" s="56"/>
      <c r="AL227" s="56"/>
      <c r="AM227" s="56"/>
      <c r="AN227" s="56"/>
      <c r="AO227" s="56"/>
      <c r="AP227" s="56"/>
      <c r="AQ227" s="56"/>
      <c r="AR227" s="56"/>
      <c r="AS227" s="56"/>
      <c r="AT227" s="56"/>
      <c r="AU227" s="56"/>
      <c r="AV227" s="56"/>
      <c r="AW227" s="56"/>
      <c r="AX227" s="56"/>
      <c r="AY227" s="56"/>
      <c r="AZ227" s="56"/>
      <c r="BA227" s="56"/>
      <c r="BB227" s="56"/>
      <c r="BC227" s="56"/>
      <c r="BD227" s="56"/>
      <c r="BE227" s="56"/>
      <c r="BF227" s="56"/>
      <c r="BG227" s="56"/>
      <c r="BH227" s="56"/>
      <c r="BI227" s="56"/>
      <c r="BJ227" s="56"/>
      <c r="BK227" s="56"/>
      <c r="BL227" s="56"/>
      <c r="BM227" s="56"/>
      <c r="BN227" s="56"/>
    </row>
    <row r="228" spans="2:66" x14ac:dyDescent="0.2">
      <c r="B228" s="56"/>
      <c r="C228" s="405"/>
      <c r="D228" s="56"/>
      <c r="E228" s="56"/>
      <c r="F228" s="56"/>
      <c r="G228" s="56"/>
      <c r="H228" s="56"/>
      <c r="I228" s="55"/>
      <c r="J228" s="56"/>
      <c r="K228" s="56"/>
      <c r="L228" s="56"/>
      <c r="M228" s="56"/>
      <c r="N228" s="56"/>
      <c r="O228" s="56"/>
      <c r="P228" s="56"/>
      <c r="Q228" s="62"/>
      <c r="R228" s="62"/>
      <c r="S228" s="62"/>
      <c r="T228" s="56"/>
      <c r="U228" s="56"/>
      <c r="V228" s="56"/>
      <c r="W228" s="56"/>
      <c r="X228" s="56"/>
      <c r="Y228" s="56"/>
      <c r="Z228" s="56"/>
      <c r="AA228" s="56"/>
      <c r="AB228" s="56"/>
      <c r="AC228" s="56"/>
      <c r="AD228" s="56"/>
      <c r="AE228" s="56"/>
      <c r="AF228" s="56"/>
      <c r="AG228" s="56"/>
      <c r="AH228" s="56"/>
      <c r="AI228" s="56"/>
      <c r="AJ228" s="56"/>
      <c r="AK228" s="56"/>
      <c r="AL228" s="56"/>
      <c r="AM228" s="56"/>
      <c r="AN228" s="56"/>
      <c r="AO228" s="56"/>
      <c r="AP228" s="56"/>
      <c r="AQ228" s="56"/>
      <c r="AR228" s="56"/>
      <c r="AS228" s="56"/>
      <c r="AT228" s="56"/>
      <c r="AU228" s="56"/>
      <c r="AV228" s="56"/>
      <c r="AW228" s="56"/>
      <c r="AX228" s="56"/>
      <c r="AY228" s="56"/>
      <c r="AZ228" s="56"/>
      <c r="BA228" s="56"/>
      <c r="BB228" s="56"/>
      <c r="BC228" s="56"/>
      <c r="BD228" s="56"/>
      <c r="BE228" s="56"/>
      <c r="BF228" s="56"/>
      <c r="BG228" s="56"/>
      <c r="BH228" s="56"/>
      <c r="BI228" s="56"/>
      <c r="BJ228" s="56"/>
      <c r="BK228" s="56"/>
      <c r="BL228" s="56"/>
      <c r="BM228" s="56"/>
      <c r="BN228" s="56"/>
    </row>
    <row r="229" spans="2:66" x14ac:dyDescent="0.2">
      <c r="B229" s="56"/>
      <c r="C229" s="405"/>
      <c r="D229" s="56"/>
      <c r="E229" s="56"/>
      <c r="F229" s="56"/>
      <c r="G229" s="56"/>
      <c r="H229" s="56"/>
      <c r="I229" s="55"/>
      <c r="J229" s="56"/>
      <c r="K229" s="56"/>
      <c r="L229" s="56"/>
      <c r="M229" s="56"/>
      <c r="N229" s="56"/>
      <c r="O229" s="56"/>
      <c r="P229" s="56"/>
      <c r="Q229" s="62"/>
      <c r="R229" s="62"/>
      <c r="S229" s="62"/>
      <c r="T229" s="56"/>
      <c r="U229" s="56"/>
      <c r="V229" s="56"/>
      <c r="W229" s="56"/>
      <c r="X229" s="56"/>
      <c r="Y229" s="56"/>
      <c r="Z229" s="56"/>
      <c r="AA229" s="56"/>
      <c r="AB229" s="56"/>
      <c r="AC229" s="56"/>
      <c r="AD229" s="56"/>
      <c r="AE229" s="56"/>
      <c r="AF229" s="56"/>
      <c r="AG229" s="56"/>
      <c r="AH229" s="56"/>
      <c r="AI229" s="56"/>
      <c r="AJ229" s="56"/>
      <c r="AK229" s="56"/>
      <c r="AL229" s="56"/>
      <c r="AM229" s="56"/>
      <c r="AN229" s="56"/>
      <c r="AO229" s="56"/>
      <c r="AP229" s="56"/>
      <c r="AQ229" s="56"/>
      <c r="AR229" s="56"/>
      <c r="AS229" s="56"/>
      <c r="AT229" s="56"/>
      <c r="AU229" s="56"/>
      <c r="AV229" s="56"/>
      <c r="AW229" s="56"/>
      <c r="AX229" s="56"/>
      <c r="AY229" s="56"/>
      <c r="AZ229" s="56"/>
      <c r="BA229" s="56"/>
      <c r="BB229" s="56"/>
      <c r="BC229" s="56"/>
      <c r="BD229" s="56"/>
      <c r="BE229" s="56"/>
      <c r="BF229" s="56"/>
      <c r="BG229" s="56"/>
      <c r="BH229" s="56"/>
      <c r="BI229" s="56"/>
      <c r="BJ229" s="56"/>
      <c r="BK229" s="56"/>
      <c r="BL229" s="56"/>
      <c r="BM229" s="56"/>
      <c r="BN229" s="56"/>
    </row>
    <row r="230" spans="2:66" x14ac:dyDescent="0.2">
      <c r="B230" s="56"/>
      <c r="C230" s="405"/>
      <c r="D230" s="56"/>
      <c r="E230" s="56"/>
      <c r="F230" s="56"/>
      <c r="G230" s="56"/>
      <c r="H230" s="56"/>
      <c r="I230" s="55"/>
      <c r="J230" s="56"/>
      <c r="K230" s="56"/>
      <c r="L230" s="56"/>
      <c r="M230" s="56"/>
      <c r="N230" s="56"/>
      <c r="O230" s="56"/>
      <c r="P230" s="56"/>
      <c r="Q230" s="62"/>
      <c r="R230" s="62"/>
      <c r="S230" s="62"/>
      <c r="T230" s="56"/>
      <c r="U230" s="56"/>
      <c r="V230" s="56"/>
      <c r="W230" s="56"/>
      <c r="X230" s="56"/>
      <c r="Y230" s="56"/>
      <c r="Z230" s="56"/>
      <c r="AA230" s="56"/>
      <c r="AB230" s="56"/>
      <c r="AC230" s="56"/>
      <c r="AD230" s="56"/>
      <c r="AE230" s="56"/>
      <c r="AF230" s="56"/>
      <c r="AG230" s="56"/>
      <c r="AH230" s="56"/>
      <c r="AI230" s="56"/>
      <c r="AJ230" s="56"/>
      <c r="AK230" s="56"/>
      <c r="AL230" s="56"/>
      <c r="AM230" s="56"/>
      <c r="AN230" s="56"/>
      <c r="AO230" s="56"/>
      <c r="AP230" s="56"/>
      <c r="AQ230" s="56"/>
      <c r="AR230" s="56"/>
      <c r="AS230" s="56"/>
      <c r="AT230" s="56"/>
      <c r="AU230" s="56"/>
      <c r="AV230" s="56"/>
      <c r="AW230" s="56"/>
      <c r="AX230" s="56"/>
      <c r="AY230" s="56"/>
      <c r="AZ230" s="56"/>
      <c r="BA230" s="56"/>
      <c r="BB230" s="56"/>
      <c r="BC230" s="56"/>
      <c r="BD230" s="56"/>
      <c r="BE230" s="56"/>
      <c r="BF230" s="56"/>
      <c r="BG230" s="56"/>
      <c r="BH230" s="56"/>
      <c r="BI230" s="56"/>
      <c r="BJ230" s="56"/>
      <c r="BK230" s="56"/>
      <c r="BL230" s="56"/>
      <c r="BM230" s="56"/>
      <c r="BN230" s="56"/>
    </row>
    <row r="231" spans="2:66" x14ac:dyDescent="0.2">
      <c r="B231" s="56"/>
      <c r="C231" s="405"/>
      <c r="D231" s="56"/>
      <c r="E231" s="56"/>
      <c r="F231" s="56"/>
      <c r="G231" s="56"/>
      <c r="H231" s="56"/>
      <c r="I231" s="55"/>
      <c r="J231" s="56"/>
      <c r="K231" s="56"/>
      <c r="L231" s="56"/>
      <c r="M231" s="56"/>
      <c r="N231" s="56"/>
      <c r="O231" s="56"/>
      <c r="P231" s="56"/>
      <c r="Q231" s="62"/>
      <c r="R231" s="62"/>
      <c r="S231" s="62"/>
      <c r="T231" s="56"/>
      <c r="U231" s="56"/>
      <c r="V231" s="56"/>
      <c r="W231" s="56"/>
      <c r="X231" s="56"/>
      <c r="Y231" s="56"/>
      <c r="Z231" s="56"/>
      <c r="AA231" s="56"/>
      <c r="AB231" s="56"/>
      <c r="AC231" s="56"/>
      <c r="AD231" s="56"/>
      <c r="AE231" s="56"/>
      <c r="AF231" s="56"/>
      <c r="AG231" s="56"/>
      <c r="AH231" s="56"/>
      <c r="AI231" s="56"/>
      <c r="AJ231" s="56"/>
      <c r="AK231" s="56"/>
      <c r="AL231" s="56"/>
      <c r="AM231" s="56"/>
      <c r="AN231" s="56"/>
      <c r="AO231" s="56"/>
      <c r="AP231" s="56"/>
      <c r="AQ231" s="56"/>
      <c r="AR231" s="56"/>
      <c r="AS231" s="56"/>
      <c r="AT231" s="56"/>
      <c r="AU231" s="56"/>
      <c r="AV231" s="56"/>
      <c r="AW231" s="56"/>
      <c r="AX231" s="56"/>
      <c r="AY231" s="56"/>
      <c r="AZ231" s="56"/>
      <c r="BA231" s="56"/>
      <c r="BB231" s="56"/>
      <c r="BC231" s="56"/>
      <c r="BD231" s="56"/>
      <c r="BE231" s="56"/>
      <c r="BF231" s="56"/>
      <c r="BG231" s="56"/>
      <c r="BH231" s="56"/>
      <c r="BI231" s="56"/>
      <c r="BJ231" s="56"/>
      <c r="BK231" s="56"/>
      <c r="BL231" s="56"/>
      <c r="BM231" s="56"/>
      <c r="BN231" s="56"/>
    </row>
    <row r="232" spans="2:66" x14ac:dyDescent="0.2">
      <c r="B232" s="56"/>
      <c r="C232" s="405"/>
      <c r="D232" s="56"/>
      <c r="E232" s="56"/>
      <c r="F232" s="56"/>
      <c r="G232" s="56"/>
      <c r="H232" s="56"/>
      <c r="I232" s="55"/>
      <c r="J232" s="56"/>
      <c r="K232" s="56"/>
      <c r="L232" s="56"/>
      <c r="M232" s="56"/>
      <c r="N232" s="56"/>
      <c r="O232" s="56"/>
      <c r="P232" s="56"/>
      <c r="Q232" s="62"/>
      <c r="R232" s="62"/>
      <c r="S232" s="62"/>
      <c r="T232" s="56"/>
      <c r="U232" s="56"/>
      <c r="V232" s="56"/>
      <c r="W232" s="56"/>
      <c r="X232" s="56"/>
      <c r="Y232" s="56"/>
      <c r="Z232" s="56"/>
      <c r="AA232" s="56"/>
      <c r="AB232" s="56"/>
      <c r="AC232" s="56"/>
      <c r="AD232" s="56"/>
      <c r="AE232" s="56"/>
      <c r="AF232" s="56"/>
      <c r="AG232" s="56"/>
      <c r="AH232" s="56"/>
      <c r="AI232" s="56"/>
      <c r="AJ232" s="56"/>
      <c r="AK232" s="56"/>
      <c r="AL232" s="56"/>
      <c r="AM232" s="56"/>
      <c r="AN232" s="56"/>
      <c r="AO232" s="56"/>
      <c r="AP232" s="56"/>
      <c r="AQ232" s="56"/>
      <c r="AR232" s="56"/>
      <c r="AS232" s="56"/>
      <c r="AT232" s="56"/>
      <c r="AU232" s="56"/>
      <c r="AV232" s="56"/>
      <c r="AW232" s="56"/>
      <c r="AX232" s="56"/>
      <c r="AY232" s="56"/>
      <c r="AZ232" s="56"/>
      <c r="BA232" s="56"/>
      <c r="BB232" s="56"/>
      <c r="BC232" s="56"/>
      <c r="BD232" s="56"/>
      <c r="BE232" s="56"/>
      <c r="BF232" s="56"/>
      <c r="BG232" s="56"/>
      <c r="BH232" s="56"/>
      <c r="BI232" s="56"/>
      <c r="BJ232" s="56"/>
      <c r="BK232" s="56"/>
      <c r="BL232" s="56"/>
      <c r="BM232" s="56"/>
      <c r="BN232" s="56"/>
    </row>
    <row r="233" spans="2:66" x14ac:dyDescent="0.2">
      <c r="B233" s="56"/>
      <c r="C233" s="405"/>
      <c r="D233" s="56"/>
      <c r="E233" s="56"/>
      <c r="F233" s="56"/>
      <c r="G233" s="56"/>
      <c r="H233" s="56"/>
      <c r="I233" s="55"/>
      <c r="J233" s="56"/>
      <c r="K233" s="56"/>
      <c r="L233" s="56"/>
      <c r="M233" s="56"/>
      <c r="N233" s="56"/>
      <c r="O233" s="56"/>
      <c r="P233" s="56"/>
      <c r="Q233" s="62"/>
      <c r="R233" s="62"/>
      <c r="S233" s="62"/>
      <c r="T233" s="56"/>
      <c r="U233" s="56"/>
      <c r="V233" s="56"/>
      <c r="W233" s="56"/>
      <c r="X233" s="56"/>
      <c r="Y233" s="56"/>
      <c r="Z233" s="56"/>
      <c r="AA233" s="56"/>
      <c r="AB233" s="56"/>
      <c r="AC233" s="56"/>
      <c r="AD233" s="56"/>
      <c r="AE233" s="56"/>
      <c r="AF233" s="56"/>
      <c r="AG233" s="56"/>
      <c r="AH233" s="56"/>
      <c r="AI233" s="56"/>
      <c r="AJ233" s="56"/>
      <c r="AK233" s="56"/>
      <c r="AL233" s="56"/>
      <c r="AM233" s="56"/>
      <c r="AN233" s="56"/>
      <c r="AO233" s="56"/>
      <c r="AP233" s="56"/>
      <c r="AQ233" s="56"/>
      <c r="AR233" s="56"/>
      <c r="AS233" s="56"/>
      <c r="AT233" s="56"/>
      <c r="AU233" s="56"/>
      <c r="AV233" s="56"/>
      <c r="AW233" s="56"/>
      <c r="AX233" s="56"/>
      <c r="AY233" s="56"/>
      <c r="AZ233" s="56"/>
      <c r="BA233" s="56"/>
      <c r="BB233" s="56"/>
      <c r="BC233" s="56"/>
      <c r="BD233" s="56"/>
      <c r="BE233" s="56"/>
      <c r="BF233" s="56"/>
      <c r="BG233" s="56"/>
      <c r="BH233" s="56"/>
      <c r="BI233" s="56"/>
      <c r="BJ233" s="56"/>
      <c r="BK233" s="56"/>
      <c r="BL233" s="56"/>
      <c r="BM233" s="56"/>
      <c r="BN233" s="56"/>
    </row>
    <row r="234" spans="2:66" x14ac:dyDescent="0.2">
      <c r="B234" s="56"/>
      <c r="C234" s="405"/>
      <c r="D234" s="56"/>
      <c r="E234" s="56"/>
      <c r="F234" s="56"/>
      <c r="G234" s="56"/>
      <c r="H234" s="56"/>
      <c r="I234" s="55"/>
      <c r="J234" s="56"/>
      <c r="K234" s="56"/>
      <c r="L234" s="56"/>
      <c r="M234" s="56"/>
      <c r="N234" s="56"/>
      <c r="O234" s="56"/>
      <c r="P234" s="56"/>
      <c r="Q234" s="62"/>
      <c r="R234" s="62"/>
      <c r="S234" s="62"/>
      <c r="T234" s="56"/>
      <c r="U234" s="56"/>
      <c r="V234" s="56"/>
      <c r="W234" s="56"/>
      <c r="X234" s="56"/>
      <c r="Y234" s="56"/>
      <c r="Z234" s="56"/>
      <c r="AA234" s="56"/>
      <c r="AB234" s="56"/>
      <c r="AC234" s="56"/>
      <c r="AD234" s="56"/>
      <c r="AE234" s="56"/>
      <c r="AF234" s="56"/>
      <c r="AG234" s="56"/>
      <c r="AH234" s="56"/>
      <c r="AI234" s="56"/>
      <c r="AJ234" s="56"/>
      <c r="AK234" s="56"/>
      <c r="AL234" s="56"/>
      <c r="AM234" s="56"/>
      <c r="AN234" s="56"/>
      <c r="AO234" s="56"/>
      <c r="AP234" s="56"/>
      <c r="AQ234" s="56"/>
      <c r="AR234" s="56"/>
      <c r="AS234" s="56"/>
      <c r="AT234" s="56"/>
      <c r="AU234" s="56"/>
      <c r="AV234" s="56"/>
      <c r="AW234" s="56"/>
      <c r="AX234" s="56"/>
      <c r="AY234" s="56"/>
      <c r="AZ234" s="56"/>
      <c r="BA234" s="56"/>
      <c r="BB234" s="56"/>
      <c r="BC234" s="56"/>
      <c r="BD234" s="56"/>
      <c r="BE234" s="56"/>
      <c r="BF234" s="56"/>
      <c r="BG234" s="56"/>
      <c r="BH234" s="56"/>
      <c r="BI234" s="56"/>
      <c r="BJ234" s="56"/>
      <c r="BK234" s="56"/>
      <c r="BL234" s="56"/>
      <c r="BM234" s="56"/>
      <c r="BN234" s="56"/>
    </row>
    <row r="235" spans="2:66" x14ac:dyDescent="0.2">
      <c r="B235" s="56"/>
      <c r="C235" s="405"/>
      <c r="D235" s="56"/>
      <c r="E235" s="56"/>
      <c r="F235" s="56"/>
      <c r="G235" s="56"/>
      <c r="H235" s="56"/>
      <c r="I235" s="55"/>
      <c r="J235" s="56"/>
      <c r="K235" s="56"/>
      <c r="L235" s="56"/>
      <c r="M235" s="56"/>
      <c r="N235" s="56"/>
      <c r="O235" s="56"/>
      <c r="P235" s="56"/>
      <c r="Q235" s="62"/>
      <c r="R235" s="62"/>
      <c r="S235" s="62"/>
      <c r="T235" s="56"/>
      <c r="U235" s="56"/>
      <c r="V235" s="56"/>
      <c r="W235" s="56"/>
      <c r="X235" s="56"/>
      <c r="Y235" s="56"/>
      <c r="Z235" s="56"/>
      <c r="AA235" s="56"/>
      <c r="AB235" s="56"/>
      <c r="AC235" s="56"/>
      <c r="AD235" s="56"/>
      <c r="AE235" s="56"/>
      <c r="AF235" s="56"/>
      <c r="AG235" s="56"/>
      <c r="AH235" s="56"/>
      <c r="AI235" s="56"/>
      <c r="AJ235" s="56"/>
      <c r="AK235" s="56"/>
      <c r="AL235" s="56"/>
      <c r="AM235" s="56"/>
      <c r="AN235" s="56"/>
      <c r="AO235" s="56"/>
      <c r="AP235" s="56"/>
      <c r="AQ235" s="56"/>
      <c r="AR235" s="56"/>
      <c r="AS235" s="56"/>
      <c r="AT235" s="56"/>
      <c r="AU235" s="56"/>
      <c r="AV235" s="56"/>
      <c r="AW235" s="56"/>
      <c r="AX235" s="56"/>
      <c r="AY235" s="56"/>
      <c r="AZ235" s="56"/>
      <c r="BA235" s="56"/>
      <c r="BB235" s="56"/>
      <c r="BC235" s="56"/>
      <c r="BD235" s="56"/>
      <c r="BE235" s="56"/>
      <c r="BF235" s="56"/>
      <c r="BG235" s="56"/>
      <c r="BH235" s="56"/>
      <c r="BI235" s="56"/>
      <c r="BJ235" s="56"/>
      <c r="BK235" s="56"/>
      <c r="BL235" s="56"/>
      <c r="BM235" s="56"/>
      <c r="BN235" s="56"/>
    </row>
    <row r="236" spans="2:66" x14ac:dyDescent="0.2">
      <c r="B236" s="56"/>
      <c r="C236" s="405"/>
      <c r="D236" s="56"/>
      <c r="E236" s="56"/>
      <c r="F236" s="56"/>
      <c r="G236" s="56"/>
      <c r="H236" s="56"/>
      <c r="I236" s="55"/>
      <c r="J236" s="56"/>
      <c r="K236" s="56"/>
      <c r="L236" s="56"/>
      <c r="M236" s="56"/>
      <c r="N236" s="56"/>
      <c r="O236" s="56"/>
      <c r="P236" s="56"/>
      <c r="Q236" s="62"/>
      <c r="R236" s="62"/>
      <c r="S236" s="62"/>
      <c r="T236" s="56"/>
      <c r="U236" s="56"/>
      <c r="V236" s="56"/>
      <c r="W236" s="56"/>
      <c r="X236" s="56"/>
      <c r="Y236" s="56"/>
      <c r="Z236" s="56"/>
      <c r="AA236" s="56"/>
      <c r="AB236" s="56"/>
      <c r="AC236" s="56"/>
      <c r="AD236" s="56"/>
      <c r="AE236" s="56"/>
      <c r="AF236" s="56"/>
      <c r="AG236" s="56"/>
      <c r="AH236" s="56"/>
      <c r="AI236" s="56"/>
      <c r="AJ236" s="56"/>
      <c r="AK236" s="56"/>
      <c r="AL236" s="56"/>
      <c r="AM236" s="56"/>
      <c r="AN236" s="56"/>
      <c r="AO236" s="56"/>
      <c r="AP236" s="56"/>
      <c r="AQ236" s="56"/>
      <c r="AR236" s="56"/>
      <c r="AS236" s="56"/>
      <c r="AT236" s="56"/>
      <c r="AU236" s="56"/>
      <c r="AV236" s="56"/>
      <c r="AW236" s="56"/>
      <c r="AX236" s="56"/>
      <c r="AY236" s="56"/>
      <c r="AZ236" s="56"/>
      <c r="BA236" s="56"/>
      <c r="BB236" s="56"/>
      <c r="BC236" s="56"/>
      <c r="BD236" s="56"/>
      <c r="BE236" s="56"/>
      <c r="BF236" s="56"/>
      <c r="BG236" s="56"/>
      <c r="BH236" s="56"/>
      <c r="BI236" s="56"/>
      <c r="BJ236" s="56"/>
      <c r="BK236" s="56"/>
      <c r="BL236" s="56"/>
      <c r="BM236" s="56"/>
      <c r="BN236" s="56"/>
    </row>
    <row r="237" spans="2:66" x14ac:dyDescent="0.2">
      <c r="B237" s="56"/>
      <c r="C237" s="405"/>
      <c r="D237" s="56"/>
      <c r="E237" s="56"/>
      <c r="F237" s="56"/>
      <c r="G237" s="56"/>
      <c r="H237" s="56"/>
      <c r="I237" s="55"/>
      <c r="J237" s="56"/>
      <c r="K237" s="56"/>
      <c r="L237" s="56"/>
      <c r="M237" s="56"/>
      <c r="N237" s="56"/>
      <c r="O237" s="56"/>
      <c r="P237" s="56"/>
      <c r="Q237" s="62"/>
      <c r="R237" s="62"/>
      <c r="S237" s="62"/>
      <c r="T237" s="56"/>
      <c r="U237" s="56"/>
      <c r="V237" s="56"/>
      <c r="W237" s="56"/>
      <c r="X237" s="56"/>
      <c r="Y237" s="56"/>
      <c r="Z237" s="56"/>
      <c r="AA237" s="56"/>
      <c r="AB237" s="56"/>
      <c r="AC237" s="56"/>
      <c r="AD237" s="56"/>
      <c r="AE237" s="56"/>
      <c r="AF237" s="56"/>
      <c r="AG237" s="56"/>
      <c r="AH237" s="56"/>
      <c r="AI237" s="56"/>
      <c r="AJ237" s="56"/>
      <c r="AK237" s="56"/>
      <c r="AL237" s="56"/>
      <c r="AM237" s="56"/>
      <c r="AN237" s="56"/>
      <c r="AO237" s="56"/>
      <c r="AP237" s="56"/>
      <c r="AQ237" s="56"/>
      <c r="AR237" s="56"/>
      <c r="AS237" s="56"/>
      <c r="AT237" s="56"/>
      <c r="AU237" s="56"/>
      <c r="AV237" s="56"/>
      <c r="AW237" s="56"/>
      <c r="AX237" s="56"/>
      <c r="AY237" s="56"/>
      <c r="AZ237" s="56"/>
      <c r="BA237" s="56"/>
      <c r="BB237" s="56"/>
      <c r="BC237" s="56"/>
      <c r="BD237" s="56"/>
      <c r="BE237" s="56"/>
      <c r="BF237" s="56"/>
      <c r="BG237" s="56"/>
      <c r="BH237" s="56"/>
      <c r="BI237" s="56"/>
      <c r="BJ237" s="56"/>
      <c r="BK237" s="56"/>
      <c r="BL237" s="56"/>
      <c r="BM237" s="56"/>
      <c r="BN237" s="56"/>
    </row>
    <row r="238" spans="2:66" x14ac:dyDescent="0.2">
      <c r="B238" s="56"/>
      <c r="C238" s="405"/>
      <c r="D238" s="56"/>
      <c r="E238" s="56"/>
      <c r="F238" s="56"/>
      <c r="G238" s="56"/>
      <c r="H238" s="56"/>
      <c r="I238" s="55"/>
      <c r="J238" s="56"/>
      <c r="K238" s="56"/>
      <c r="L238" s="56"/>
      <c r="M238" s="56"/>
      <c r="N238" s="56"/>
      <c r="O238" s="56"/>
      <c r="P238" s="56"/>
      <c r="Q238" s="62"/>
      <c r="R238" s="62"/>
      <c r="S238" s="62"/>
      <c r="T238" s="56"/>
      <c r="U238" s="56"/>
      <c r="V238" s="56"/>
      <c r="W238" s="56"/>
      <c r="X238" s="56"/>
      <c r="Y238" s="56"/>
      <c r="Z238" s="56"/>
      <c r="AA238" s="56"/>
      <c r="AB238" s="56"/>
      <c r="AC238" s="56"/>
      <c r="AD238" s="56"/>
      <c r="AE238" s="56"/>
      <c r="AF238" s="56"/>
      <c r="AG238" s="56"/>
      <c r="AH238" s="56"/>
      <c r="AI238" s="56"/>
      <c r="AJ238" s="56"/>
      <c r="AK238" s="56"/>
      <c r="AL238" s="56"/>
      <c r="AM238" s="56"/>
      <c r="AN238" s="56"/>
      <c r="AO238" s="56"/>
      <c r="AP238" s="56"/>
      <c r="AQ238" s="56"/>
      <c r="AR238" s="56"/>
      <c r="AS238" s="56"/>
      <c r="AT238" s="56"/>
      <c r="AU238" s="56"/>
      <c r="AV238" s="56"/>
      <c r="AW238" s="56"/>
      <c r="AX238" s="56"/>
      <c r="AY238" s="56"/>
      <c r="AZ238" s="56"/>
      <c r="BA238" s="56"/>
      <c r="BB238" s="56"/>
      <c r="BC238" s="56"/>
      <c r="BD238" s="56"/>
      <c r="BE238" s="56"/>
      <c r="BF238" s="56"/>
      <c r="BG238" s="56"/>
      <c r="BH238" s="56"/>
      <c r="BI238" s="56"/>
      <c r="BJ238" s="56"/>
      <c r="BK238" s="56"/>
      <c r="BL238" s="56"/>
      <c r="BM238" s="56"/>
      <c r="BN238" s="56"/>
    </row>
    <row r="239" spans="2:66" x14ac:dyDescent="0.2">
      <c r="B239" s="56"/>
      <c r="C239" s="405"/>
      <c r="D239" s="56"/>
      <c r="E239" s="56"/>
      <c r="F239" s="56"/>
      <c r="G239" s="56"/>
      <c r="H239" s="56"/>
      <c r="I239" s="55"/>
      <c r="J239" s="56"/>
      <c r="K239" s="56"/>
      <c r="L239" s="56"/>
      <c r="M239" s="56"/>
      <c r="N239" s="56"/>
      <c r="O239" s="56"/>
      <c r="P239" s="56"/>
      <c r="Q239" s="62"/>
      <c r="R239" s="62"/>
      <c r="S239" s="62"/>
      <c r="T239" s="56"/>
      <c r="U239" s="56"/>
      <c r="V239" s="56"/>
      <c r="W239" s="56"/>
      <c r="X239" s="56"/>
      <c r="Y239" s="56"/>
      <c r="Z239" s="56"/>
      <c r="AA239" s="56"/>
      <c r="AB239" s="56"/>
      <c r="AC239" s="56"/>
      <c r="AD239" s="56"/>
      <c r="AE239" s="56"/>
      <c r="AF239" s="56"/>
      <c r="AG239" s="56"/>
      <c r="AH239" s="56"/>
      <c r="AI239" s="56"/>
      <c r="AJ239" s="56"/>
      <c r="AK239" s="56"/>
      <c r="AL239" s="56"/>
      <c r="AM239" s="56"/>
      <c r="AN239" s="56"/>
      <c r="AO239" s="56"/>
      <c r="AP239" s="56"/>
      <c r="AQ239" s="56"/>
      <c r="AR239" s="56"/>
      <c r="AS239" s="56"/>
      <c r="AT239" s="56"/>
      <c r="AU239" s="56"/>
      <c r="AV239" s="56"/>
      <c r="AW239" s="56"/>
      <c r="AX239" s="56"/>
      <c r="AY239" s="56"/>
      <c r="AZ239" s="56"/>
      <c r="BA239" s="56"/>
      <c r="BB239" s="56"/>
      <c r="BC239" s="56"/>
      <c r="BD239" s="56"/>
      <c r="BE239" s="56"/>
      <c r="BF239" s="56"/>
      <c r="BG239" s="56"/>
      <c r="BH239" s="56"/>
      <c r="BI239" s="56"/>
      <c r="BJ239" s="56"/>
      <c r="BK239" s="56"/>
      <c r="BL239" s="56"/>
      <c r="BM239" s="56"/>
      <c r="BN239" s="56"/>
    </row>
    <row r="240" spans="2:66" x14ac:dyDescent="0.2">
      <c r="B240" s="56"/>
      <c r="C240" s="405"/>
      <c r="D240" s="56"/>
      <c r="E240" s="56"/>
      <c r="F240" s="56"/>
      <c r="G240" s="56"/>
      <c r="H240" s="56"/>
      <c r="I240" s="55"/>
      <c r="J240" s="56"/>
      <c r="K240" s="56"/>
      <c r="L240" s="56"/>
      <c r="M240" s="56"/>
      <c r="N240" s="56"/>
      <c r="O240" s="56"/>
      <c r="P240" s="56"/>
      <c r="Q240" s="62"/>
      <c r="R240" s="62"/>
      <c r="S240" s="62"/>
      <c r="T240" s="56"/>
      <c r="U240" s="56"/>
      <c r="V240" s="56"/>
      <c r="W240" s="56"/>
      <c r="X240" s="56"/>
      <c r="Y240" s="56"/>
      <c r="Z240" s="56"/>
      <c r="AA240" s="56"/>
      <c r="AB240" s="56"/>
      <c r="AC240" s="56"/>
      <c r="AD240" s="56"/>
      <c r="AE240" s="56"/>
      <c r="AF240" s="56"/>
      <c r="AG240" s="56"/>
      <c r="AH240" s="56"/>
      <c r="AI240" s="56"/>
      <c r="AJ240" s="56"/>
      <c r="AK240" s="56"/>
      <c r="AL240" s="56"/>
      <c r="AM240" s="56"/>
      <c r="AN240" s="56"/>
      <c r="AO240" s="56"/>
      <c r="AP240" s="56"/>
      <c r="AQ240" s="56"/>
      <c r="AR240" s="56"/>
      <c r="AS240" s="56"/>
      <c r="AT240" s="56"/>
      <c r="AU240" s="56"/>
      <c r="AV240" s="56"/>
      <c r="AW240" s="56"/>
      <c r="AX240" s="56"/>
      <c r="AY240" s="56"/>
      <c r="AZ240" s="56"/>
      <c r="BA240" s="56"/>
      <c r="BB240" s="56"/>
      <c r="BC240" s="56"/>
      <c r="BD240" s="56"/>
      <c r="BE240" s="56"/>
      <c r="BF240" s="56"/>
      <c r="BG240" s="56"/>
      <c r="BH240" s="56"/>
      <c r="BI240" s="56"/>
      <c r="BJ240" s="56"/>
      <c r="BK240" s="56"/>
      <c r="BL240" s="56"/>
      <c r="BM240" s="56"/>
      <c r="BN240" s="56"/>
    </row>
    <row r="241" spans="2:66" x14ac:dyDescent="0.2">
      <c r="B241" s="56"/>
      <c r="C241" s="405"/>
      <c r="D241" s="56"/>
      <c r="E241" s="56"/>
      <c r="F241" s="56"/>
      <c r="G241" s="56"/>
      <c r="H241" s="56"/>
      <c r="I241" s="55"/>
      <c r="J241" s="56"/>
      <c r="K241" s="56"/>
      <c r="L241" s="56"/>
      <c r="M241" s="56"/>
      <c r="N241" s="56"/>
      <c r="O241" s="56"/>
      <c r="P241" s="56"/>
      <c r="Q241" s="62"/>
      <c r="R241" s="62"/>
      <c r="S241" s="62"/>
      <c r="T241" s="56"/>
      <c r="U241" s="56"/>
      <c r="V241" s="56"/>
      <c r="W241" s="56"/>
      <c r="X241" s="56"/>
      <c r="Y241" s="56"/>
      <c r="Z241" s="56"/>
      <c r="AA241" s="56"/>
      <c r="AB241" s="56"/>
      <c r="AC241" s="56"/>
      <c r="AD241" s="56"/>
      <c r="AE241" s="56"/>
      <c r="AF241" s="56"/>
      <c r="AG241" s="56"/>
      <c r="AH241" s="56"/>
      <c r="AI241" s="56"/>
      <c r="AJ241" s="56"/>
      <c r="AK241" s="56"/>
      <c r="AL241" s="56"/>
      <c r="AM241" s="56"/>
      <c r="AN241" s="56"/>
      <c r="AO241" s="56"/>
      <c r="AP241" s="56"/>
      <c r="AQ241" s="56"/>
      <c r="AR241" s="56"/>
      <c r="AS241" s="56"/>
      <c r="AT241" s="56"/>
      <c r="AU241" s="56"/>
      <c r="AV241" s="56"/>
      <c r="AW241" s="56"/>
      <c r="AX241" s="56"/>
      <c r="AY241" s="56"/>
      <c r="AZ241" s="56"/>
      <c r="BA241" s="56"/>
      <c r="BB241" s="56"/>
      <c r="BC241" s="56"/>
      <c r="BD241" s="56"/>
      <c r="BE241" s="56"/>
      <c r="BF241" s="56"/>
      <c r="BG241" s="56"/>
      <c r="BH241" s="56"/>
      <c r="BI241" s="56"/>
      <c r="BJ241" s="56"/>
      <c r="BK241" s="56"/>
      <c r="BL241" s="56"/>
      <c r="BM241" s="56"/>
      <c r="BN241" s="56"/>
    </row>
    <row r="242" spans="2:66" x14ac:dyDescent="0.2">
      <c r="B242" s="56"/>
      <c r="C242" s="405"/>
      <c r="D242" s="56"/>
      <c r="E242" s="56"/>
      <c r="F242" s="56"/>
      <c r="G242" s="56"/>
      <c r="H242" s="56"/>
      <c r="I242" s="55"/>
      <c r="J242" s="56"/>
      <c r="K242" s="56"/>
      <c r="L242" s="56"/>
      <c r="M242" s="56"/>
      <c r="N242" s="56"/>
      <c r="O242" s="56"/>
      <c r="P242" s="56"/>
      <c r="Q242" s="62"/>
      <c r="R242" s="62"/>
      <c r="S242" s="62"/>
      <c r="T242" s="56"/>
      <c r="U242" s="56"/>
      <c r="V242" s="56"/>
      <c r="W242" s="56"/>
      <c r="X242" s="56"/>
      <c r="Y242" s="56"/>
      <c r="Z242" s="56"/>
      <c r="AA242" s="56"/>
      <c r="AB242" s="56"/>
      <c r="AC242" s="56"/>
      <c r="AD242" s="56"/>
      <c r="AE242" s="56"/>
      <c r="AF242" s="56"/>
      <c r="AG242" s="56"/>
      <c r="AH242" s="56"/>
      <c r="AI242" s="56"/>
      <c r="AJ242" s="56"/>
      <c r="AK242" s="56"/>
      <c r="AL242" s="56"/>
      <c r="AM242" s="56"/>
      <c r="AN242" s="56"/>
      <c r="AO242" s="56"/>
      <c r="AP242" s="56"/>
      <c r="AQ242" s="56"/>
      <c r="AR242" s="56"/>
      <c r="AS242" s="56"/>
      <c r="AT242" s="56"/>
      <c r="AU242" s="56"/>
      <c r="AV242" s="56"/>
      <c r="AW242" s="56"/>
      <c r="AX242" s="56"/>
      <c r="AY242" s="56"/>
      <c r="AZ242" s="56"/>
      <c r="BA242" s="56"/>
      <c r="BB242" s="56"/>
      <c r="BC242" s="56"/>
      <c r="BD242" s="56"/>
      <c r="BE242" s="56"/>
      <c r="BF242" s="56"/>
      <c r="BG242" s="56"/>
      <c r="BH242" s="56"/>
      <c r="BI242" s="56"/>
      <c r="BJ242" s="56"/>
      <c r="BK242" s="56"/>
      <c r="BL242" s="56"/>
      <c r="BM242" s="56"/>
      <c r="BN242" s="56"/>
    </row>
    <row r="243" spans="2:66" x14ac:dyDescent="0.2">
      <c r="B243" s="56"/>
      <c r="C243" s="405"/>
      <c r="D243" s="56"/>
      <c r="E243" s="56"/>
      <c r="F243" s="56"/>
      <c r="G243" s="56"/>
      <c r="H243" s="56"/>
      <c r="I243" s="55"/>
      <c r="J243" s="56"/>
      <c r="K243" s="56"/>
      <c r="L243" s="56"/>
      <c r="M243" s="56"/>
      <c r="N243" s="56"/>
      <c r="O243" s="56"/>
      <c r="P243" s="56"/>
      <c r="Q243" s="62"/>
      <c r="R243" s="62"/>
      <c r="S243" s="62"/>
      <c r="T243" s="56"/>
      <c r="U243" s="56"/>
      <c r="V243" s="56"/>
      <c r="W243" s="56"/>
      <c r="X243" s="56"/>
      <c r="Y243" s="56"/>
      <c r="Z243" s="56"/>
      <c r="AA243" s="56"/>
      <c r="AB243" s="56"/>
      <c r="AC243" s="56"/>
      <c r="AD243" s="56"/>
      <c r="AE243" s="56"/>
      <c r="AF243" s="56"/>
      <c r="AG243" s="56"/>
      <c r="AH243" s="56"/>
      <c r="AI243" s="56"/>
      <c r="AJ243" s="56"/>
      <c r="AK243" s="56"/>
      <c r="AL243" s="56"/>
      <c r="AM243" s="56"/>
      <c r="AN243" s="56"/>
      <c r="AO243" s="56"/>
      <c r="AP243" s="56"/>
      <c r="AQ243" s="56"/>
      <c r="AR243" s="56"/>
      <c r="AS243" s="56"/>
      <c r="AT243" s="56"/>
      <c r="AU243" s="56"/>
      <c r="AV243" s="56"/>
      <c r="AW243" s="56"/>
      <c r="AX243" s="56"/>
      <c r="AY243" s="56"/>
      <c r="AZ243" s="56"/>
      <c r="BA243" s="56"/>
      <c r="BB243" s="56"/>
      <c r="BC243" s="56"/>
      <c r="BD243" s="56"/>
      <c r="BE243" s="56"/>
      <c r="BF243" s="56"/>
      <c r="BG243" s="56"/>
      <c r="BH243" s="56"/>
      <c r="BI243" s="56"/>
      <c r="BJ243" s="56"/>
      <c r="BK243" s="56"/>
      <c r="BL243" s="56"/>
      <c r="BM243" s="56"/>
      <c r="BN243" s="56"/>
    </row>
    <row r="244" spans="2:66" x14ac:dyDescent="0.2">
      <c r="B244" s="56"/>
      <c r="C244" s="405"/>
      <c r="D244" s="56"/>
      <c r="E244" s="56"/>
      <c r="F244" s="56"/>
      <c r="G244" s="56"/>
      <c r="H244" s="56"/>
      <c r="I244" s="55"/>
      <c r="J244" s="56"/>
      <c r="K244" s="56"/>
      <c r="L244" s="56"/>
      <c r="M244" s="56"/>
      <c r="N244" s="56"/>
      <c r="O244" s="56"/>
      <c r="P244" s="56"/>
      <c r="Q244" s="62"/>
      <c r="R244" s="62"/>
      <c r="S244" s="62"/>
      <c r="T244" s="56"/>
      <c r="U244" s="56"/>
      <c r="V244" s="56"/>
      <c r="W244" s="56"/>
      <c r="X244" s="56"/>
      <c r="Y244" s="56"/>
      <c r="Z244" s="56"/>
      <c r="AA244" s="56"/>
      <c r="AB244" s="56"/>
      <c r="AC244" s="56"/>
      <c r="AD244" s="56"/>
      <c r="AE244" s="56"/>
      <c r="AF244" s="56"/>
      <c r="AG244" s="56"/>
      <c r="AH244" s="56"/>
      <c r="AI244" s="56"/>
      <c r="AJ244" s="56"/>
      <c r="AK244" s="56"/>
      <c r="AL244" s="56"/>
      <c r="AM244" s="56"/>
      <c r="AN244" s="56"/>
      <c r="AO244" s="56"/>
      <c r="AP244" s="56"/>
      <c r="AQ244" s="56"/>
      <c r="AR244" s="56"/>
      <c r="AS244" s="56"/>
      <c r="AT244" s="56"/>
      <c r="AU244" s="56"/>
      <c r="AV244" s="56"/>
      <c r="AW244" s="56"/>
      <c r="AX244" s="56"/>
      <c r="AY244" s="56"/>
      <c r="AZ244" s="56"/>
      <c r="BA244" s="56"/>
      <c r="BB244" s="56"/>
      <c r="BC244" s="56"/>
      <c r="BD244" s="56"/>
      <c r="BE244" s="56"/>
      <c r="BF244" s="56"/>
      <c r="BG244" s="56"/>
      <c r="BH244" s="56"/>
      <c r="BI244" s="56"/>
      <c r="BJ244" s="56"/>
      <c r="BK244" s="56"/>
      <c r="BL244" s="56"/>
      <c r="BM244" s="56"/>
      <c r="BN244" s="56"/>
    </row>
    <row r="245" spans="2:66" x14ac:dyDescent="0.2">
      <c r="B245" s="56"/>
      <c r="C245" s="405"/>
      <c r="D245" s="56"/>
      <c r="E245" s="56"/>
      <c r="F245" s="56"/>
      <c r="G245" s="56"/>
      <c r="H245" s="56"/>
      <c r="I245" s="55"/>
      <c r="J245" s="56"/>
      <c r="K245" s="56"/>
      <c r="L245" s="56"/>
      <c r="M245" s="56"/>
      <c r="N245" s="56"/>
      <c r="O245" s="56"/>
      <c r="P245" s="56"/>
      <c r="Q245" s="62"/>
      <c r="R245" s="62"/>
      <c r="S245" s="62"/>
      <c r="T245" s="56"/>
      <c r="U245" s="56"/>
      <c r="V245" s="56"/>
      <c r="W245" s="56"/>
      <c r="X245" s="56"/>
      <c r="Y245" s="56"/>
      <c r="Z245" s="56"/>
      <c r="AA245" s="56"/>
      <c r="AB245" s="56"/>
      <c r="AC245" s="56"/>
      <c r="AD245" s="56"/>
      <c r="AE245" s="56"/>
      <c r="AF245" s="56"/>
      <c r="AG245" s="56"/>
      <c r="AH245" s="56"/>
      <c r="AI245" s="56"/>
      <c r="AJ245" s="56"/>
      <c r="AK245" s="56"/>
      <c r="AL245" s="56"/>
      <c r="AM245" s="56"/>
      <c r="AN245" s="56"/>
      <c r="AO245" s="56"/>
      <c r="AP245" s="56"/>
      <c r="AQ245" s="56"/>
      <c r="AR245" s="56"/>
      <c r="AS245" s="56"/>
      <c r="AT245" s="56"/>
      <c r="AU245" s="56"/>
      <c r="AV245" s="56"/>
      <c r="AW245" s="56"/>
      <c r="AX245" s="56"/>
      <c r="AY245" s="56"/>
      <c r="AZ245" s="56"/>
      <c r="BA245" s="56"/>
      <c r="BB245" s="56"/>
      <c r="BC245" s="56"/>
      <c r="BD245" s="56"/>
      <c r="BE245" s="56"/>
      <c r="BF245" s="56"/>
      <c r="BG245" s="56"/>
      <c r="BH245" s="56"/>
      <c r="BI245" s="56"/>
      <c r="BJ245" s="56"/>
      <c r="BK245" s="56"/>
      <c r="BL245" s="56"/>
      <c r="BM245" s="56"/>
      <c r="BN245" s="56"/>
    </row>
    <row r="246" spans="2:66" x14ac:dyDescent="0.2">
      <c r="B246" s="56"/>
      <c r="C246" s="405"/>
      <c r="D246" s="56"/>
      <c r="E246" s="56"/>
      <c r="F246" s="56"/>
      <c r="G246" s="56"/>
      <c r="H246" s="56"/>
      <c r="I246" s="55"/>
      <c r="J246" s="56"/>
      <c r="K246" s="56"/>
      <c r="L246" s="56"/>
      <c r="M246" s="56"/>
      <c r="N246" s="56"/>
      <c r="O246" s="56"/>
      <c r="P246" s="56"/>
      <c r="Q246" s="62"/>
      <c r="R246" s="62"/>
      <c r="S246" s="62"/>
      <c r="T246" s="56"/>
      <c r="U246" s="56"/>
      <c r="V246" s="56"/>
      <c r="W246" s="56"/>
      <c r="X246" s="56"/>
      <c r="Y246" s="56"/>
      <c r="Z246" s="56"/>
      <c r="AA246" s="56"/>
      <c r="AB246" s="56"/>
      <c r="AC246" s="56"/>
      <c r="AD246" s="56"/>
      <c r="AE246" s="56"/>
      <c r="AF246" s="56"/>
      <c r="AG246" s="56"/>
      <c r="AH246" s="56"/>
      <c r="AI246" s="56"/>
      <c r="AJ246" s="56"/>
      <c r="AK246" s="56"/>
      <c r="AL246" s="56"/>
      <c r="AM246" s="56"/>
      <c r="AN246" s="56"/>
      <c r="AO246" s="56"/>
      <c r="AP246" s="56"/>
      <c r="AQ246" s="56"/>
      <c r="AR246" s="56"/>
      <c r="AS246" s="56"/>
      <c r="AT246" s="56"/>
      <c r="AU246" s="56"/>
      <c r="AV246" s="56"/>
      <c r="AW246" s="56"/>
      <c r="AX246" s="56"/>
      <c r="AY246" s="56"/>
      <c r="AZ246" s="56"/>
      <c r="BA246" s="56"/>
      <c r="BB246" s="56"/>
      <c r="BC246" s="56"/>
      <c r="BD246" s="56"/>
      <c r="BE246" s="56"/>
      <c r="BF246" s="56"/>
      <c r="BG246" s="56"/>
      <c r="BH246" s="56"/>
      <c r="BI246" s="56"/>
      <c r="BJ246" s="56"/>
      <c r="BK246" s="56"/>
      <c r="BL246" s="56"/>
      <c r="BM246" s="56"/>
      <c r="BN246" s="56"/>
    </row>
    <row r="247" spans="2:66" x14ac:dyDescent="0.2">
      <c r="B247" s="56"/>
      <c r="C247" s="405"/>
      <c r="D247" s="56"/>
      <c r="E247" s="56"/>
      <c r="F247" s="56"/>
      <c r="G247" s="56"/>
      <c r="H247" s="56"/>
      <c r="I247" s="55"/>
      <c r="J247" s="56"/>
      <c r="K247" s="56"/>
      <c r="L247" s="56"/>
      <c r="M247" s="56"/>
      <c r="N247" s="56"/>
      <c r="O247" s="56"/>
      <c r="P247" s="56"/>
      <c r="Q247" s="62"/>
      <c r="R247" s="62"/>
      <c r="S247" s="62"/>
      <c r="T247" s="56"/>
      <c r="U247" s="56"/>
      <c r="V247" s="56"/>
      <c r="W247" s="56"/>
      <c r="X247" s="56"/>
      <c r="Y247" s="56"/>
      <c r="Z247" s="56"/>
      <c r="AA247" s="56"/>
      <c r="AB247" s="56"/>
      <c r="AC247" s="56"/>
      <c r="AD247" s="56"/>
      <c r="AE247" s="56"/>
      <c r="AF247" s="56"/>
      <c r="AG247" s="56"/>
      <c r="AH247" s="56"/>
      <c r="AI247" s="56"/>
      <c r="AJ247" s="56"/>
      <c r="AK247" s="56"/>
      <c r="AL247" s="56"/>
      <c r="AM247" s="56"/>
      <c r="AN247" s="56"/>
      <c r="AO247" s="56"/>
      <c r="AP247" s="56"/>
      <c r="AQ247" s="56"/>
      <c r="AR247" s="56"/>
      <c r="AS247" s="56"/>
      <c r="AT247" s="56"/>
      <c r="AU247" s="56"/>
      <c r="AV247" s="56"/>
      <c r="AW247" s="56"/>
      <c r="AX247" s="56"/>
      <c r="AY247" s="56"/>
      <c r="AZ247" s="56"/>
      <c r="BA247" s="56"/>
      <c r="BB247" s="56"/>
      <c r="BC247" s="56"/>
      <c r="BD247" s="56"/>
      <c r="BE247" s="56"/>
      <c r="BF247" s="56"/>
      <c r="BG247" s="56"/>
      <c r="BH247" s="56"/>
      <c r="BI247" s="56"/>
      <c r="BJ247" s="56"/>
      <c r="BK247" s="56"/>
      <c r="BL247" s="56"/>
      <c r="BM247" s="56"/>
      <c r="BN247" s="56"/>
    </row>
    <row r="248" spans="2:66" x14ac:dyDescent="0.2">
      <c r="B248" s="56"/>
      <c r="C248" s="405"/>
      <c r="D248" s="56"/>
      <c r="E248" s="56"/>
      <c r="F248" s="56"/>
      <c r="G248" s="56"/>
      <c r="H248" s="56"/>
      <c r="I248" s="55"/>
      <c r="J248" s="56"/>
      <c r="K248" s="56"/>
      <c r="L248" s="56"/>
      <c r="M248" s="56"/>
      <c r="N248" s="56"/>
      <c r="O248" s="56"/>
      <c r="P248" s="56"/>
      <c r="Q248" s="62"/>
      <c r="R248" s="62"/>
      <c r="S248" s="62"/>
      <c r="T248" s="56"/>
      <c r="U248" s="56"/>
      <c r="V248" s="56"/>
      <c r="W248" s="56"/>
      <c r="X248" s="56"/>
      <c r="Y248" s="56"/>
      <c r="Z248" s="56"/>
      <c r="AA248" s="56"/>
      <c r="AB248" s="56"/>
      <c r="AC248" s="56"/>
      <c r="AD248" s="56"/>
      <c r="AE248" s="56"/>
      <c r="AF248" s="56"/>
      <c r="AG248" s="56"/>
      <c r="AH248" s="56"/>
      <c r="AI248" s="56"/>
      <c r="AJ248" s="56"/>
      <c r="AK248" s="56"/>
      <c r="AL248" s="56"/>
      <c r="AM248" s="56"/>
      <c r="AN248" s="56"/>
      <c r="AO248" s="56"/>
      <c r="AP248" s="56"/>
      <c r="AQ248" s="56"/>
      <c r="AR248" s="56"/>
      <c r="AS248" s="56"/>
      <c r="AT248" s="56"/>
      <c r="AU248" s="56"/>
      <c r="AV248" s="56"/>
      <c r="AW248" s="56"/>
      <c r="AX248" s="56"/>
      <c r="AY248" s="56"/>
      <c r="AZ248" s="56"/>
      <c r="BA248" s="56"/>
      <c r="BB248" s="56"/>
      <c r="BC248" s="56"/>
      <c r="BD248" s="56"/>
      <c r="BE248" s="56"/>
      <c r="BF248" s="56"/>
      <c r="BG248" s="56"/>
      <c r="BH248" s="56"/>
      <c r="BI248" s="56"/>
      <c r="BJ248" s="56"/>
      <c r="BK248" s="56"/>
      <c r="BL248" s="56"/>
      <c r="BM248" s="56"/>
      <c r="BN248" s="56"/>
    </row>
    <row r="249" spans="2:66" x14ac:dyDescent="0.2">
      <c r="B249" s="56"/>
      <c r="C249" s="405"/>
      <c r="D249" s="56"/>
      <c r="E249" s="56"/>
      <c r="F249" s="56"/>
      <c r="G249" s="56"/>
      <c r="H249" s="56"/>
      <c r="I249" s="55"/>
      <c r="J249" s="56"/>
      <c r="K249" s="56"/>
      <c r="L249" s="56"/>
      <c r="M249" s="56"/>
      <c r="N249" s="56"/>
      <c r="O249" s="56"/>
      <c r="P249" s="56"/>
      <c r="Q249" s="62"/>
      <c r="R249" s="62"/>
      <c r="S249" s="62"/>
      <c r="T249" s="56"/>
      <c r="U249" s="56"/>
      <c r="V249" s="56"/>
      <c r="W249" s="56"/>
      <c r="X249" s="56"/>
      <c r="Y249" s="56"/>
      <c r="Z249" s="56"/>
      <c r="AA249" s="56"/>
      <c r="AB249" s="56"/>
      <c r="AC249" s="56"/>
      <c r="AD249" s="56"/>
      <c r="AE249" s="56"/>
      <c r="AF249" s="56"/>
      <c r="AG249" s="56"/>
      <c r="AH249" s="56"/>
      <c r="AI249" s="56"/>
      <c r="AJ249" s="56"/>
      <c r="AK249" s="56"/>
      <c r="AL249" s="56"/>
      <c r="AM249" s="56"/>
      <c r="AN249" s="56"/>
      <c r="AO249" s="56"/>
      <c r="AP249" s="56"/>
      <c r="AQ249" s="56"/>
      <c r="AR249" s="56"/>
      <c r="AS249" s="56"/>
      <c r="AT249" s="56"/>
      <c r="AU249" s="56"/>
      <c r="AV249" s="56"/>
      <c r="AW249" s="56"/>
      <c r="AX249" s="56"/>
      <c r="AY249" s="56"/>
      <c r="AZ249" s="56"/>
      <c r="BA249" s="56"/>
      <c r="BB249" s="56"/>
      <c r="BC249" s="56"/>
      <c r="BD249" s="56"/>
      <c r="BE249" s="56"/>
      <c r="BF249" s="56"/>
      <c r="BG249" s="56"/>
      <c r="BH249" s="56"/>
      <c r="BI249" s="56"/>
      <c r="BJ249" s="56"/>
      <c r="BK249" s="56"/>
      <c r="BL249" s="56"/>
      <c r="BM249" s="56"/>
      <c r="BN249" s="56"/>
    </row>
    <row r="250" spans="2:66" x14ac:dyDescent="0.2">
      <c r="B250" s="56"/>
      <c r="C250" s="405"/>
      <c r="D250" s="56"/>
      <c r="E250" s="56"/>
      <c r="F250" s="56"/>
      <c r="G250" s="56"/>
      <c r="H250" s="56"/>
      <c r="I250" s="55"/>
      <c r="J250" s="56"/>
      <c r="K250" s="56"/>
      <c r="L250" s="56"/>
      <c r="M250" s="56"/>
      <c r="N250" s="56"/>
      <c r="O250" s="56"/>
      <c r="P250" s="56"/>
      <c r="Q250" s="62"/>
      <c r="R250" s="62"/>
      <c r="S250" s="62"/>
      <c r="T250" s="56"/>
      <c r="U250" s="56"/>
      <c r="V250" s="56"/>
      <c r="W250" s="56"/>
      <c r="X250" s="56"/>
      <c r="Y250" s="56"/>
      <c r="Z250" s="56"/>
      <c r="AA250" s="56"/>
      <c r="AB250" s="56"/>
      <c r="AC250" s="56"/>
      <c r="AD250" s="56"/>
      <c r="AE250" s="56"/>
      <c r="AF250" s="56"/>
      <c r="AG250" s="56"/>
      <c r="AH250" s="56"/>
      <c r="AI250" s="56"/>
      <c r="AJ250" s="56"/>
      <c r="AK250" s="56"/>
      <c r="AL250" s="56"/>
      <c r="AM250" s="56"/>
      <c r="AN250" s="56"/>
      <c r="AO250" s="56"/>
      <c r="AP250" s="56"/>
      <c r="AQ250" s="56"/>
      <c r="AR250" s="56"/>
      <c r="AS250" s="56"/>
      <c r="AT250" s="56"/>
      <c r="AU250" s="56"/>
      <c r="AV250" s="56"/>
      <c r="AW250" s="56"/>
      <c r="AX250" s="56"/>
      <c r="AY250" s="56"/>
      <c r="AZ250" s="56"/>
      <c r="BA250" s="56"/>
      <c r="BB250" s="56"/>
      <c r="BC250" s="56"/>
      <c r="BD250" s="56"/>
      <c r="BE250" s="56"/>
      <c r="BF250" s="56"/>
      <c r="BG250" s="56"/>
      <c r="BH250" s="56"/>
      <c r="BI250" s="56"/>
      <c r="BJ250" s="56"/>
      <c r="BK250" s="56"/>
      <c r="BL250" s="56"/>
      <c r="BM250" s="56"/>
      <c r="BN250" s="56"/>
    </row>
    <row r="251" spans="2:66" x14ac:dyDescent="0.2">
      <c r="B251" s="56"/>
      <c r="C251" s="405"/>
      <c r="D251" s="56"/>
      <c r="E251" s="56"/>
      <c r="F251" s="56"/>
      <c r="G251" s="56"/>
      <c r="H251" s="56"/>
      <c r="I251" s="55"/>
      <c r="J251" s="56"/>
      <c r="K251" s="56"/>
      <c r="L251" s="56"/>
      <c r="M251" s="56"/>
      <c r="N251" s="56"/>
      <c r="O251" s="56"/>
      <c r="P251" s="56"/>
      <c r="Q251" s="62"/>
      <c r="R251" s="62"/>
      <c r="S251" s="62"/>
      <c r="T251" s="56"/>
      <c r="U251" s="56"/>
      <c r="V251" s="56"/>
      <c r="W251" s="56"/>
      <c r="X251" s="56"/>
      <c r="Y251" s="56"/>
      <c r="Z251" s="56"/>
      <c r="AA251" s="56"/>
      <c r="AB251" s="56"/>
      <c r="AC251" s="56"/>
      <c r="AD251" s="56"/>
      <c r="AE251" s="56"/>
      <c r="AF251" s="56"/>
      <c r="AG251" s="56"/>
      <c r="AH251" s="56"/>
      <c r="AI251" s="56"/>
      <c r="AJ251" s="56"/>
      <c r="AK251" s="56"/>
      <c r="AL251" s="56"/>
      <c r="AM251" s="56"/>
      <c r="AN251" s="56"/>
      <c r="AO251" s="56"/>
      <c r="AP251" s="56"/>
      <c r="AQ251" s="56"/>
      <c r="AR251" s="56"/>
      <c r="AS251" s="56"/>
      <c r="AT251" s="56"/>
      <c r="AU251" s="56"/>
      <c r="AV251" s="56"/>
      <c r="AW251" s="56"/>
      <c r="AX251" s="56"/>
      <c r="AY251" s="56"/>
      <c r="AZ251" s="56"/>
      <c r="BA251" s="56"/>
      <c r="BB251" s="56"/>
      <c r="BC251" s="56"/>
      <c r="BD251" s="56"/>
      <c r="BE251" s="56"/>
      <c r="BF251" s="56"/>
      <c r="BG251" s="56"/>
      <c r="BH251" s="56"/>
      <c r="BI251" s="56"/>
      <c r="BJ251" s="56"/>
      <c r="BK251" s="56"/>
      <c r="BL251" s="56"/>
      <c r="BM251" s="56"/>
      <c r="BN251" s="56"/>
    </row>
    <row r="252" spans="2:66" x14ac:dyDescent="0.2">
      <c r="B252" s="56"/>
      <c r="C252" s="405"/>
      <c r="D252" s="56"/>
      <c r="E252" s="56"/>
      <c r="F252" s="56"/>
      <c r="G252" s="56"/>
      <c r="H252" s="56"/>
      <c r="I252" s="55"/>
      <c r="J252" s="56"/>
      <c r="K252" s="56"/>
      <c r="L252" s="56"/>
      <c r="M252" s="56"/>
      <c r="N252" s="56"/>
      <c r="O252" s="56"/>
      <c r="P252" s="56"/>
      <c r="Q252" s="62"/>
      <c r="R252" s="62"/>
      <c r="S252" s="62"/>
      <c r="T252" s="56"/>
      <c r="U252" s="56"/>
      <c r="V252" s="56"/>
      <c r="W252" s="56"/>
      <c r="X252" s="56"/>
      <c r="Y252" s="56"/>
      <c r="Z252" s="56"/>
      <c r="AA252" s="56"/>
      <c r="AB252" s="56"/>
      <c r="AC252" s="56"/>
      <c r="AD252" s="56"/>
      <c r="AE252" s="56"/>
      <c r="AF252" s="56"/>
      <c r="AG252" s="56"/>
      <c r="AH252" s="56"/>
      <c r="AI252" s="56"/>
      <c r="AJ252" s="56"/>
      <c r="AK252" s="56"/>
      <c r="AL252" s="56"/>
      <c r="AM252" s="56"/>
      <c r="AN252" s="56"/>
      <c r="AO252" s="56"/>
      <c r="AP252" s="56"/>
      <c r="AQ252" s="56"/>
      <c r="AR252" s="56"/>
      <c r="AS252" s="56"/>
      <c r="AT252" s="56"/>
      <c r="AU252" s="56"/>
      <c r="AV252" s="56"/>
      <c r="AW252" s="56"/>
      <c r="AX252" s="56"/>
      <c r="AY252" s="56"/>
      <c r="AZ252" s="56"/>
      <c r="BA252" s="56"/>
      <c r="BB252" s="56"/>
      <c r="BC252" s="56"/>
      <c r="BD252" s="56"/>
      <c r="BE252" s="56"/>
      <c r="BF252" s="56"/>
      <c r="BG252" s="56"/>
      <c r="BH252" s="56"/>
      <c r="BI252" s="56"/>
      <c r="BJ252" s="56"/>
      <c r="BK252" s="56"/>
      <c r="BL252" s="56"/>
      <c r="BM252" s="56"/>
      <c r="BN252" s="56"/>
    </row>
    <row r="253" spans="2:66" x14ac:dyDescent="0.2">
      <c r="B253" s="56"/>
      <c r="C253" s="405"/>
      <c r="D253" s="56"/>
      <c r="E253" s="56"/>
      <c r="F253" s="56"/>
      <c r="G253" s="56"/>
      <c r="H253" s="56"/>
      <c r="I253" s="55"/>
      <c r="J253" s="56"/>
      <c r="K253" s="56"/>
      <c r="L253" s="56"/>
      <c r="M253" s="56"/>
      <c r="N253" s="56"/>
      <c r="O253" s="56"/>
      <c r="P253" s="56"/>
      <c r="Q253" s="62"/>
      <c r="R253" s="62"/>
      <c r="S253" s="62"/>
      <c r="T253" s="56"/>
      <c r="U253" s="56"/>
      <c r="V253" s="56"/>
      <c r="W253" s="56"/>
      <c r="X253" s="56"/>
      <c r="Y253" s="56"/>
      <c r="Z253" s="56"/>
      <c r="AA253" s="56"/>
      <c r="AB253" s="56"/>
      <c r="AC253" s="56"/>
      <c r="AD253" s="56"/>
      <c r="AE253" s="56"/>
      <c r="AF253" s="56"/>
      <c r="AG253" s="56"/>
      <c r="AH253" s="56"/>
      <c r="AI253" s="56"/>
      <c r="AJ253" s="56"/>
      <c r="AK253" s="56"/>
      <c r="AL253" s="56"/>
      <c r="AM253" s="56"/>
      <c r="AN253" s="56"/>
      <c r="AO253" s="56"/>
      <c r="AP253" s="56"/>
      <c r="AQ253" s="56"/>
      <c r="AR253" s="56"/>
      <c r="AS253" s="56"/>
      <c r="AT253" s="56"/>
      <c r="AU253" s="56"/>
      <c r="AV253" s="56"/>
      <c r="AW253" s="56"/>
      <c r="AX253" s="56"/>
      <c r="AY253" s="56"/>
      <c r="AZ253" s="56"/>
      <c r="BA253" s="56"/>
      <c r="BB253" s="56"/>
      <c r="BC253" s="56"/>
      <c r="BD253" s="56"/>
      <c r="BE253" s="56"/>
      <c r="BF253" s="56"/>
      <c r="BG253" s="56"/>
      <c r="BH253" s="56"/>
      <c r="BI253" s="56"/>
      <c r="BJ253" s="56"/>
      <c r="BK253" s="56"/>
      <c r="BL253" s="56"/>
      <c r="BM253" s="56"/>
      <c r="BN253" s="56"/>
    </row>
    <row r="254" spans="2:66" x14ac:dyDescent="0.2">
      <c r="B254" s="56"/>
      <c r="C254" s="405"/>
      <c r="D254" s="56"/>
      <c r="E254" s="56"/>
      <c r="F254" s="56"/>
      <c r="G254" s="56"/>
      <c r="H254" s="56"/>
      <c r="I254" s="55"/>
      <c r="J254" s="56"/>
      <c r="K254" s="56"/>
      <c r="L254" s="56"/>
      <c r="M254" s="56"/>
      <c r="N254" s="56"/>
      <c r="O254" s="56"/>
      <c r="P254" s="56"/>
      <c r="Q254" s="62"/>
      <c r="R254" s="62"/>
      <c r="S254" s="62"/>
      <c r="T254" s="56"/>
      <c r="U254" s="56"/>
      <c r="V254" s="56"/>
      <c r="W254" s="56"/>
      <c r="X254" s="56"/>
      <c r="Y254" s="56"/>
      <c r="Z254" s="56"/>
      <c r="AA254" s="56"/>
      <c r="AB254" s="56"/>
      <c r="AC254" s="56"/>
      <c r="AD254" s="56"/>
      <c r="AE254" s="56"/>
      <c r="AF254" s="56"/>
      <c r="AG254" s="56"/>
      <c r="AH254" s="56"/>
      <c r="AI254" s="56"/>
      <c r="AJ254" s="56"/>
      <c r="AK254" s="56"/>
      <c r="AL254" s="56"/>
      <c r="AM254" s="56"/>
      <c r="AN254" s="56"/>
      <c r="AO254" s="56"/>
      <c r="AP254" s="56"/>
      <c r="AQ254" s="56"/>
      <c r="AR254" s="56"/>
      <c r="AS254" s="56"/>
      <c r="AT254" s="56"/>
      <c r="AU254" s="56"/>
      <c r="AV254" s="56"/>
      <c r="AW254" s="56"/>
      <c r="AX254" s="56"/>
      <c r="AY254" s="56"/>
      <c r="AZ254" s="56"/>
      <c r="BA254" s="56"/>
      <c r="BB254" s="56"/>
      <c r="BC254" s="56"/>
      <c r="BD254" s="56"/>
      <c r="BE254" s="56"/>
      <c r="BF254" s="56"/>
      <c r="BG254" s="56"/>
      <c r="BH254" s="56"/>
      <c r="BI254" s="56"/>
      <c r="BJ254" s="56"/>
      <c r="BK254" s="56"/>
      <c r="BL254" s="56"/>
      <c r="BM254" s="56"/>
      <c r="BN254" s="56"/>
    </row>
    <row r="255" spans="2:66" x14ac:dyDescent="0.2">
      <c r="B255" s="56"/>
      <c r="C255" s="405"/>
      <c r="D255" s="56"/>
      <c r="E255" s="56"/>
      <c r="F255" s="56"/>
      <c r="G255" s="56"/>
      <c r="H255" s="56"/>
      <c r="I255" s="55"/>
      <c r="J255" s="56"/>
      <c r="K255" s="56"/>
      <c r="L255" s="56"/>
      <c r="M255" s="56"/>
      <c r="N255" s="56"/>
      <c r="O255" s="56"/>
      <c r="P255" s="56"/>
      <c r="Q255" s="62"/>
      <c r="R255" s="62"/>
      <c r="S255" s="62"/>
      <c r="T255" s="56"/>
      <c r="U255" s="56"/>
      <c r="V255" s="56"/>
      <c r="W255" s="56"/>
      <c r="X255" s="56"/>
      <c r="Y255" s="56"/>
      <c r="Z255" s="56"/>
      <c r="AA255" s="56"/>
      <c r="AB255" s="56"/>
      <c r="AC255" s="56"/>
      <c r="AD255" s="56"/>
      <c r="AE255" s="56"/>
      <c r="AF255" s="56"/>
      <c r="AG255" s="56"/>
      <c r="AH255" s="56"/>
      <c r="AI255" s="56"/>
      <c r="AJ255" s="56"/>
      <c r="AK255" s="56"/>
      <c r="AL255" s="56"/>
      <c r="AM255" s="56"/>
      <c r="AN255" s="56"/>
      <c r="AO255" s="56"/>
      <c r="AP255" s="56"/>
      <c r="AQ255" s="56"/>
      <c r="AR255" s="56"/>
      <c r="AS255" s="56"/>
      <c r="AT255" s="56"/>
      <c r="AU255" s="56"/>
      <c r="AV255" s="56"/>
      <c r="AW255" s="56"/>
      <c r="AX255" s="56"/>
      <c r="AY255" s="56"/>
      <c r="AZ255" s="56"/>
      <c r="BA255" s="56"/>
      <c r="BB255" s="56"/>
      <c r="BC255" s="56"/>
      <c r="BD255" s="56"/>
      <c r="BE255" s="56"/>
      <c r="BF255" s="56"/>
      <c r="BG255" s="56"/>
      <c r="BH255" s="56"/>
      <c r="BI255" s="56"/>
      <c r="BJ255" s="56"/>
      <c r="BK255" s="56"/>
      <c r="BL255" s="56"/>
      <c r="BM255" s="56"/>
      <c r="BN255" s="56"/>
    </row>
    <row r="256" spans="2:66" x14ac:dyDescent="0.2">
      <c r="B256" s="56"/>
      <c r="C256" s="405"/>
      <c r="D256" s="56"/>
      <c r="E256" s="56"/>
      <c r="F256" s="56"/>
      <c r="G256" s="56"/>
      <c r="H256" s="56"/>
      <c r="I256" s="55"/>
      <c r="J256" s="56"/>
      <c r="K256" s="56"/>
      <c r="L256" s="56"/>
      <c r="M256" s="56"/>
      <c r="N256" s="56"/>
      <c r="O256" s="56"/>
      <c r="P256" s="56"/>
      <c r="Q256" s="62"/>
      <c r="R256" s="62"/>
      <c r="S256" s="62"/>
      <c r="T256" s="56"/>
      <c r="U256" s="56"/>
      <c r="V256" s="56"/>
      <c r="W256" s="56"/>
      <c r="X256" s="56"/>
      <c r="Y256" s="56"/>
      <c r="Z256" s="56"/>
      <c r="AA256" s="56"/>
      <c r="AB256" s="56"/>
      <c r="AC256" s="56"/>
      <c r="AD256" s="56"/>
      <c r="AE256" s="56"/>
      <c r="AF256" s="56"/>
      <c r="AG256" s="56"/>
      <c r="AH256" s="56"/>
      <c r="AI256" s="56"/>
      <c r="AJ256" s="56"/>
      <c r="AK256" s="56"/>
      <c r="AL256" s="56"/>
      <c r="AM256" s="56"/>
      <c r="AN256" s="56"/>
      <c r="AO256" s="56"/>
      <c r="AP256" s="56"/>
      <c r="AQ256" s="56"/>
      <c r="AR256" s="56"/>
      <c r="AS256" s="56"/>
      <c r="AT256" s="56"/>
      <c r="AU256" s="56"/>
      <c r="AV256" s="56"/>
      <c r="AW256" s="56"/>
      <c r="AX256" s="56"/>
      <c r="AY256" s="56"/>
      <c r="AZ256" s="56"/>
      <c r="BA256" s="56"/>
      <c r="BB256" s="56"/>
      <c r="BC256" s="56"/>
      <c r="BD256" s="56"/>
      <c r="BE256" s="56"/>
      <c r="BF256" s="56"/>
      <c r="BG256" s="56"/>
      <c r="BH256" s="56"/>
      <c r="BI256" s="56"/>
      <c r="BJ256" s="56"/>
      <c r="BK256" s="56"/>
      <c r="BL256" s="56"/>
      <c r="BM256" s="56"/>
      <c r="BN256" s="56"/>
    </row>
    <row r="257" spans="2:66" x14ac:dyDescent="0.2">
      <c r="B257" s="56"/>
      <c r="C257" s="405"/>
      <c r="D257" s="56"/>
      <c r="E257" s="56"/>
      <c r="F257" s="56"/>
      <c r="G257" s="56"/>
      <c r="H257" s="56"/>
      <c r="I257" s="55"/>
      <c r="J257" s="56"/>
      <c r="K257" s="56"/>
      <c r="L257" s="56"/>
      <c r="M257" s="56"/>
      <c r="N257" s="56"/>
      <c r="O257" s="56"/>
      <c r="P257" s="56"/>
      <c r="Q257" s="62"/>
      <c r="R257" s="62"/>
      <c r="S257" s="62"/>
      <c r="T257" s="56"/>
      <c r="U257" s="56"/>
      <c r="V257" s="56"/>
      <c r="W257" s="56"/>
      <c r="X257" s="56"/>
      <c r="Y257" s="56"/>
      <c r="Z257" s="56"/>
      <c r="AA257" s="56"/>
      <c r="AB257" s="56"/>
      <c r="AC257" s="56"/>
      <c r="AD257" s="56"/>
      <c r="AE257" s="56"/>
      <c r="AF257" s="56"/>
      <c r="AG257" s="56"/>
      <c r="AH257" s="56"/>
      <c r="AI257" s="56"/>
      <c r="AJ257" s="56"/>
      <c r="AK257" s="56"/>
      <c r="AL257" s="56"/>
      <c r="AM257" s="56"/>
      <c r="AN257" s="56"/>
      <c r="AO257" s="56"/>
      <c r="AP257" s="56"/>
      <c r="AQ257" s="56"/>
      <c r="AR257" s="56"/>
      <c r="AS257" s="56"/>
      <c r="AT257" s="56"/>
      <c r="AU257" s="56"/>
      <c r="AV257" s="56"/>
      <c r="AW257" s="56"/>
      <c r="AX257" s="56"/>
      <c r="AY257" s="56"/>
      <c r="AZ257" s="56"/>
      <c r="BA257" s="56"/>
      <c r="BB257" s="56"/>
      <c r="BC257" s="56"/>
      <c r="BD257" s="56"/>
      <c r="BE257" s="56"/>
      <c r="BF257" s="56"/>
      <c r="BG257" s="56"/>
      <c r="BH257" s="56"/>
      <c r="BI257" s="56"/>
      <c r="BJ257" s="56"/>
      <c r="BK257" s="56"/>
      <c r="BL257" s="56"/>
      <c r="BM257" s="56"/>
      <c r="BN257" s="56"/>
    </row>
    <row r="258" spans="2:66" x14ac:dyDescent="0.2">
      <c r="B258" s="56"/>
      <c r="C258" s="405"/>
      <c r="D258" s="56"/>
      <c r="E258" s="56"/>
      <c r="F258" s="56"/>
      <c r="G258" s="56"/>
      <c r="H258" s="56"/>
      <c r="I258" s="55"/>
      <c r="J258" s="56"/>
      <c r="K258" s="56"/>
      <c r="L258" s="56"/>
      <c r="M258" s="56"/>
      <c r="N258" s="56"/>
      <c r="O258" s="56"/>
      <c r="P258" s="56"/>
      <c r="Q258" s="62"/>
      <c r="R258" s="62"/>
      <c r="S258" s="62"/>
      <c r="T258" s="56"/>
      <c r="U258" s="56"/>
      <c r="V258" s="56"/>
      <c r="W258" s="56"/>
      <c r="X258" s="56"/>
      <c r="Y258" s="56"/>
      <c r="Z258" s="56"/>
      <c r="AA258" s="56"/>
      <c r="AB258" s="56"/>
      <c r="AC258" s="56"/>
      <c r="AD258" s="56"/>
      <c r="AE258" s="56"/>
      <c r="AF258" s="56"/>
      <c r="AG258" s="56"/>
      <c r="AH258" s="56"/>
      <c r="AI258" s="56"/>
      <c r="AJ258" s="56"/>
      <c r="AK258" s="56"/>
      <c r="AL258" s="56"/>
      <c r="AM258" s="56"/>
      <c r="AN258" s="56"/>
      <c r="AO258" s="56"/>
      <c r="AP258" s="56"/>
      <c r="AQ258" s="56"/>
      <c r="AR258" s="56"/>
      <c r="AS258" s="56"/>
      <c r="AT258" s="56"/>
      <c r="AU258" s="56"/>
      <c r="AV258" s="56"/>
      <c r="AW258" s="56"/>
      <c r="AX258" s="56"/>
      <c r="AY258" s="56"/>
      <c r="AZ258" s="56"/>
      <c r="BA258" s="56"/>
      <c r="BB258" s="56"/>
      <c r="BC258" s="56"/>
      <c r="BD258" s="56"/>
      <c r="BE258" s="56"/>
      <c r="BF258" s="56"/>
      <c r="BG258" s="56"/>
      <c r="BH258" s="56"/>
      <c r="BI258" s="56"/>
      <c r="BJ258" s="56"/>
      <c r="BK258" s="56"/>
      <c r="BL258" s="56"/>
      <c r="BM258" s="56"/>
      <c r="BN258" s="56"/>
    </row>
    <row r="259" spans="2:66" x14ac:dyDescent="0.2">
      <c r="B259" s="56"/>
      <c r="C259" s="405"/>
      <c r="D259" s="56"/>
      <c r="E259" s="56"/>
      <c r="F259" s="56"/>
      <c r="G259" s="56"/>
      <c r="H259" s="56"/>
      <c r="I259" s="55"/>
      <c r="J259" s="56"/>
      <c r="K259" s="56"/>
      <c r="L259" s="56"/>
      <c r="M259" s="56"/>
      <c r="N259" s="56"/>
      <c r="O259" s="56"/>
      <c r="P259" s="56"/>
      <c r="Q259" s="62"/>
      <c r="R259" s="62"/>
      <c r="S259" s="62"/>
      <c r="T259" s="56"/>
      <c r="U259" s="56"/>
      <c r="V259" s="56"/>
      <c r="W259" s="56"/>
      <c r="X259" s="56"/>
      <c r="Y259" s="56"/>
      <c r="Z259" s="56"/>
      <c r="AA259" s="56"/>
      <c r="AB259" s="56"/>
      <c r="AC259" s="56"/>
      <c r="AD259" s="56"/>
      <c r="AE259" s="56"/>
      <c r="AF259" s="56"/>
      <c r="AG259" s="56"/>
      <c r="AH259" s="56"/>
      <c r="AI259" s="56"/>
      <c r="AJ259" s="56"/>
      <c r="AK259" s="56"/>
      <c r="AL259" s="56"/>
      <c r="AM259" s="56"/>
      <c r="AN259" s="56"/>
      <c r="AO259" s="56"/>
      <c r="AP259" s="56"/>
      <c r="AQ259" s="56"/>
      <c r="AR259" s="56"/>
      <c r="AS259" s="56"/>
      <c r="AT259" s="56"/>
      <c r="AU259" s="56"/>
      <c r="AV259" s="56"/>
      <c r="AW259" s="56"/>
      <c r="AX259" s="56"/>
      <c r="AY259" s="56"/>
      <c r="AZ259" s="56"/>
      <c r="BA259" s="56"/>
      <c r="BB259" s="56"/>
      <c r="BC259" s="56"/>
      <c r="BD259" s="56"/>
      <c r="BE259" s="56"/>
      <c r="BF259" s="56"/>
      <c r="BG259" s="56"/>
      <c r="BH259" s="56"/>
      <c r="BI259" s="56"/>
      <c r="BJ259" s="56"/>
      <c r="BK259" s="56"/>
      <c r="BL259" s="56"/>
      <c r="BM259" s="56"/>
      <c r="BN259" s="56"/>
    </row>
    <row r="260" spans="2:66" x14ac:dyDescent="0.2">
      <c r="B260" s="56"/>
      <c r="C260" s="405"/>
      <c r="D260" s="56"/>
      <c r="E260" s="56"/>
      <c r="F260" s="56"/>
      <c r="G260" s="56"/>
      <c r="H260" s="56"/>
      <c r="I260" s="55"/>
      <c r="J260" s="56"/>
      <c r="K260" s="56"/>
      <c r="L260" s="56"/>
      <c r="M260" s="56"/>
      <c r="N260" s="56"/>
      <c r="O260" s="56"/>
      <c r="P260" s="56"/>
      <c r="Q260" s="62"/>
      <c r="R260" s="62"/>
      <c r="S260" s="62"/>
      <c r="T260" s="56"/>
      <c r="U260" s="56"/>
      <c r="V260" s="56"/>
      <c r="W260" s="56"/>
      <c r="X260" s="56"/>
      <c r="Y260" s="56"/>
      <c r="Z260" s="56"/>
      <c r="AA260" s="56"/>
      <c r="AB260" s="56"/>
      <c r="AC260" s="56"/>
      <c r="AD260" s="56"/>
      <c r="AE260" s="56"/>
      <c r="AF260" s="56"/>
      <c r="AG260" s="56"/>
      <c r="AH260" s="56"/>
      <c r="AI260" s="56"/>
      <c r="AJ260" s="56"/>
      <c r="AK260" s="56"/>
      <c r="AL260" s="56"/>
      <c r="AM260" s="56"/>
      <c r="AN260" s="56"/>
      <c r="AO260" s="56"/>
      <c r="AP260" s="56"/>
      <c r="AQ260" s="56"/>
      <c r="AR260" s="56"/>
      <c r="AS260" s="56"/>
      <c r="AT260" s="56"/>
      <c r="AU260" s="56"/>
      <c r="AV260" s="56"/>
      <c r="AW260" s="56"/>
      <c r="AX260" s="56"/>
      <c r="AY260" s="56"/>
      <c r="AZ260" s="56"/>
      <c r="BA260" s="56"/>
      <c r="BB260" s="56"/>
      <c r="BC260" s="56"/>
      <c r="BD260" s="56"/>
      <c r="BE260" s="56"/>
      <c r="BF260" s="56"/>
      <c r="BG260" s="56"/>
      <c r="BH260" s="56"/>
      <c r="BI260" s="56"/>
      <c r="BJ260" s="56"/>
      <c r="BK260" s="56"/>
      <c r="BL260" s="56"/>
      <c r="BM260" s="56"/>
      <c r="BN260" s="56"/>
    </row>
    <row r="261" spans="2:66" x14ac:dyDescent="0.2">
      <c r="B261" s="56"/>
      <c r="C261" s="405"/>
      <c r="D261" s="56"/>
      <c r="E261" s="56"/>
      <c r="F261" s="56"/>
      <c r="G261" s="56"/>
      <c r="H261" s="56"/>
      <c r="I261" s="55"/>
      <c r="J261" s="56"/>
      <c r="K261" s="56"/>
      <c r="L261" s="56"/>
      <c r="M261" s="56"/>
      <c r="N261" s="56"/>
      <c r="O261" s="56"/>
      <c r="P261" s="56"/>
      <c r="Q261" s="62"/>
      <c r="R261" s="62"/>
      <c r="S261" s="62"/>
      <c r="T261" s="56"/>
      <c r="U261" s="56"/>
      <c r="V261" s="56"/>
      <c r="W261" s="56"/>
      <c r="X261" s="56"/>
      <c r="Y261" s="56"/>
      <c r="Z261" s="56"/>
      <c r="AA261" s="56"/>
      <c r="AB261" s="56"/>
      <c r="AC261" s="56"/>
      <c r="AD261" s="56"/>
      <c r="AE261" s="56"/>
      <c r="AF261" s="56"/>
      <c r="AG261" s="56"/>
      <c r="AH261" s="56"/>
      <c r="AI261" s="56"/>
      <c r="AJ261" s="56"/>
      <c r="AK261" s="56"/>
      <c r="AL261" s="56"/>
      <c r="AM261" s="56"/>
      <c r="AN261" s="56"/>
      <c r="AO261" s="56"/>
      <c r="AP261" s="56"/>
      <c r="AQ261" s="56"/>
      <c r="AR261" s="56"/>
      <c r="AS261" s="56"/>
      <c r="AT261" s="56"/>
      <c r="AU261" s="56"/>
      <c r="AV261" s="56"/>
      <c r="AW261" s="56"/>
      <c r="AX261" s="56"/>
      <c r="AY261" s="56"/>
      <c r="AZ261" s="56"/>
      <c r="BA261" s="56"/>
      <c r="BB261" s="56"/>
      <c r="BC261" s="56"/>
      <c r="BD261" s="56"/>
      <c r="BE261" s="56"/>
      <c r="BF261" s="56"/>
      <c r="BG261" s="56"/>
      <c r="BH261" s="56"/>
      <c r="BI261" s="56"/>
      <c r="BJ261" s="56"/>
      <c r="BK261" s="56"/>
      <c r="BL261" s="56"/>
      <c r="BM261" s="56"/>
      <c r="BN261" s="56"/>
    </row>
    <row r="262" spans="2:66" x14ac:dyDescent="0.2">
      <c r="B262" s="56"/>
      <c r="C262" s="405"/>
      <c r="D262" s="56"/>
      <c r="E262" s="56"/>
      <c r="F262" s="56"/>
      <c r="G262" s="56"/>
      <c r="H262" s="56"/>
      <c r="I262" s="55"/>
      <c r="J262" s="56"/>
      <c r="K262" s="56"/>
      <c r="L262" s="56"/>
      <c r="M262" s="56"/>
      <c r="N262" s="56"/>
      <c r="O262" s="56"/>
      <c r="P262" s="56"/>
      <c r="Q262" s="62"/>
      <c r="R262" s="62"/>
      <c r="S262" s="62"/>
      <c r="T262" s="56"/>
      <c r="U262" s="56"/>
      <c r="V262" s="56"/>
      <c r="W262" s="56"/>
      <c r="X262" s="56"/>
      <c r="Y262" s="56"/>
      <c r="Z262" s="56"/>
      <c r="AA262" s="56"/>
      <c r="AB262" s="56"/>
      <c r="AC262" s="56"/>
      <c r="AD262" s="56"/>
      <c r="AE262" s="56"/>
      <c r="AF262" s="56"/>
      <c r="AG262" s="56"/>
      <c r="AH262" s="56"/>
      <c r="AI262" s="56"/>
      <c r="AJ262" s="56"/>
      <c r="AK262" s="56"/>
      <c r="AL262" s="56"/>
      <c r="AM262" s="56"/>
      <c r="AN262" s="56"/>
      <c r="AO262" s="56"/>
      <c r="AP262" s="56"/>
      <c r="AQ262" s="56"/>
      <c r="AR262" s="56"/>
      <c r="AS262" s="56"/>
      <c r="AT262" s="56"/>
      <c r="AU262" s="56"/>
      <c r="AV262" s="56"/>
      <c r="AW262" s="56"/>
      <c r="AX262" s="56"/>
      <c r="AY262" s="56"/>
      <c r="AZ262" s="56"/>
      <c r="BA262" s="56"/>
      <c r="BB262" s="56"/>
      <c r="BC262" s="56"/>
      <c r="BD262" s="56"/>
      <c r="BE262" s="56"/>
      <c r="BF262" s="56"/>
      <c r="BG262" s="56"/>
      <c r="BH262" s="56"/>
      <c r="BI262" s="56"/>
      <c r="BJ262" s="56"/>
      <c r="BK262" s="56"/>
      <c r="BL262" s="56"/>
      <c r="BM262" s="56"/>
      <c r="BN262" s="56"/>
    </row>
    <row r="263" spans="2:66" x14ac:dyDescent="0.2">
      <c r="B263" s="56"/>
      <c r="C263" s="405"/>
      <c r="D263" s="56"/>
      <c r="E263" s="56"/>
      <c r="F263" s="56"/>
      <c r="G263" s="56"/>
      <c r="H263" s="56"/>
      <c r="I263" s="55"/>
      <c r="J263" s="56"/>
      <c r="K263" s="56"/>
      <c r="L263" s="56"/>
      <c r="M263" s="56"/>
      <c r="N263" s="56"/>
      <c r="O263" s="56"/>
      <c r="P263" s="56"/>
      <c r="Q263" s="62"/>
      <c r="R263" s="62"/>
      <c r="S263" s="62"/>
      <c r="T263" s="56"/>
      <c r="U263" s="56"/>
      <c r="V263" s="56"/>
      <c r="W263" s="56"/>
      <c r="X263" s="56"/>
      <c r="Y263" s="56"/>
      <c r="Z263" s="56"/>
      <c r="AA263" s="56"/>
      <c r="AB263" s="56"/>
      <c r="AC263" s="56"/>
      <c r="AD263" s="56"/>
      <c r="AE263" s="56"/>
      <c r="AF263" s="56"/>
      <c r="AG263" s="56"/>
      <c r="AH263" s="56"/>
      <c r="AI263" s="56"/>
      <c r="AJ263" s="56"/>
      <c r="AK263" s="56"/>
      <c r="AL263" s="56"/>
      <c r="AM263" s="56"/>
      <c r="AN263" s="56"/>
      <c r="AO263" s="56"/>
      <c r="AP263" s="56"/>
      <c r="AQ263" s="56"/>
      <c r="AR263" s="56"/>
      <c r="AS263" s="56"/>
      <c r="AT263" s="56"/>
      <c r="AU263" s="56"/>
      <c r="AV263" s="56"/>
      <c r="AW263" s="56"/>
      <c r="AX263" s="56"/>
      <c r="AY263" s="56"/>
      <c r="AZ263" s="56"/>
      <c r="BA263" s="56"/>
      <c r="BB263" s="56"/>
      <c r="BC263" s="56"/>
      <c r="BD263" s="56"/>
      <c r="BE263" s="56"/>
      <c r="BF263" s="56"/>
      <c r="BG263" s="56"/>
      <c r="BH263" s="56"/>
      <c r="BI263" s="56"/>
      <c r="BJ263" s="56"/>
      <c r="BK263" s="56"/>
      <c r="BL263" s="56"/>
      <c r="BM263" s="56"/>
      <c r="BN263" s="56"/>
    </row>
    <row r="264" spans="2:66" x14ac:dyDescent="0.2">
      <c r="B264" s="56"/>
      <c r="C264" s="405"/>
      <c r="D264" s="56"/>
      <c r="E264" s="56"/>
      <c r="F264" s="56"/>
      <c r="G264" s="56"/>
      <c r="H264" s="56"/>
      <c r="I264" s="55"/>
      <c r="J264" s="56"/>
      <c r="K264" s="56"/>
      <c r="L264" s="56"/>
      <c r="M264" s="56"/>
      <c r="N264" s="56"/>
      <c r="O264" s="56"/>
      <c r="P264" s="56"/>
      <c r="Q264" s="62"/>
      <c r="R264" s="62"/>
      <c r="S264" s="62"/>
      <c r="T264" s="56"/>
      <c r="U264" s="56"/>
      <c r="V264" s="56"/>
      <c r="W264" s="56"/>
      <c r="X264" s="56"/>
      <c r="Y264" s="56"/>
      <c r="Z264" s="56"/>
      <c r="AA264" s="56"/>
      <c r="AB264" s="56"/>
      <c r="AC264" s="56"/>
      <c r="AD264" s="56"/>
      <c r="AE264" s="56"/>
      <c r="AF264" s="56"/>
      <c r="AG264" s="56"/>
      <c r="AH264" s="56"/>
      <c r="AI264" s="56"/>
      <c r="AJ264" s="56"/>
      <c r="AK264" s="56"/>
      <c r="AL264" s="56"/>
      <c r="AM264" s="56"/>
      <c r="AN264" s="56"/>
      <c r="AO264" s="56"/>
      <c r="AP264" s="56"/>
      <c r="AQ264" s="56"/>
      <c r="AR264" s="56"/>
      <c r="AS264" s="56"/>
      <c r="AT264" s="56"/>
      <c r="AU264" s="56"/>
      <c r="AV264" s="56"/>
      <c r="AW264" s="56"/>
      <c r="AX264" s="56"/>
      <c r="AY264" s="56"/>
      <c r="AZ264" s="56"/>
      <c r="BA264" s="56"/>
      <c r="BB264" s="56"/>
      <c r="BC264" s="56"/>
      <c r="BD264" s="56"/>
      <c r="BE264" s="56"/>
      <c r="BF264" s="56"/>
      <c r="BG264" s="56"/>
      <c r="BH264" s="56"/>
      <c r="BI264" s="56"/>
      <c r="BJ264" s="56"/>
      <c r="BK264" s="56"/>
      <c r="BL264" s="56"/>
      <c r="BM264" s="56"/>
      <c r="BN264" s="56"/>
    </row>
    <row r="265" spans="2:66" x14ac:dyDescent="0.2">
      <c r="B265" s="56"/>
      <c r="C265" s="405"/>
      <c r="D265" s="56"/>
      <c r="E265" s="56"/>
      <c r="F265" s="56"/>
      <c r="G265" s="56"/>
      <c r="H265" s="56"/>
      <c r="I265" s="55"/>
      <c r="J265" s="56"/>
      <c r="K265" s="56"/>
      <c r="L265" s="56"/>
      <c r="M265" s="56"/>
      <c r="N265" s="56"/>
      <c r="O265" s="56"/>
      <c r="P265" s="56"/>
      <c r="Q265" s="62"/>
      <c r="R265" s="62"/>
      <c r="S265" s="62"/>
      <c r="T265" s="56"/>
      <c r="U265" s="56"/>
      <c r="V265" s="56"/>
      <c r="W265" s="56"/>
      <c r="X265" s="56"/>
      <c r="Y265" s="56"/>
      <c r="Z265" s="56"/>
      <c r="AA265" s="56"/>
      <c r="AB265" s="56"/>
      <c r="AC265" s="56"/>
      <c r="AD265" s="56"/>
      <c r="AE265" s="56"/>
      <c r="AF265" s="56"/>
      <c r="AG265" s="56"/>
      <c r="AH265" s="56"/>
      <c r="AI265" s="56"/>
      <c r="AJ265" s="56"/>
      <c r="AK265" s="56"/>
      <c r="AL265" s="56"/>
      <c r="AM265" s="56"/>
      <c r="AN265" s="56"/>
      <c r="AO265" s="56"/>
      <c r="AP265" s="56"/>
      <c r="AQ265" s="56"/>
      <c r="AR265" s="56"/>
      <c r="AS265" s="56"/>
      <c r="AT265" s="56"/>
      <c r="AU265" s="56"/>
      <c r="AV265" s="56"/>
      <c r="AW265" s="56"/>
      <c r="AX265" s="56"/>
      <c r="AY265" s="56"/>
      <c r="AZ265" s="56"/>
      <c r="BA265" s="56"/>
      <c r="BB265" s="56"/>
      <c r="BC265" s="56"/>
      <c r="BD265" s="56"/>
      <c r="BE265" s="56"/>
      <c r="BF265" s="56"/>
      <c r="BG265" s="56"/>
      <c r="BH265" s="56"/>
      <c r="BI265" s="56"/>
      <c r="BJ265" s="56"/>
      <c r="BK265" s="56"/>
      <c r="BL265" s="56"/>
      <c r="BM265" s="56"/>
      <c r="BN265" s="56"/>
    </row>
    <row r="266" spans="2:66" x14ac:dyDescent="0.2">
      <c r="B266" s="56"/>
      <c r="C266" s="405"/>
      <c r="D266" s="56"/>
      <c r="E266" s="56"/>
      <c r="F266" s="56"/>
      <c r="G266" s="56"/>
      <c r="H266" s="56"/>
      <c r="I266" s="55"/>
      <c r="J266" s="56"/>
      <c r="K266" s="56"/>
      <c r="L266" s="56"/>
      <c r="M266" s="56"/>
      <c r="N266" s="56"/>
      <c r="O266" s="56"/>
      <c r="P266" s="56"/>
      <c r="Q266" s="62"/>
      <c r="R266" s="62"/>
      <c r="S266" s="62"/>
      <c r="T266" s="56"/>
      <c r="U266" s="56"/>
      <c r="V266" s="56"/>
      <c r="W266" s="56"/>
      <c r="X266" s="56"/>
      <c r="Y266" s="56"/>
      <c r="Z266" s="56"/>
      <c r="AA266" s="56"/>
      <c r="AB266" s="56"/>
      <c r="AC266" s="56"/>
      <c r="AD266" s="56"/>
      <c r="AE266" s="56"/>
      <c r="AF266" s="56"/>
      <c r="AG266" s="56"/>
      <c r="AH266" s="56"/>
      <c r="AI266" s="56"/>
      <c r="AJ266" s="56"/>
      <c r="AK266" s="56"/>
      <c r="AL266" s="56"/>
      <c r="AM266" s="56"/>
      <c r="AN266" s="56"/>
      <c r="AO266" s="56"/>
      <c r="AP266" s="56"/>
      <c r="AQ266" s="56"/>
      <c r="AR266" s="56"/>
      <c r="AS266" s="56"/>
      <c r="AT266" s="56"/>
      <c r="AU266" s="56"/>
      <c r="AV266" s="56"/>
      <c r="AW266" s="56"/>
      <c r="AX266" s="56"/>
      <c r="AY266" s="56"/>
      <c r="AZ266" s="56"/>
      <c r="BA266" s="56"/>
      <c r="BB266" s="56"/>
      <c r="BC266" s="56"/>
      <c r="BD266" s="56"/>
      <c r="BE266" s="56"/>
      <c r="BF266" s="56"/>
      <c r="BG266" s="56"/>
      <c r="BH266" s="56"/>
      <c r="BI266" s="56"/>
      <c r="BJ266" s="56"/>
      <c r="BK266" s="56"/>
      <c r="BL266" s="56"/>
      <c r="BM266" s="56"/>
      <c r="BN266" s="56"/>
    </row>
    <row r="267" spans="2:66" x14ac:dyDescent="0.2">
      <c r="B267" s="56"/>
      <c r="C267" s="405"/>
      <c r="D267" s="56"/>
      <c r="E267" s="56"/>
      <c r="F267" s="56"/>
      <c r="G267" s="56"/>
      <c r="H267" s="56"/>
      <c r="I267" s="55"/>
      <c r="J267" s="56"/>
      <c r="K267" s="56"/>
      <c r="L267" s="56"/>
      <c r="M267" s="56"/>
      <c r="N267" s="56"/>
      <c r="O267" s="56"/>
      <c r="P267" s="56"/>
      <c r="Q267" s="62"/>
      <c r="R267" s="62"/>
      <c r="S267" s="62"/>
      <c r="T267" s="56"/>
      <c r="U267" s="56"/>
      <c r="V267" s="56"/>
      <c r="W267" s="56"/>
      <c r="X267" s="56"/>
      <c r="Y267" s="56"/>
      <c r="Z267" s="56"/>
      <c r="AA267" s="56"/>
      <c r="AB267" s="56"/>
      <c r="AC267" s="56"/>
      <c r="AD267" s="56"/>
      <c r="AE267" s="56"/>
      <c r="AF267" s="56"/>
      <c r="AG267" s="56"/>
      <c r="AH267" s="56"/>
      <c r="AI267" s="56"/>
      <c r="AJ267" s="56"/>
      <c r="AK267" s="56"/>
      <c r="AL267" s="56"/>
      <c r="AM267" s="56"/>
      <c r="AN267" s="56"/>
      <c r="AO267" s="56"/>
      <c r="AP267" s="56"/>
      <c r="AQ267" s="56"/>
      <c r="AR267" s="56"/>
      <c r="AS267" s="56"/>
      <c r="AT267" s="56"/>
      <c r="AU267" s="56"/>
      <c r="AV267" s="56"/>
      <c r="AW267" s="56"/>
      <c r="AX267" s="56"/>
      <c r="AY267" s="56"/>
      <c r="AZ267" s="56"/>
      <c r="BA267" s="56"/>
      <c r="BB267" s="56"/>
      <c r="BC267" s="56"/>
      <c r="BD267" s="56"/>
      <c r="BE267" s="56"/>
      <c r="BF267" s="56"/>
      <c r="BG267" s="56"/>
      <c r="BH267" s="56"/>
      <c r="BI267" s="56"/>
      <c r="BJ267" s="56"/>
      <c r="BK267" s="56"/>
      <c r="BL267" s="56"/>
      <c r="BM267" s="56"/>
      <c r="BN267" s="56"/>
    </row>
    <row r="268" spans="2:66" x14ac:dyDescent="0.2">
      <c r="B268" s="56"/>
      <c r="C268" s="405"/>
      <c r="D268" s="56"/>
      <c r="E268" s="56"/>
      <c r="F268" s="56"/>
      <c r="G268" s="56"/>
      <c r="H268" s="56"/>
      <c r="I268" s="55"/>
      <c r="J268" s="56"/>
      <c r="K268" s="56"/>
      <c r="L268" s="56"/>
      <c r="M268" s="56"/>
      <c r="N268" s="56"/>
      <c r="O268" s="56"/>
      <c r="P268" s="56"/>
      <c r="Q268" s="62"/>
      <c r="R268" s="62"/>
      <c r="S268" s="62"/>
      <c r="T268" s="56"/>
      <c r="U268" s="56"/>
      <c r="V268" s="56"/>
      <c r="W268" s="56"/>
      <c r="X268" s="56"/>
      <c r="Y268" s="56"/>
      <c r="Z268" s="56"/>
      <c r="AA268" s="56"/>
      <c r="AB268" s="56"/>
      <c r="AC268" s="56"/>
      <c r="AD268" s="56"/>
      <c r="AE268" s="56"/>
      <c r="AF268" s="56"/>
      <c r="AG268" s="56"/>
      <c r="AH268" s="56"/>
      <c r="AI268" s="56"/>
      <c r="AJ268" s="56"/>
      <c r="AK268" s="56"/>
      <c r="AL268" s="56"/>
      <c r="AM268" s="56"/>
      <c r="AN268" s="56"/>
      <c r="AO268" s="56"/>
      <c r="AP268" s="56"/>
      <c r="AQ268" s="56"/>
      <c r="AR268" s="56"/>
      <c r="AS268" s="56"/>
      <c r="AT268" s="56"/>
      <c r="AU268" s="56"/>
      <c r="AV268" s="56"/>
      <c r="AW268" s="56"/>
      <c r="AX268" s="56"/>
      <c r="AY268" s="56"/>
      <c r="AZ268" s="56"/>
      <c r="BA268" s="56"/>
      <c r="BB268" s="56"/>
      <c r="BC268" s="56"/>
      <c r="BD268" s="56"/>
      <c r="BE268" s="56"/>
      <c r="BF268" s="56"/>
      <c r="BG268" s="56"/>
      <c r="BH268" s="56"/>
      <c r="BI268" s="56"/>
      <c r="BJ268" s="56"/>
      <c r="BK268" s="56"/>
      <c r="BL268" s="56"/>
      <c r="BM268" s="56"/>
      <c r="BN268" s="56"/>
    </row>
    <row r="269" spans="2:66" x14ac:dyDescent="0.2">
      <c r="B269" s="56"/>
      <c r="C269" s="405"/>
      <c r="D269" s="56"/>
      <c r="E269" s="56"/>
      <c r="F269" s="56"/>
      <c r="G269" s="56"/>
      <c r="H269" s="56"/>
      <c r="I269" s="55"/>
      <c r="J269" s="56"/>
      <c r="K269" s="56"/>
      <c r="L269" s="56"/>
      <c r="M269" s="56"/>
      <c r="N269" s="56"/>
      <c r="O269" s="56"/>
      <c r="P269" s="56"/>
      <c r="Q269" s="62"/>
      <c r="R269" s="62"/>
      <c r="S269" s="62"/>
      <c r="T269" s="56"/>
      <c r="U269" s="56"/>
      <c r="V269" s="56"/>
      <c r="W269" s="56"/>
      <c r="X269" s="56"/>
      <c r="Y269" s="56"/>
      <c r="Z269" s="56"/>
      <c r="AA269" s="56"/>
      <c r="AB269" s="56"/>
      <c r="AC269" s="56"/>
      <c r="AD269" s="56"/>
      <c r="AE269" s="56"/>
      <c r="AF269" s="56"/>
      <c r="AG269" s="56"/>
      <c r="AH269" s="56"/>
      <c r="AI269" s="56"/>
      <c r="AJ269" s="56"/>
      <c r="AK269" s="56"/>
      <c r="AL269" s="56"/>
      <c r="AM269" s="56"/>
      <c r="AN269" s="56"/>
      <c r="AO269" s="56"/>
      <c r="AP269" s="56"/>
      <c r="AQ269" s="56"/>
      <c r="AR269" s="56"/>
      <c r="AS269" s="56"/>
      <c r="AT269" s="56"/>
      <c r="AU269" s="56"/>
      <c r="AV269" s="56"/>
      <c r="AW269" s="56"/>
      <c r="AX269" s="56"/>
      <c r="AY269" s="56"/>
      <c r="AZ269" s="56"/>
      <c r="BA269" s="56"/>
      <c r="BB269" s="56"/>
      <c r="BC269" s="56"/>
      <c r="BD269" s="56"/>
      <c r="BE269" s="56"/>
      <c r="BF269" s="56"/>
      <c r="BG269" s="56"/>
      <c r="BH269" s="56"/>
      <c r="BI269" s="56"/>
      <c r="BJ269" s="56"/>
      <c r="BK269" s="56"/>
      <c r="BL269" s="56"/>
      <c r="BM269" s="56"/>
      <c r="BN269" s="56"/>
    </row>
    <row r="270" spans="2:66" x14ac:dyDescent="0.2">
      <c r="B270" s="56"/>
      <c r="C270" s="405"/>
      <c r="D270" s="56"/>
      <c r="E270" s="56"/>
      <c r="F270" s="56"/>
      <c r="G270" s="56"/>
      <c r="H270" s="56"/>
      <c r="I270" s="55"/>
      <c r="J270" s="56"/>
      <c r="K270" s="56"/>
      <c r="L270" s="56"/>
      <c r="M270" s="56"/>
      <c r="N270" s="56"/>
      <c r="O270" s="56"/>
      <c r="P270" s="56"/>
      <c r="Q270" s="62"/>
      <c r="R270" s="62"/>
      <c r="S270" s="62"/>
      <c r="T270" s="56"/>
      <c r="U270" s="56"/>
      <c r="V270" s="56"/>
      <c r="W270" s="56"/>
      <c r="X270" s="56"/>
      <c r="Y270" s="56"/>
      <c r="Z270" s="56"/>
      <c r="AA270" s="56"/>
      <c r="AB270" s="56"/>
      <c r="AC270" s="56"/>
      <c r="AD270" s="56"/>
      <c r="AE270" s="56"/>
      <c r="AF270" s="56"/>
      <c r="AG270" s="56"/>
      <c r="AH270" s="56"/>
      <c r="AI270" s="56"/>
      <c r="AJ270" s="56"/>
      <c r="AK270" s="56"/>
      <c r="AL270" s="56"/>
      <c r="AM270" s="56"/>
      <c r="AN270" s="56"/>
      <c r="AO270" s="56"/>
      <c r="AP270" s="56"/>
      <c r="AQ270" s="56"/>
      <c r="AR270" s="56"/>
      <c r="AS270" s="56"/>
      <c r="AT270" s="56"/>
      <c r="AU270" s="56"/>
      <c r="AV270" s="56"/>
      <c r="AW270" s="56"/>
      <c r="AX270" s="56"/>
      <c r="AY270" s="56"/>
      <c r="AZ270" s="56"/>
      <c r="BA270" s="56"/>
      <c r="BB270" s="56"/>
      <c r="BC270" s="56"/>
      <c r="BD270" s="56"/>
      <c r="BE270" s="56"/>
      <c r="BF270" s="56"/>
      <c r="BG270" s="56"/>
      <c r="BH270" s="56"/>
      <c r="BI270" s="56"/>
      <c r="BJ270" s="56"/>
      <c r="BK270" s="56"/>
      <c r="BL270" s="56"/>
      <c r="BM270" s="56"/>
      <c r="BN270" s="56"/>
    </row>
    <row r="271" spans="2:66" x14ac:dyDescent="0.2">
      <c r="B271" s="56"/>
      <c r="C271" s="405"/>
      <c r="D271" s="56"/>
      <c r="E271" s="56"/>
      <c r="F271" s="56"/>
      <c r="G271" s="56"/>
      <c r="H271" s="56"/>
      <c r="I271" s="55"/>
      <c r="J271" s="56"/>
      <c r="K271" s="56"/>
      <c r="L271" s="56"/>
      <c r="M271" s="56"/>
      <c r="N271" s="56"/>
      <c r="O271" s="56"/>
      <c r="P271" s="56"/>
      <c r="Q271" s="62"/>
      <c r="R271" s="62"/>
      <c r="S271" s="62"/>
      <c r="T271" s="56"/>
      <c r="U271" s="56"/>
      <c r="V271" s="56"/>
      <c r="W271" s="56"/>
      <c r="X271" s="56"/>
      <c r="Y271" s="56"/>
      <c r="Z271" s="56"/>
      <c r="AA271" s="56"/>
      <c r="AB271" s="56"/>
      <c r="AC271" s="56"/>
      <c r="AD271" s="56"/>
      <c r="AE271" s="56"/>
      <c r="AF271" s="56"/>
      <c r="AG271" s="56"/>
      <c r="AH271" s="56"/>
      <c r="AI271" s="56"/>
      <c r="AJ271" s="56"/>
      <c r="AK271" s="56"/>
      <c r="AL271" s="56"/>
      <c r="AM271" s="56"/>
      <c r="AN271" s="56"/>
      <c r="AO271" s="56"/>
      <c r="AP271" s="56"/>
      <c r="AQ271" s="56"/>
      <c r="AR271" s="56"/>
      <c r="AS271" s="56"/>
      <c r="AT271" s="56"/>
      <c r="AU271" s="56"/>
      <c r="AV271" s="56"/>
      <c r="AW271" s="56"/>
      <c r="AX271" s="56"/>
      <c r="AY271" s="56"/>
      <c r="AZ271" s="56"/>
      <c r="BA271" s="56"/>
      <c r="BB271" s="56"/>
      <c r="BC271" s="56"/>
      <c r="BD271" s="56"/>
      <c r="BE271" s="56"/>
      <c r="BF271" s="56"/>
      <c r="BG271" s="56"/>
      <c r="BH271" s="56"/>
      <c r="BI271" s="56"/>
      <c r="BJ271" s="56"/>
      <c r="BK271" s="56"/>
      <c r="BL271" s="56"/>
      <c r="BM271" s="56"/>
      <c r="BN271" s="56"/>
    </row>
    <row r="272" spans="2:66" x14ac:dyDescent="0.2">
      <c r="B272" s="56"/>
      <c r="C272" s="405"/>
      <c r="D272" s="56"/>
      <c r="E272" s="56"/>
      <c r="F272" s="56"/>
      <c r="G272" s="56"/>
      <c r="H272" s="56"/>
      <c r="I272" s="55"/>
      <c r="J272" s="56"/>
      <c r="K272" s="56"/>
      <c r="L272" s="56"/>
      <c r="M272" s="56"/>
      <c r="N272" s="56"/>
      <c r="O272" s="56"/>
      <c r="P272" s="56"/>
      <c r="Q272" s="62"/>
      <c r="R272" s="62"/>
      <c r="S272" s="62"/>
      <c r="T272" s="56"/>
      <c r="U272" s="56"/>
      <c r="V272" s="56"/>
      <c r="W272" s="56"/>
      <c r="X272" s="56"/>
      <c r="Y272" s="56"/>
      <c r="Z272" s="56"/>
      <c r="AA272" s="56"/>
      <c r="AB272" s="56"/>
      <c r="AC272" s="56"/>
      <c r="AD272" s="56"/>
      <c r="AE272" s="56"/>
      <c r="AF272" s="56"/>
      <c r="AG272" s="56"/>
      <c r="AH272" s="56"/>
      <c r="AI272" s="56"/>
      <c r="AJ272" s="56"/>
      <c r="AK272" s="56"/>
      <c r="AL272" s="56"/>
      <c r="AM272" s="56"/>
      <c r="AN272" s="56"/>
      <c r="AO272" s="56"/>
      <c r="AP272" s="56"/>
      <c r="AQ272" s="56"/>
      <c r="AR272" s="56"/>
      <c r="AS272" s="56"/>
      <c r="AT272" s="56"/>
      <c r="AU272" s="56"/>
      <c r="AV272" s="56"/>
      <c r="AW272" s="56"/>
      <c r="AX272" s="56"/>
      <c r="AY272" s="56"/>
      <c r="AZ272" s="56"/>
      <c r="BA272" s="56"/>
      <c r="BB272" s="56"/>
      <c r="BC272" s="56"/>
      <c r="BD272" s="56"/>
      <c r="BE272" s="56"/>
      <c r="BF272" s="56"/>
      <c r="BG272" s="56"/>
      <c r="BH272" s="56"/>
      <c r="BI272" s="56"/>
      <c r="BJ272" s="56"/>
      <c r="BK272" s="56"/>
      <c r="BL272" s="56"/>
      <c r="BM272" s="56"/>
      <c r="BN272" s="56"/>
    </row>
    <row r="273" spans="2:66" x14ac:dyDescent="0.2">
      <c r="B273" s="56"/>
      <c r="C273" s="405"/>
      <c r="D273" s="56"/>
      <c r="E273" s="56"/>
      <c r="F273" s="56"/>
      <c r="G273" s="56"/>
      <c r="H273" s="56"/>
      <c r="I273" s="55"/>
      <c r="J273" s="56"/>
      <c r="K273" s="56"/>
      <c r="L273" s="56"/>
      <c r="M273" s="56"/>
      <c r="N273" s="56"/>
      <c r="O273" s="56"/>
      <c r="P273" s="56"/>
      <c r="Q273" s="62"/>
      <c r="R273" s="62"/>
      <c r="S273" s="62"/>
      <c r="T273" s="56"/>
      <c r="U273" s="56"/>
      <c r="V273" s="56"/>
      <c r="W273" s="56"/>
      <c r="X273" s="56"/>
      <c r="Y273" s="56"/>
      <c r="Z273" s="56"/>
      <c r="AA273" s="56"/>
      <c r="AB273" s="56"/>
      <c r="AC273" s="56"/>
      <c r="AD273" s="56"/>
      <c r="AE273" s="56"/>
      <c r="AF273" s="56"/>
      <c r="AG273" s="56"/>
      <c r="AH273" s="56"/>
      <c r="AI273" s="56"/>
      <c r="AJ273" s="56"/>
      <c r="AK273" s="56"/>
      <c r="AL273" s="56"/>
      <c r="AM273" s="56"/>
      <c r="AN273" s="56"/>
      <c r="AO273" s="56"/>
      <c r="AP273" s="56"/>
      <c r="AQ273" s="56"/>
      <c r="AR273" s="56"/>
      <c r="AS273" s="56"/>
      <c r="AT273" s="56"/>
      <c r="AU273" s="56"/>
      <c r="AV273" s="56"/>
      <c r="AW273" s="56"/>
      <c r="AX273" s="56"/>
      <c r="AY273" s="56"/>
      <c r="AZ273" s="56"/>
      <c r="BA273" s="56"/>
      <c r="BB273" s="56"/>
      <c r="BC273" s="56"/>
      <c r="BD273" s="56"/>
      <c r="BE273" s="56"/>
      <c r="BF273" s="56"/>
      <c r="BG273" s="56"/>
      <c r="BH273" s="56"/>
      <c r="BI273" s="56"/>
      <c r="BJ273" s="56"/>
      <c r="BK273" s="56"/>
      <c r="BL273" s="56"/>
      <c r="BM273" s="56"/>
      <c r="BN273" s="56"/>
    </row>
    <row r="274" spans="2:66" x14ac:dyDescent="0.2">
      <c r="B274" s="56"/>
      <c r="C274" s="405"/>
      <c r="D274" s="56"/>
      <c r="E274" s="56"/>
      <c r="F274" s="56"/>
      <c r="G274" s="56"/>
      <c r="H274" s="56"/>
      <c r="I274" s="55"/>
      <c r="J274" s="56"/>
      <c r="K274" s="56"/>
      <c r="L274" s="56"/>
      <c r="M274" s="56"/>
      <c r="N274" s="56"/>
      <c r="O274" s="56"/>
      <c r="P274" s="56"/>
      <c r="Q274" s="62"/>
      <c r="R274" s="62"/>
      <c r="S274" s="62"/>
      <c r="T274" s="56"/>
      <c r="U274" s="56"/>
      <c r="V274" s="56"/>
      <c r="W274" s="56"/>
      <c r="X274" s="56"/>
      <c r="Y274" s="56"/>
      <c r="Z274" s="56"/>
      <c r="AA274" s="56"/>
      <c r="AB274" s="56"/>
      <c r="AC274" s="56"/>
      <c r="AD274" s="56"/>
      <c r="AE274" s="56"/>
      <c r="AF274" s="56"/>
      <c r="AG274" s="56"/>
      <c r="AH274" s="56"/>
      <c r="AI274" s="56"/>
      <c r="AJ274" s="56"/>
      <c r="AK274" s="56"/>
      <c r="AL274" s="56"/>
      <c r="AM274" s="56"/>
      <c r="AN274" s="56"/>
      <c r="AO274" s="56"/>
      <c r="AP274" s="56"/>
      <c r="AQ274" s="56"/>
      <c r="AR274" s="56"/>
      <c r="AS274" s="56"/>
      <c r="AT274" s="56"/>
      <c r="AU274" s="56"/>
      <c r="AV274" s="56"/>
      <c r="AW274" s="56"/>
      <c r="AX274" s="56"/>
      <c r="AY274" s="56"/>
      <c r="AZ274" s="56"/>
      <c r="BA274" s="56"/>
      <c r="BB274" s="56"/>
      <c r="BC274" s="56"/>
      <c r="BD274" s="56"/>
      <c r="BE274" s="56"/>
      <c r="BF274" s="56"/>
      <c r="BG274" s="56"/>
      <c r="BH274" s="56"/>
      <c r="BI274" s="56"/>
      <c r="BJ274" s="56"/>
      <c r="BK274" s="56"/>
      <c r="BL274" s="56"/>
      <c r="BM274" s="56"/>
      <c r="BN274" s="56"/>
    </row>
    <row r="275" spans="2:66" x14ac:dyDescent="0.2">
      <c r="B275" s="56"/>
      <c r="C275" s="405"/>
      <c r="D275" s="56"/>
      <c r="E275" s="56"/>
      <c r="F275" s="56"/>
      <c r="G275" s="56"/>
      <c r="H275" s="56"/>
      <c r="I275" s="55"/>
      <c r="J275" s="56"/>
      <c r="K275" s="56"/>
      <c r="L275" s="56"/>
      <c r="M275" s="56"/>
      <c r="N275" s="56"/>
      <c r="O275" s="56"/>
      <c r="P275" s="56"/>
      <c r="Q275" s="62"/>
      <c r="R275" s="62"/>
      <c r="S275" s="62"/>
      <c r="T275" s="56"/>
      <c r="U275" s="56"/>
      <c r="V275" s="56"/>
      <c r="W275" s="56"/>
      <c r="X275" s="56"/>
      <c r="Y275" s="56"/>
      <c r="Z275" s="56"/>
      <c r="AA275" s="56"/>
      <c r="AB275" s="56"/>
      <c r="AC275" s="56"/>
      <c r="AD275" s="56"/>
      <c r="AE275" s="56"/>
      <c r="AF275" s="56"/>
      <c r="AG275" s="56"/>
      <c r="AH275" s="56"/>
      <c r="AI275" s="56"/>
      <c r="AJ275" s="56"/>
      <c r="AK275" s="56"/>
      <c r="AL275" s="56"/>
      <c r="AM275" s="56"/>
      <c r="AN275" s="56"/>
      <c r="AO275" s="56"/>
      <c r="AP275" s="56"/>
      <c r="AQ275" s="56"/>
      <c r="AR275" s="56"/>
      <c r="AS275" s="56"/>
      <c r="AT275" s="56"/>
      <c r="AU275" s="56"/>
      <c r="AV275" s="56"/>
      <c r="AW275" s="56"/>
      <c r="AX275" s="56"/>
      <c r="AY275" s="56"/>
      <c r="AZ275" s="56"/>
      <c r="BA275" s="56"/>
      <c r="BB275" s="56"/>
      <c r="BC275" s="56"/>
      <c r="BD275" s="56"/>
      <c r="BE275" s="56"/>
      <c r="BF275" s="56"/>
      <c r="BG275" s="56"/>
      <c r="BH275" s="56"/>
      <c r="BI275" s="56"/>
      <c r="BJ275" s="56"/>
      <c r="BK275" s="56"/>
      <c r="BL275" s="56"/>
      <c r="BM275" s="56"/>
      <c r="BN275" s="56"/>
    </row>
    <row r="276" spans="2:66" x14ac:dyDescent="0.2">
      <c r="B276" s="56"/>
      <c r="C276" s="405"/>
      <c r="D276" s="56"/>
      <c r="E276" s="56"/>
      <c r="F276" s="56"/>
      <c r="G276" s="56"/>
      <c r="H276" s="56"/>
      <c r="I276" s="55"/>
      <c r="J276" s="56"/>
      <c r="K276" s="56"/>
      <c r="L276" s="56"/>
      <c r="M276" s="56"/>
      <c r="N276" s="56"/>
      <c r="O276" s="56"/>
      <c r="P276" s="56"/>
      <c r="Q276" s="62"/>
      <c r="R276" s="62"/>
      <c r="S276" s="62"/>
      <c r="T276" s="56"/>
      <c r="U276" s="56"/>
      <c r="V276" s="56"/>
      <c r="W276" s="56"/>
      <c r="X276" s="56"/>
      <c r="Y276" s="56"/>
      <c r="Z276" s="56"/>
      <c r="AA276" s="56"/>
      <c r="AB276" s="56"/>
      <c r="AC276" s="56"/>
      <c r="AD276" s="56"/>
      <c r="AE276" s="56"/>
      <c r="AF276" s="56"/>
      <c r="AG276" s="56"/>
      <c r="AH276" s="56"/>
      <c r="AI276" s="56"/>
      <c r="AJ276" s="56"/>
      <c r="AK276" s="56"/>
      <c r="AL276" s="56"/>
      <c r="AM276" s="56"/>
      <c r="AN276" s="56"/>
      <c r="AO276" s="56"/>
      <c r="AP276" s="56"/>
      <c r="AQ276" s="56"/>
      <c r="AR276" s="56"/>
      <c r="AS276" s="56"/>
      <c r="AT276" s="56"/>
      <c r="AU276" s="56"/>
      <c r="AV276" s="56"/>
      <c r="AW276" s="56"/>
      <c r="AX276" s="56"/>
      <c r="AY276" s="56"/>
      <c r="AZ276" s="56"/>
      <c r="BA276" s="56"/>
      <c r="BB276" s="56"/>
      <c r="BC276" s="56"/>
      <c r="BD276" s="56"/>
      <c r="BE276" s="56"/>
      <c r="BF276" s="56"/>
      <c r="BG276" s="56"/>
      <c r="BH276" s="56"/>
      <c r="BI276" s="56"/>
      <c r="BJ276" s="56"/>
      <c r="BK276" s="56"/>
      <c r="BL276" s="56"/>
      <c r="BM276" s="56"/>
      <c r="BN276" s="56"/>
    </row>
    <row r="277" spans="2:66" x14ac:dyDescent="0.2">
      <c r="B277" s="56"/>
      <c r="C277" s="405"/>
      <c r="D277" s="56"/>
      <c r="E277" s="56"/>
      <c r="F277" s="56"/>
      <c r="G277" s="56"/>
      <c r="H277" s="56"/>
      <c r="I277" s="55"/>
      <c r="J277" s="56"/>
      <c r="K277" s="56"/>
      <c r="L277" s="56"/>
      <c r="M277" s="56"/>
      <c r="N277" s="56"/>
      <c r="O277" s="56"/>
      <c r="P277" s="56"/>
      <c r="Q277" s="62"/>
      <c r="R277" s="62"/>
      <c r="S277" s="62"/>
      <c r="T277" s="56"/>
      <c r="U277" s="56"/>
      <c r="V277" s="56"/>
      <c r="W277" s="56"/>
      <c r="X277" s="56"/>
      <c r="Y277" s="56"/>
      <c r="Z277" s="56"/>
      <c r="AA277" s="56"/>
      <c r="AB277" s="56"/>
      <c r="AC277" s="56"/>
      <c r="AD277" s="56"/>
      <c r="AE277" s="56"/>
      <c r="AF277" s="56"/>
      <c r="AG277" s="56"/>
      <c r="AH277" s="56"/>
      <c r="AI277" s="56"/>
      <c r="AJ277" s="56"/>
      <c r="AK277" s="56"/>
      <c r="AL277" s="56"/>
      <c r="AM277" s="56"/>
      <c r="AN277" s="56"/>
      <c r="AO277" s="56"/>
      <c r="AP277" s="56"/>
      <c r="AQ277" s="56"/>
      <c r="AR277" s="56"/>
      <c r="AS277" s="56"/>
      <c r="AT277" s="56"/>
      <c r="AU277" s="56"/>
      <c r="AV277" s="56"/>
      <c r="AW277" s="56"/>
      <c r="AX277" s="56"/>
      <c r="AY277" s="56"/>
      <c r="AZ277" s="56"/>
      <c r="BA277" s="56"/>
      <c r="BB277" s="56"/>
      <c r="BC277" s="56"/>
      <c r="BD277" s="56"/>
      <c r="BE277" s="56"/>
      <c r="BF277" s="56"/>
      <c r="BG277" s="56"/>
      <c r="BH277" s="56"/>
      <c r="BI277" s="56"/>
      <c r="BJ277" s="56"/>
      <c r="BK277" s="56"/>
      <c r="BL277" s="56"/>
      <c r="BM277" s="56"/>
      <c r="BN277" s="56"/>
    </row>
    <row r="278" spans="2:66" x14ac:dyDescent="0.2">
      <c r="B278" s="56"/>
      <c r="C278" s="405"/>
      <c r="D278" s="56"/>
      <c r="E278" s="56"/>
      <c r="F278" s="56"/>
      <c r="G278" s="56"/>
      <c r="H278" s="56"/>
      <c r="I278" s="55"/>
      <c r="J278" s="56"/>
      <c r="K278" s="56"/>
      <c r="L278" s="56"/>
      <c r="M278" s="56"/>
      <c r="N278" s="56"/>
      <c r="O278" s="56"/>
      <c r="P278" s="56"/>
      <c r="Q278" s="62"/>
      <c r="R278" s="62"/>
      <c r="S278" s="62"/>
      <c r="T278" s="56"/>
      <c r="U278" s="56"/>
      <c r="V278" s="56"/>
      <c r="W278" s="56"/>
      <c r="X278" s="56"/>
      <c r="Y278" s="56"/>
      <c r="Z278" s="56"/>
      <c r="AA278" s="56"/>
      <c r="AB278" s="56"/>
      <c r="AC278" s="56"/>
      <c r="AD278" s="56"/>
      <c r="AE278" s="56"/>
      <c r="AF278" s="56"/>
      <c r="AG278" s="56"/>
      <c r="AH278" s="56"/>
      <c r="AI278" s="56"/>
      <c r="AJ278" s="56"/>
      <c r="AK278" s="56"/>
      <c r="AL278" s="56"/>
      <c r="AM278" s="56"/>
      <c r="AN278" s="56"/>
      <c r="AO278" s="56"/>
      <c r="AP278" s="56"/>
      <c r="AQ278" s="56"/>
      <c r="AR278" s="56"/>
      <c r="AS278" s="56"/>
      <c r="AT278" s="56"/>
      <c r="AU278" s="56"/>
      <c r="AV278" s="56"/>
      <c r="AW278" s="56"/>
      <c r="AX278" s="56"/>
      <c r="AY278" s="56"/>
      <c r="AZ278" s="56"/>
      <c r="BA278" s="56"/>
      <c r="BB278" s="56"/>
      <c r="BC278" s="56"/>
      <c r="BD278" s="56"/>
      <c r="BE278" s="56"/>
      <c r="BF278" s="56"/>
      <c r="BG278" s="56"/>
      <c r="BH278" s="56"/>
      <c r="BI278" s="56"/>
      <c r="BJ278" s="56"/>
      <c r="BK278" s="56"/>
      <c r="BL278" s="56"/>
      <c r="BM278" s="56"/>
      <c r="BN278" s="56"/>
    </row>
    <row r="279" spans="2:66" x14ac:dyDescent="0.2">
      <c r="B279" s="56"/>
      <c r="C279" s="405"/>
      <c r="D279" s="56"/>
      <c r="E279" s="56"/>
      <c r="F279" s="56"/>
      <c r="G279" s="56"/>
      <c r="H279" s="56"/>
      <c r="I279" s="55"/>
      <c r="J279" s="56"/>
      <c r="K279" s="56"/>
      <c r="L279" s="56"/>
      <c r="M279" s="56"/>
      <c r="N279" s="56"/>
      <c r="O279" s="56"/>
      <c r="P279" s="56"/>
      <c r="Q279" s="62"/>
      <c r="R279" s="62"/>
      <c r="S279" s="62"/>
      <c r="T279" s="56"/>
      <c r="U279" s="56"/>
      <c r="V279" s="56"/>
      <c r="W279" s="56"/>
      <c r="X279" s="56"/>
      <c r="Y279" s="56"/>
      <c r="Z279" s="56"/>
      <c r="AA279" s="56"/>
      <c r="AB279" s="56"/>
      <c r="AC279" s="56"/>
      <c r="AD279" s="56"/>
      <c r="AE279" s="56"/>
      <c r="AF279" s="56"/>
      <c r="AG279" s="56"/>
      <c r="AH279" s="56"/>
      <c r="AI279" s="56"/>
      <c r="AJ279" s="56"/>
      <c r="AK279" s="56"/>
      <c r="AL279" s="56"/>
      <c r="AM279" s="56"/>
      <c r="AN279" s="56"/>
      <c r="AO279" s="56"/>
      <c r="AP279" s="56"/>
      <c r="AQ279" s="56"/>
      <c r="AR279" s="56"/>
      <c r="AS279" s="56"/>
      <c r="AT279" s="56"/>
      <c r="AU279" s="56"/>
      <c r="AV279" s="56"/>
      <c r="AW279" s="56"/>
      <c r="AX279" s="56"/>
      <c r="AY279" s="56"/>
      <c r="AZ279" s="56"/>
      <c r="BA279" s="56"/>
      <c r="BB279" s="56"/>
      <c r="BC279" s="56"/>
      <c r="BD279" s="56"/>
      <c r="BE279" s="56"/>
      <c r="BF279" s="56"/>
      <c r="BG279" s="56"/>
      <c r="BH279" s="56"/>
      <c r="BI279" s="56"/>
      <c r="BJ279" s="56"/>
      <c r="BK279" s="56"/>
      <c r="BL279" s="56"/>
      <c r="BM279" s="56"/>
      <c r="BN279" s="56"/>
    </row>
    <row r="280" spans="2:66" x14ac:dyDescent="0.2">
      <c r="B280" s="56"/>
      <c r="C280" s="405"/>
      <c r="D280" s="56"/>
      <c r="E280" s="56"/>
      <c r="F280" s="56"/>
      <c r="G280" s="56"/>
      <c r="H280" s="56"/>
      <c r="I280" s="55"/>
      <c r="J280" s="56"/>
      <c r="K280" s="56"/>
      <c r="L280" s="56"/>
      <c r="M280" s="56"/>
      <c r="N280" s="56"/>
      <c r="O280" s="56"/>
      <c r="P280" s="56"/>
      <c r="Q280" s="62"/>
      <c r="R280" s="62"/>
      <c r="S280" s="62"/>
      <c r="T280" s="56"/>
      <c r="U280" s="56"/>
      <c r="V280" s="56"/>
      <c r="W280" s="56"/>
      <c r="X280" s="56"/>
      <c r="Y280" s="56"/>
      <c r="Z280" s="56"/>
      <c r="AA280" s="56"/>
      <c r="AB280" s="56"/>
      <c r="AC280" s="56"/>
      <c r="AD280" s="56"/>
      <c r="AE280" s="56"/>
      <c r="AF280" s="56"/>
      <c r="AG280" s="56"/>
      <c r="AH280" s="56"/>
      <c r="AI280" s="56"/>
      <c r="AJ280" s="56"/>
      <c r="AK280" s="56"/>
      <c r="AL280" s="56"/>
      <c r="AM280" s="56"/>
      <c r="AN280" s="56"/>
      <c r="AO280" s="56"/>
      <c r="AP280" s="56"/>
      <c r="AQ280" s="56"/>
      <c r="AR280" s="56"/>
      <c r="AS280" s="56"/>
      <c r="AT280" s="56"/>
      <c r="AU280" s="56"/>
      <c r="AV280" s="56"/>
      <c r="AW280" s="56"/>
      <c r="AX280" s="56"/>
      <c r="AY280" s="56"/>
      <c r="AZ280" s="56"/>
      <c r="BA280" s="56"/>
      <c r="BB280" s="56"/>
      <c r="BC280" s="56"/>
      <c r="BD280" s="56"/>
      <c r="BE280" s="56"/>
      <c r="BF280" s="56"/>
      <c r="BG280" s="56"/>
      <c r="BH280" s="56"/>
      <c r="BI280" s="56"/>
      <c r="BJ280" s="56"/>
      <c r="BK280" s="56"/>
      <c r="BL280" s="56"/>
      <c r="BM280" s="56"/>
      <c r="BN280" s="56"/>
    </row>
    <row r="281" spans="2:66" x14ac:dyDescent="0.2">
      <c r="B281" s="56"/>
      <c r="C281" s="405"/>
      <c r="D281" s="56"/>
      <c r="E281" s="56"/>
      <c r="F281" s="56"/>
      <c r="G281" s="56"/>
      <c r="H281" s="56"/>
      <c r="I281" s="55"/>
      <c r="J281" s="56"/>
      <c r="K281" s="56"/>
      <c r="L281" s="56"/>
      <c r="M281" s="56"/>
      <c r="N281" s="56"/>
      <c r="O281" s="56"/>
      <c r="P281" s="56"/>
      <c r="Q281" s="62"/>
      <c r="R281" s="62"/>
      <c r="S281" s="62"/>
      <c r="T281" s="56"/>
      <c r="U281" s="56"/>
      <c r="V281" s="56"/>
      <c r="W281" s="56"/>
      <c r="X281" s="56"/>
      <c r="Y281" s="56"/>
      <c r="Z281" s="56"/>
      <c r="AA281" s="56"/>
      <c r="AB281" s="56"/>
      <c r="AC281" s="56"/>
      <c r="AD281" s="56"/>
      <c r="AE281" s="56"/>
      <c r="AF281" s="56"/>
      <c r="AG281" s="56"/>
      <c r="AH281" s="56"/>
      <c r="AI281" s="56"/>
      <c r="AJ281" s="56"/>
      <c r="AK281" s="56"/>
      <c r="AL281" s="56"/>
      <c r="AM281" s="56"/>
      <c r="AN281" s="56"/>
      <c r="AO281" s="56"/>
      <c r="AP281" s="56"/>
      <c r="AQ281" s="56"/>
      <c r="AR281" s="56"/>
      <c r="AS281" s="56"/>
      <c r="AT281" s="56"/>
      <c r="AU281" s="56"/>
      <c r="AV281" s="56"/>
      <c r="AW281" s="56"/>
      <c r="AX281" s="56"/>
      <c r="AY281" s="56"/>
      <c r="AZ281" s="56"/>
      <c r="BA281" s="56"/>
      <c r="BB281" s="56"/>
      <c r="BC281" s="56"/>
      <c r="BD281" s="56"/>
      <c r="BE281" s="56"/>
      <c r="BF281" s="56"/>
      <c r="BG281" s="56"/>
      <c r="BH281" s="56"/>
      <c r="BI281" s="56"/>
      <c r="BJ281" s="56"/>
      <c r="BK281" s="56"/>
      <c r="BL281" s="56"/>
      <c r="BM281" s="56"/>
      <c r="BN281" s="56"/>
    </row>
    <row r="282" spans="2:66" x14ac:dyDescent="0.2">
      <c r="B282" s="56"/>
      <c r="C282" s="405"/>
      <c r="D282" s="56"/>
      <c r="E282" s="56"/>
      <c r="F282" s="56"/>
      <c r="G282" s="56"/>
      <c r="H282" s="56"/>
      <c r="I282" s="55"/>
      <c r="J282" s="56"/>
      <c r="K282" s="56"/>
      <c r="L282" s="56"/>
      <c r="M282" s="56"/>
      <c r="N282" s="56"/>
      <c r="O282" s="56"/>
      <c r="P282" s="56"/>
      <c r="Q282" s="62"/>
      <c r="R282" s="62"/>
      <c r="S282" s="62"/>
      <c r="T282" s="56"/>
      <c r="U282" s="56"/>
      <c r="V282" s="56"/>
      <c r="W282" s="56"/>
      <c r="X282" s="56"/>
      <c r="Y282" s="56"/>
      <c r="Z282" s="56"/>
      <c r="AA282" s="56"/>
      <c r="AB282" s="56"/>
      <c r="AC282" s="56"/>
      <c r="AD282" s="56"/>
      <c r="AE282" s="56"/>
      <c r="AF282" s="56"/>
      <c r="AG282" s="56"/>
      <c r="AH282" s="56"/>
      <c r="AI282" s="56"/>
      <c r="AJ282" s="56"/>
      <c r="AK282" s="56"/>
      <c r="AL282" s="56"/>
      <c r="AM282" s="56"/>
      <c r="AN282" s="56"/>
      <c r="AO282" s="56"/>
      <c r="AP282" s="56"/>
      <c r="AQ282" s="56"/>
      <c r="AR282" s="56"/>
      <c r="AS282" s="56"/>
      <c r="AT282" s="56"/>
      <c r="AU282" s="56"/>
      <c r="AV282" s="56"/>
      <c r="AW282" s="56"/>
      <c r="AX282" s="56"/>
      <c r="AY282" s="56"/>
      <c r="AZ282" s="56"/>
      <c r="BA282" s="56"/>
      <c r="BB282" s="56"/>
      <c r="BC282" s="56"/>
      <c r="BD282" s="56"/>
      <c r="BE282" s="56"/>
      <c r="BF282" s="56"/>
      <c r="BG282" s="56"/>
      <c r="BH282" s="56"/>
      <c r="BI282" s="56"/>
      <c r="BJ282" s="56"/>
      <c r="BK282" s="56"/>
      <c r="BL282" s="56"/>
      <c r="BM282" s="56"/>
      <c r="BN282" s="56"/>
    </row>
    <row r="283" spans="2:66" x14ac:dyDescent="0.2">
      <c r="B283" s="56"/>
      <c r="C283" s="405"/>
      <c r="D283" s="56"/>
      <c r="E283" s="56"/>
      <c r="F283" s="56"/>
      <c r="G283" s="56"/>
      <c r="H283" s="56"/>
      <c r="I283" s="55"/>
      <c r="J283" s="56"/>
      <c r="K283" s="56"/>
      <c r="L283" s="56"/>
      <c r="M283" s="56"/>
      <c r="N283" s="56"/>
      <c r="O283" s="56"/>
      <c r="P283" s="56"/>
      <c r="Q283" s="62"/>
      <c r="R283" s="62"/>
      <c r="S283" s="62"/>
      <c r="T283" s="56"/>
      <c r="U283" s="56"/>
      <c r="V283" s="56"/>
      <c r="W283" s="56"/>
      <c r="X283" s="56"/>
      <c r="Y283" s="56"/>
      <c r="Z283" s="56"/>
      <c r="AA283" s="56"/>
      <c r="AB283" s="56"/>
      <c r="AC283" s="56"/>
      <c r="AD283" s="56"/>
      <c r="AE283" s="56"/>
      <c r="AF283" s="56"/>
      <c r="AG283" s="56"/>
      <c r="AH283" s="56"/>
      <c r="AI283" s="56"/>
      <c r="AJ283" s="56"/>
      <c r="AK283" s="56"/>
      <c r="AL283" s="56"/>
      <c r="AM283" s="56"/>
      <c r="AN283" s="56"/>
      <c r="AO283" s="56"/>
      <c r="AP283" s="56"/>
      <c r="AQ283" s="56"/>
      <c r="AR283" s="56"/>
      <c r="AS283" s="56"/>
      <c r="AT283" s="56"/>
      <c r="AU283" s="56"/>
      <c r="AV283" s="56"/>
      <c r="AW283" s="56"/>
      <c r="AX283" s="56"/>
      <c r="AY283" s="56"/>
      <c r="AZ283" s="56"/>
      <c r="BA283" s="56"/>
      <c r="BB283" s="56"/>
      <c r="BC283" s="56"/>
      <c r="BD283" s="56"/>
      <c r="BE283" s="56"/>
      <c r="BF283" s="56"/>
      <c r="BG283" s="56"/>
      <c r="BH283" s="56"/>
      <c r="BI283" s="56"/>
      <c r="BJ283" s="56"/>
      <c r="BK283" s="56"/>
      <c r="BL283" s="56"/>
      <c r="BM283" s="56"/>
      <c r="BN283" s="56"/>
    </row>
    <row r="284" spans="2:66" x14ac:dyDescent="0.2">
      <c r="B284" s="56"/>
      <c r="C284" s="405"/>
      <c r="D284" s="56"/>
      <c r="E284" s="56"/>
      <c r="F284" s="56"/>
      <c r="G284" s="56"/>
      <c r="H284" s="56"/>
      <c r="I284" s="55"/>
      <c r="J284" s="56"/>
      <c r="K284" s="56"/>
      <c r="L284" s="56"/>
      <c r="M284" s="56"/>
      <c r="N284" s="56"/>
      <c r="O284" s="56"/>
      <c r="P284" s="56"/>
      <c r="Q284" s="62"/>
      <c r="R284" s="62"/>
      <c r="S284" s="62"/>
      <c r="T284" s="56"/>
      <c r="U284" s="56"/>
      <c r="V284" s="56"/>
      <c r="W284" s="56"/>
      <c r="X284" s="56"/>
      <c r="Y284" s="56"/>
      <c r="Z284" s="56"/>
      <c r="AA284" s="56"/>
      <c r="AB284" s="56"/>
      <c r="AC284" s="56"/>
      <c r="AD284" s="56"/>
      <c r="AE284" s="56"/>
      <c r="AF284" s="56"/>
      <c r="AG284" s="56"/>
      <c r="AH284" s="56"/>
      <c r="AI284" s="56"/>
      <c r="AJ284" s="56"/>
      <c r="AK284" s="56"/>
      <c r="AL284" s="56"/>
      <c r="AM284" s="56"/>
      <c r="AN284" s="56"/>
      <c r="AO284" s="56"/>
      <c r="AP284" s="56"/>
      <c r="AQ284" s="56"/>
      <c r="AR284" s="56"/>
      <c r="AS284" s="56"/>
      <c r="AT284" s="56"/>
      <c r="AU284" s="56"/>
      <c r="AV284" s="56"/>
      <c r="AW284" s="56"/>
      <c r="AX284" s="56"/>
      <c r="AY284" s="56"/>
      <c r="AZ284" s="56"/>
      <c r="BA284" s="56"/>
      <c r="BB284" s="56"/>
      <c r="BC284" s="56"/>
      <c r="BD284" s="56"/>
      <c r="BE284" s="56"/>
      <c r="BF284" s="56"/>
      <c r="BG284" s="56"/>
      <c r="BH284" s="56"/>
      <c r="BI284" s="56"/>
      <c r="BJ284" s="56"/>
      <c r="BK284" s="56"/>
      <c r="BL284" s="56"/>
      <c r="BM284" s="56"/>
      <c r="BN284" s="56"/>
    </row>
    <row r="285" spans="2:66" x14ac:dyDescent="0.2">
      <c r="B285" s="56"/>
      <c r="C285" s="405"/>
      <c r="D285" s="56"/>
      <c r="E285" s="56"/>
      <c r="F285" s="56"/>
      <c r="G285" s="56"/>
      <c r="H285" s="56"/>
      <c r="I285" s="55"/>
      <c r="J285" s="56"/>
      <c r="K285" s="56"/>
      <c r="L285" s="56"/>
      <c r="M285" s="56"/>
      <c r="N285" s="56"/>
      <c r="O285" s="56"/>
      <c r="P285" s="56"/>
      <c r="Q285" s="62"/>
      <c r="R285" s="62"/>
      <c r="S285" s="62"/>
      <c r="T285" s="56"/>
      <c r="U285" s="56"/>
      <c r="V285" s="56"/>
      <c r="W285" s="56"/>
      <c r="X285" s="56"/>
      <c r="Y285" s="56"/>
      <c r="Z285" s="56"/>
      <c r="AA285" s="56"/>
      <c r="AB285" s="56"/>
      <c r="AC285" s="56"/>
      <c r="AD285" s="56"/>
      <c r="AE285" s="56"/>
      <c r="AF285" s="56"/>
      <c r="AG285" s="56"/>
      <c r="AH285" s="56"/>
      <c r="AI285" s="56"/>
      <c r="AJ285" s="56"/>
      <c r="AK285" s="56"/>
      <c r="AL285" s="56"/>
      <c r="AM285" s="56"/>
      <c r="AN285" s="56"/>
      <c r="AO285" s="56"/>
      <c r="AP285" s="56"/>
      <c r="AQ285" s="56"/>
      <c r="AR285" s="56"/>
      <c r="AS285" s="56"/>
      <c r="AT285" s="56"/>
      <c r="AU285" s="56"/>
      <c r="AV285" s="56"/>
      <c r="AW285" s="56"/>
      <c r="AX285" s="56"/>
      <c r="AY285" s="56"/>
      <c r="AZ285" s="56"/>
      <c r="BA285" s="56"/>
      <c r="BB285" s="56"/>
      <c r="BC285" s="56"/>
      <c r="BD285" s="56"/>
      <c r="BE285" s="56"/>
      <c r="BF285" s="56"/>
      <c r="BG285" s="56"/>
      <c r="BH285" s="56"/>
      <c r="BI285" s="56"/>
      <c r="BJ285" s="56"/>
      <c r="BK285" s="56"/>
      <c r="BL285" s="56"/>
      <c r="BM285" s="56"/>
      <c r="BN285" s="56"/>
    </row>
    <row r="286" spans="2:66" x14ac:dyDescent="0.2">
      <c r="B286" s="56"/>
      <c r="C286" s="405"/>
      <c r="D286" s="56"/>
      <c r="E286" s="56"/>
      <c r="F286" s="56"/>
      <c r="G286" s="56"/>
      <c r="H286" s="56"/>
      <c r="I286" s="55"/>
      <c r="J286" s="56"/>
      <c r="K286" s="56"/>
      <c r="L286" s="56"/>
      <c r="M286" s="56"/>
      <c r="N286" s="56"/>
      <c r="O286" s="56"/>
      <c r="P286" s="56"/>
      <c r="Q286" s="62"/>
      <c r="R286" s="62"/>
      <c r="S286" s="62"/>
      <c r="T286" s="56"/>
      <c r="U286" s="56"/>
      <c r="V286" s="56"/>
      <c r="W286" s="56"/>
      <c r="X286" s="56"/>
      <c r="Y286" s="56"/>
      <c r="Z286" s="56"/>
      <c r="AA286" s="56"/>
      <c r="AB286" s="56"/>
      <c r="AC286" s="56"/>
      <c r="AD286" s="56"/>
      <c r="AE286" s="56"/>
      <c r="AF286" s="56"/>
      <c r="AG286" s="56"/>
      <c r="AH286" s="56"/>
      <c r="AI286" s="56"/>
      <c r="AJ286" s="56"/>
      <c r="AK286" s="56"/>
      <c r="AL286" s="56"/>
      <c r="AM286" s="56"/>
      <c r="AN286" s="56"/>
      <c r="AO286" s="56"/>
      <c r="AP286" s="56"/>
      <c r="AQ286" s="56"/>
      <c r="AR286" s="56"/>
      <c r="AS286" s="56"/>
      <c r="AT286" s="56"/>
      <c r="AU286" s="56"/>
      <c r="AV286" s="56"/>
      <c r="AW286" s="56"/>
      <c r="AX286" s="56"/>
      <c r="AY286" s="56"/>
      <c r="AZ286" s="56"/>
      <c r="BA286" s="56"/>
      <c r="BB286" s="56"/>
      <c r="BC286" s="56"/>
      <c r="BD286" s="56"/>
      <c r="BE286" s="56"/>
      <c r="BF286" s="56"/>
      <c r="BG286" s="56"/>
      <c r="BH286" s="56"/>
      <c r="BI286" s="56"/>
      <c r="BJ286" s="56"/>
      <c r="BK286" s="56"/>
      <c r="BL286" s="56"/>
      <c r="BM286" s="56"/>
      <c r="BN286" s="56"/>
    </row>
    <row r="287" spans="2:66" x14ac:dyDescent="0.2">
      <c r="B287" s="56"/>
      <c r="C287" s="405"/>
      <c r="D287" s="56"/>
      <c r="E287" s="56"/>
      <c r="F287" s="56"/>
      <c r="G287" s="56"/>
      <c r="H287" s="56"/>
      <c r="I287" s="55"/>
      <c r="J287" s="56"/>
      <c r="K287" s="56"/>
      <c r="L287" s="56"/>
      <c r="M287" s="56"/>
      <c r="N287" s="56"/>
      <c r="O287" s="56"/>
      <c r="P287" s="56"/>
      <c r="Q287" s="62"/>
      <c r="R287" s="62"/>
      <c r="S287" s="62"/>
      <c r="T287" s="56"/>
      <c r="U287" s="56"/>
      <c r="V287" s="56"/>
      <c r="W287" s="56"/>
      <c r="X287" s="56"/>
      <c r="Y287" s="56"/>
      <c r="Z287" s="56"/>
      <c r="AA287" s="56"/>
      <c r="AB287" s="56"/>
      <c r="AC287" s="56"/>
      <c r="AD287" s="56"/>
      <c r="AE287" s="56"/>
      <c r="AF287" s="56"/>
      <c r="AG287" s="56"/>
      <c r="AH287" s="56"/>
      <c r="AI287" s="56"/>
      <c r="AJ287" s="56"/>
      <c r="AK287" s="56"/>
      <c r="AL287" s="56"/>
      <c r="AM287" s="56"/>
      <c r="AN287" s="56"/>
      <c r="AO287" s="56"/>
      <c r="AP287" s="56"/>
      <c r="AQ287" s="56"/>
      <c r="AR287" s="56"/>
      <c r="AS287" s="56"/>
      <c r="AT287" s="56"/>
      <c r="AU287" s="56"/>
      <c r="AV287" s="56"/>
      <c r="AW287" s="56"/>
      <c r="AX287" s="56"/>
      <c r="AY287" s="56"/>
      <c r="AZ287" s="56"/>
      <c r="BA287" s="56"/>
      <c r="BB287" s="56"/>
      <c r="BC287" s="56"/>
      <c r="BD287" s="56"/>
      <c r="BE287" s="56"/>
      <c r="BF287" s="56"/>
      <c r="BG287" s="56"/>
      <c r="BH287" s="56"/>
      <c r="BI287" s="56"/>
      <c r="BJ287" s="56"/>
      <c r="BK287" s="56"/>
      <c r="BL287" s="56"/>
      <c r="BM287" s="56"/>
      <c r="BN287" s="56"/>
    </row>
    <row r="288" spans="2:66" x14ac:dyDescent="0.2">
      <c r="B288" s="56"/>
      <c r="C288" s="405"/>
      <c r="D288" s="56"/>
      <c r="E288" s="56"/>
      <c r="F288" s="56"/>
      <c r="G288" s="56"/>
      <c r="H288" s="56"/>
      <c r="I288" s="55"/>
      <c r="J288" s="56"/>
      <c r="K288" s="56"/>
      <c r="L288" s="56"/>
      <c r="M288" s="56"/>
      <c r="N288" s="56"/>
      <c r="O288" s="56"/>
      <c r="P288" s="56"/>
      <c r="Q288" s="62"/>
      <c r="R288" s="62"/>
      <c r="S288" s="62"/>
      <c r="T288" s="56"/>
      <c r="U288" s="56"/>
      <c r="V288" s="56"/>
      <c r="W288" s="56"/>
      <c r="X288" s="56"/>
      <c r="Y288" s="56"/>
      <c r="Z288" s="56"/>
      <c r="AA288" s="56"/>
      <c r="AB288" s="56"/>
      <c r="AC288" s="56"/>
      <c r="AD288" s="56"/>
      <c r="AE288" s="56"/>
      <c r="AF288" s="56"/>
      <c r="AG288" s="56"/>
      <c r="AH288" s="56"/>
      <c r="AI288" s="56"/>
      <c r="AJ288" s="56"/>
      <c r="AK288" s="56"/>
      <c r="AL288" s="56"/>
      <c r="AM288" s="56"/>
      <c r="AN288" s="56"/>
      <c r="AO288" s="56"/>
      <c r="AP288" s="56"/>
      <c r="AQ288" s="56"/>
      <c r="AR288" s="56"/>
      <c r="AS288" s="56"/>
      <c r="AT288" s="56"/>
      <c r="AU288" s="56"/>
      <c r="AV288" s="56"/>
      <c r="AW288" s="56"/>
      <c r="AX288" s="56"/>
      <c r="AY288" s="56"/>
      <c r="AZ288" s="56"/>
      <c r="BA288" s="56"/>
      <c r="BB288" s="56"/>
      <c r="BC288" s="56"/>
      <c r="BD288" s="56"/>
      <c r="BE288" s="56"/>
      <c r="BF288" s="56"/>
      <c r="BG288" s="56"/>
      <c r="BH288" s="56"/>
      <c r="BI288" s="56"/>
      <c r="BJ288" s="56"/>
      <c r="BK288" s="56"/>
      <c r="BL288" s="56"/>
      <c r="BM288" s="56"/>
      <c r="BN288" s="56"/>
    </row>
    <row r="289" spans="2:66" x14ac:dyDescent="0.2">
      <c r="B289" s="56"/>
      <c r="C289" s="405"/>
      <c r="D289" s="56"/>
      <c r="E289" s="56"/>
      <c r="F289" s="56"/>
      <c r="G289" s="56"/>
      <c r="H289" s="56"/>
      <c r="I289" s="55"/>
      <c r="J289" s="56"/>
      <c r="K289" s="56"/>
      <c r="L289" s="56"/>
      <c r="M289" s="56"/>
      <c r="N289" s="56"/>
      <c r="O289" s="56"/>
      <c r="P289" s="56"/>
      <c r="Q289" s="62"/>
      <c r="R289" s="62"/>
      <c r="S289" s="62"/>
      <c r="T289" s="56"/>
      <c r="U289" s="56"/>
      <c r="V289" s="56"/>
      <c r="W289" s="56"/>
      <c r="X289" s="56"/>
      <c r="Y289" s="56"/>
      <c r="Z289" s="56"/>
      <c r="AA289" s="56"/>
      <c r="AB289" s="56"/>
      <c r="AC289" s="56"/>
      <c r="AD289" s="56"/>
      <c r="AE289" s="56"/>
      <c r="AF289" s="56"/>
      <c r="AG289" s="56"/>
      <c r="AH289" s="56"/>
      <c r="AI289" s="56"/>
      <c r="AJ289" s="56"/>
      <c r="AK289" s="56"/>
      <c r="AL289" s="56"/>
      <c r="AM289" s="56"/>
      <c r="AN289" s="56"/>
      <c r="AO289" s="56"/>
      <c r="AP289" s="56"/>
      <c r="AQ289" s="56"/>
      <c r="AR289" s="56"/>
      <c r="AS289" s="56"/>
      <c r="AT289" s="56"/>
      <c r="AU289" s="56"/>
      <c r="AV289" s="56"/>
      <c r="AW289" s="56"/>
      <c r="AX289" s="56"/>
      <c r="AY289" s="56"/>
      <c r="AZ289" s="56"/>
      <c r="BA289" s="56"/>
      <c r="BB289" s="56"/>
      <c r="BC289" s="56"/>
      <c r="BD289" s="56"/>
      <c r="BE289" s="56"/>
      <c r="BF289" s="56"/>
      <c r="BG289" s="56"/>
      <c r="BH289" s="56"/>
      <c r="BI289" s="56"/>
      <c r="BJ289" s="56"/>
      <c r="BK289" s="56"/>
      <c r="BL289" s="56"/>
      <c r="BM289" s="56"/>
      <c r="BN289" s="56"/>
    </row>
    <row r="290" spans="2:66" x14ac:dyDescent="0.2">
      <c r="B290" s="56"/>
      <c r="C290" s="405"/>
      <c r="D290" s="56"/>
      <c r="E290" s="56"/>
      <c r="F290" s="56"/>
      <c r="G290" s="56"/>
      <c r="H290" s="56"/>
      <c r="I290" s="55"/>
      <c r="J290" s="56"/>
      <c r="K290" s="56"/>
      <c r="L290" s="56"/>
      <c r="M290" s="56"/>
      <c r="N290" s="56"/>
      <c r="O290" s="56"/>
      <c r="P290" s="56"/>
      <c r="Q290" s="62"/>
      <c r="R290" s="62"/>
      <c r="S290" s="62"/>
      <c r="T290" s="56"/>
      <c r="U290" s="56"/>
      <c r="V290" s="56"/>
      <c r="W290" s="56"/>
      <c r="X290" s="56"/>
      <c r="Y290" s="56"/>
      <c r="Z290" s="56"/>
      <c r="AA290" s="56"/>
      <c r="AB290" s="56"/>
      <c r="AC290" s="56"/>
      <c r="AD290" s="56"/>
      <c r="AE290" s="56"/>
      <c r="AF290" s="56"/>
      <c r="AG290" s="56"/>
      <c r="AH290" s="56"/>
      <c r="AI290" s="56"/>
      <c r="AJ290" s="56"/>
      <c r="AK290" s="56"/>
      <c r="AL290" s="56"/>
      <c r="AM290" s="56"/>
      <c r="AN290" s="56"/>
      <c r="AO290" s="56"/>
      <c r="AP290" s="56"/>
      <c r="AQ290" s="56"/>
      <c r="AR290" s="56"/>
      <c r="AS290" s="56"/>
      <c r="AT290" s="56"/>
      <c r="AU290" s="56"/>
      <c r="AV290" s="56"/>
      <c r="AW290" s="56"/>
      <c r="AX290" s="56"/>
      <c r="AY290" s="56"/>
      <c r="AZ290" s="56"/>
      <c r="BA290" s="56"/>
      <c r="BB290" s="56"/>
      <c r="BC290" s="56"/>
      <c r="BD290" s="56"/>
      <c r="BE290" s="56"/>
      <c r="BF290" s="56"/>
      <c r="BG290" s="56"/>
      <c r="BH290" s="56"/>
      <c r="BI290" s="56"/>
      <c r="BJ290" s="56"/>
      <c r="BK290" s="56"/>
      <c r="BL290" s="56"/>
      <c r="BM290" s="56"/>
      <c r="BN290" s="56"/>
    </row>
    <row r="291" spans="2:66" x14ac:dyDescent="0.2">
      <c r="B291" s="56"/>
      <c r="C291" s="405"/>
      <c r="D291" s="56"/>
      <c r="E291" s="56"/>
      <c r="F291" s="56"/>
      <c r="G291" s="56"/>
      <c r="H291" s="56"/>
      <c r="I291" s="55"/>
      <c r="J291" s="56"/>
      <c r="K291" s="56"/>
      <c r="L291" s="56"/>
      <c r="M291" s="56"/>
      <c r="N291" s="56"/>
      <c r="O291" s="56"/>
      <c r="P291" s="56"/>
      <c r="Q291" s="62"/>
      <c r="R291" s="62"/>
      <c r="S291" s="62"/>
      <c r="T291" s="56"/>
      <c r="U291" s="56"/>
      <c r="V291" s="56"/>
      <c r="W291" s="56"/>
      <c r="X291" s="56"/>
      <c r="Y291" s="56"/>
      <c r="Z291" s="56"/>
      <c r="AA291" s="56"/>
      <c r="AB291" s="56"/>
      <c r="AC291" s="56"/>
      <c r="AD291" s="56"/>
      <c r="AE291" s="56"/>
      <c r="AF291" s="56"/>
      <c r="AG291" s="56"/>
      <c r="AH291" s="56"/>
      <c r="AI291" s="56"/>
      <c r="AJ291" s="56"/>
      <c r="AK291" s="56"/>
      <c r="AL291" s="56"/>
      <c r="AM291" s="56"/>
      <c r="AN291" s="56"/>
      <c r="AO291" s="56"/>
      <c r="AP291" s="56"/>
      <c r="AQ291" s="56"/>
      <c r="AR291" s="56"/>
      <c r="AS291" s="56"/>
      <c r="AT291" s="56"/>
      <c r="AU291" s="56"/>
      <c r="AV291" s="56"/>
      <c r="AW291" s="56"/>
      <c r="AX291" s="56"/>
      <c r="AY291" s="56"/>
      <c r="AZ291" s="56"/>
      <c r="BA291" s="56"/>
      <c r="BB291" s="56"/>
      <c r="BC291" s="56"/>
      <c r="BD291" s="56"/>
      <c r="BE291" s="56"/>
      <c r="BF291" s="56"/>
      <c r="BG291" s="56"/>
      <c r="BH291" s="56"/>
      <c r="BI291" s="56"/>
      <c r="BJ291" s="56"/>
      <c r="BK291" s="56"/>
      <c r="BL291" s="56"/>
      <c r="BM291" s="56"/>
      <c r="BN291" s="56"/>
    </row>
    <row r="292" spans="2:66" x14ac:dyDescent="0.2">
      <c r="B292" s="56"/>
      <c r="C292" s="405"/>
      <c r="D292" s="56"/>
      <c r="E292" s="56"/>
      <c r="F292" s="56"/>
      <c r="G292" s="56"/>
      <c r="H292" s="56"/>
      <c r="I292" s="55"/>
      <c r="J292" s="56"/>
      <c r="K292" s="56"/>
      <c r="L292" s="56"/>
      <c r="M292" s="56"/>
      <c r="N292" s="56"/>
      <c r="O292" s="56"/>
      <c r="P292" s="56"/>
      <c r="Q292" s="62"/>
      <c r="R292" s="62"/>
      <c r="S292" s="62"/>
      <c r="T292" s="56"/>
      <c r="U292" s="56"/>
      <c r="V292" s="56"/>
      <c r="W292" s="56"/>
      <c r="X292" s="56"/>
      <c r="Y292" s="56"/>
      <c r="Z292" s="56"/>
      <c r="AA292" s="56"/>
      <c r="AB292" s="56"/>
      <c r="AC292" s="56"/>
      <c r="AD292" s="56"/>
      <c r="AE292" s="56"/>
      <c r="AF292" s="56"/>
      <c r="AG292" s="56"/>
      <c r="AH292" s="56"/>
      <c r="AI292" s="56"/>
      <c r="AJ292" s="56"/>
      <c r="AK292" s="56"/>
      <c r="AL292" s="56"/>
      <c r="AM292" s="56"/>
      <c r="AN292" s="56"/>
      <c r="AO292" s="56"/>
      <c r="AP292" s="56"/>
      <c r="AQ292" s="56"/>
      <c r="AR292" s="56"/>
      <c r="AS292" s="56"/>
      <c r="AT292" s="56"/>
      <c r="AU292" s="56"/>
      <c r="AV292" s="56"/>
      <c r="AW292" s="56"/>
      <c r="AX292" s="56"/>
      <c r="AY292" s="56"/>
      <c r="AZ292" s="56"/>
      <c r="BA292" s="56"/>
      <c r="BB292" s="56"/>
      <c r="BC292" s="56"/>
      <c r="BD292" s="56"/>
      <c r="BE292" s="56"/>
      <c r="BF292" s="56"/>
      <c r="BG292" s="56"/>
      <c r="BH292" s="56"/>
      <c r="BI292" s="56"/>
      <c r="BJ292" s="56"/>
      <c r="BK292" s="56"/>
      <c r="BL292" s="56"/>
      <c r="BM292" s="56"/>
      <c r="BN292" s="56"/>
    </row>
    <row r="293" spans="2:66" x14ac:dyDescent="0.2">
      <c r="B293" s="56"/>
      <c r="C293" s="405"/>
      <c r="D293" s="56"/>
      <c r="E293" s="56"/>
      <c r="F293" s="56"/>
      <c r="G293" s="56"/>
      <c r="H293" s="56"/>
      <c r="I293" s="55"/>
      <c r="J293" s="56"/>
      <c r="K293" s="56"/>
      <c r="L293" s="56"/>
      <c r="M293" s="56"/>
      <c r="N293" s="56"/>
      <c r="O293" s="56"/>
      <c r="P293" s="56"/>
      <c r="Q293" s="62"/>
      <c r="R293" s="62"/>
      <c r="S293" s="62"/>
      <c r="T293" s="56"/>
      <c r="U293" s="56"/>
      <c r="V293" s="56"/>
      <c r="W293" s="56"/>
      <c r="X293" s="56"/>
      <c r="Y293" s="56"/>
      <c r="Z293" s="56"/>
      <c r="AA293" s="56"/>
      <c r="AB293" s="56"/>
      <c r="AC293" s="56"/>
      <c r="AD293" s="56"/>
      <c r="AE293" s="56"/>
      <c r="AF293" s="56"/>
      <c r="AG293" s="56"/>
      <c r="AH293" s="56"/>
      <c r="AI293" s="56"/>
      <c r="AJ293" s="56"/>
      <c r="AK293" s="56"/>
      <c r="AL293" s="56"/>
      <c r="AM293" s="56"/>
      <c r="AN293" s="56"/>
      <c r="AO293" s="56"/>
      <c r="AP293" s="56"/>
      <c r="AQ293" s="56"/>
      <c r="AR293" s="56"/>
      <c r="AS293" s="56"/>
      <c r="AT293" s="56"/>
      <c r="AU293" s="56"/>
      <c r="AV293" s="56"/>
      <c r="AW293" s="56"/>
      <c r="AX293" s="56"/>
      <c r="AY293" s="56"/>
      <c r="AZ293" s="56"/>
      <c r="BA293" s="56"/>
      <c r="BB293" s="56"/>
      <c r="BC293" s="56"/>
      <c r="BD293" s="56"/>
      <c r="BE293" s="56"/>
      <c r="BF293" s="56"/>
      <c r="BG293" s="56"/>
      <c r="BH293" s="56"/>
      <c r="BI293" s="56"/>
      <c r="BJ293" s="56"/>
      <c r="BK293" s="56"/>
      <c r="BL293" s="56"/>
      <c r="BM293" s="56"/>
      <c r="BN293" s="56"/>
    </row>
    <row r="294" spans="2:66" x14ac:dyDescent="0.2">
      <c r="B294" s="56"/>
      <c r="C294" s="405"/>
      <c r="D294" s="56"/>
      <c r="E294" s="56"/>
      <c r="F294" s="56"/>
      <c r="G294" s="56"/>
      <c r="H294" s="56"/>
      <c r="I294" s="55"/>
      <c r="J294" s="56"/>
      <c r="K294" s="56"/>
      <c r="L294" s="56"/>
      <c r="M294" s="56"/>
      <c r="N294" s="56"/>
      <c r="O294" s="56"/>
      <c r="P294" s="56"/>
      <c r="Q294" s="62"/>
      <c r="R294" s="62"/>
      <c r="S294" s="62"/>
      <c r="T294" s="56"/>
      <c r="U294" s="56"/>
      <c r="V294" s="56"/>
      <c r="W294" s="56"/>
      <c r="X294" s="56"/>
      <c r="Y294" s="56"/>
      <c r="Z294" s="56"/>
      <c r="AA294" s="56"/>
      <c r="AB294" s="56"/>
      <c r="AC294" s="56"/>
      <c r="AD294" s="56"/>
      <c r="AE294" s="56"/>
      <c r="AF294" s="56"/>
      <c r="AG294" s="56"/>
      <c r="AH294" s="56"/>
      <c r="AI294" s="56"/>
      <c r="AJ294" s="56"/>
      <c r="AK294" s="56"/>
      <c r="AL294" s="56"/>
      <c r="AM294" s="56"/>
      <c r="AN294" s="56"/>
      <c r="AO294" s="56"/>
      <c r="AP294" s="56"/>
      <c r="AQ294" s="56"/>
      <c r="AR294" s="56"/>
      <c r="AS294" s="56"/>
      <c r="AT294" s="56"/>
      <c r="AU294" s="56"/>
      <c r="AV294" s="56"/>
      <c r="AW294" s="56"/>
      <c r="AX294" s="56"/>
      <c r="AY294" s="56"/>
      <c r="AZ294" s="56"/>
      <c r="BA294" s="56"/>
      <c r="BB294" s="56"/>
      <c r="BC294" s="56"/>
      <c r="BD294" s="56"/>
      <c r="BE294" s="56"/>
      <c r="BF294" s="56"/>
      <c r="BG294" s="56"/>
      <c r="BH294" s="56"/>
      <c r="BI294" s="56"/>
      <c r="BJ294" s="56"/>
      <c r="BK294" s="56"/>
      <c r="BL294" s="56"/>
      <c r="BM294" s="56"/>
      <c r="BN294" s="56"/>
    </row>
    <row r="295" spans="2:66" x14ac:dyDescent="0.2">
      <c r="B295" s="56"/>
      <c r="C295" s="405"/>
      <c r="D295" s="56"/>
      <c r="E295" s="56"/>
      <c r="F295" s="56"/>
      <c r="G295" s="56"/>
      <c r="H295" s="56"/>
      <c r="I295" s="55"/>
      <c r="J295" s="56"/>
      <c r="K295" s="56"/>
      <c r="L295" s="56"/>
      <c r="M295" s="56"/>
      <c r="N295" s="56"/>
      <c r="O295" s="56"/>
      <c r="P295" s="56"/>
      <c r="Q295" s="62"/>
      <c r="R295" s="62"/>
      <c r="S295" s="62"/>
      <c r="T295" s="56"/>
      <c r="U295" s="56"/>
      <c r="V295" s="56"/>
      <c r="W295" s="56"/>
      <c r="X295" s="56"/>
      <c r="Y295" s="56"/>
      <c r="Z295" s="56"/>
      <c r="AA295" s="56"/>
      <c r="AB295" s="56"/>
      <c r="AC295" s="56"/>
      <c r="AD295" s="56"/>
      <c r="AE295" s="56"/>
      <c r="AF295" s="56"/>
      <c r="AG295" s="56"/>
      <c r="AH295" s="56"/>
      <c r="AI295" s="56"/>
      <c r="AJ295" s="56"/>
      <c r="AK295" s="56"/>
      <c r="AL295" s="56"/>
      <c r="AM295" s="56"/>
      <c r="AN295" s="56"/>
      <c r="AO295" s="56"/>
      <c r="AP295" s="56"/>
      <c r="AQ295" s="56"/>
      <c r="AR295" s="56"/>
      <c r="AS295" s="56"/>
      <c r="AT295" s="56"/>
      <c r="AU295" s="56"/>
      <c r="AV295" s="56"/>
      <c r="AW295" s="56"/>
      <c r="AX295" s="56"/>
      <c r="AY295" s="56"/>
      <c r="AZ295" s="56"/>
      <c r="BA295" s="56"/>
      <c r="BB295" s="56"/>
      <c r="BC295" s="56"/>
      <c r="BD295" s="56"/>
      <c r="BE295" s="56"/>
      <c r="BF295" s="56"/>
      <c r="BG295" s="56"/>
      <c r="BH295" s="56"/>
      <c r="BI295" s="56"/>
      <c r="BJ295" s="56"/>
      <c r="BK295" s="56"/>
      <c r="BL295" s="56"/>
      <c r="BM295" s="56"/>
      <c r="BN295" s="56"/>
    </row>
    <row r="296" spans="2:66" x14ac:dyDescent="0.2">
      <c r="B296" s="56"/>
      <c r="C296" s="405"/>
      <c r="D296" s="56"/>
      <c r="E296" s="56"/>
      <c r="F296" s="56"/>
      <c r="G296" s="56"/>
      <c r="H296" s="56"/>
      <c r="I296" s="55"/>
      <c r="J296" s="56"/>
      <c r="K296" s="56"/>
      <c r="L296" s="56"/>
      <c r="M296" s="56"/>
      <c r="N296" s="56"/>
      <c r="O296" s="56"/>
      <c r="P296" s="56"/>
      <c r="Q296" s="62"/>
      <c r="R296" s="62"/>
      <c r="S296" s="62"/>
      <c r="T296" s="56"/>
      <c r="U296" s="56"/>
      <c r="V296" s="56"/>
      <c r="W296" s="56"/>
      <c r="X296" s="56"/>
      <c r="Y296" s="56"/>
      <c r="Z296" s="56"/>
      <c r="AA296" s="56"/>
      <c r="AB296" s="56"/>
      <c r="AC296" s="56"/>
      <c r="AD296" s="56"/>
      <c r="AE296" s="56"/>
      <c r="AF296" s="56"/>
      <c r="AG296" s="56"/>
      <c r="AH296" s="56"/>
      <c r="AI296" s="56"/>
      <c r="AJ296" s="56"/>
      <c r="AK296" s="56"/>
      <c r="AL296" s="56"/>
      <c r="AM296" s="56"/>
      <c r="AN296" s="56"/>
      <c r="AO296" s="56"/>
      <c r="AP296" s="56"/>
      <c r="AQ296" s="56"/>
      <c r="AR296" s="56"/>
      <c r="AS296" s="56"/>
      <c r="AT296" s="56"/>
      <c r="AU296" s="56"/>
      <c r="AV296" s="56"/>
      <c r="AW296" s="56"/>
      <c r="AX296" s="56"/>
      <c r="AY296" s="56"/>
      <c r="AZ296" s="56"/>
      <c r="BA296" s="56"/>
      <c r="BB296" s="56"/>
      <c r="BC296" s="56"/>
      <c r="BD296" s="56"/>
      <c r="BE296" s="56"/>
      <c r="BF296" s="56"/>
      <c r="BG296" s="56"/>
      <c r="BH296" s="56"/>
      <c r="BI296" s="56"/>
      <c r="BJ296" s="56"/>
      <c r="BK296" s="56"/>
      <c r="BL296" s="56"/>
      <c r="BM296" s="56"/>
      <c r="BN296" s="56"/>
    </row>
    <row r="297" spans="2:66" x14ac:dyDescent="0.2">
      <c r="B297" s="56"/>
      <c r="C297" s="405"/>
      <c r="D297" s="56"/>
      <c r="E297" s="56"/>
      <c r="F297" s="56"/>
      <c r="G297" s="56"/>
      <c r="H297" s="56"/>
      <c r="I297" s="55"/>
      <c r="J297" s="56"/>
      <c r="K297" s="56"/>
      <c r="L297" s="56"/>
      <c r="M297" s="56"/>
      <c r="N297" s="56"/>
      <c r="O297" s="56"/>
      <c r="P297" s="56"/>
      <c r="Q297" s="62"/>
      <c r="R297" s="62"/>
      <c r="S297" s="62"/>
      <c r="T297" s="56"/>
      <c r="U297" s="56"/>
      <c r="V297" s="56"/>
      <c r="W297" s="56"/>
      <c r="X297" s="56"/>
      <c r="Y297" s="56"/>
      <c r="Z297" s="56"/>
      <c r="AA297" s="56"/>
      <c r="AB297" s="56"/>
      <c r="AC297" s="56"/>
      <c r="AD297" s="56"/>
      <c r="AE297" s="56"/>
      <c r="AF297" s="56"/>
      <c r="AG297" s="56"/>
      <c r="AH297" s="56"/>
      <c r="AI297" s="56"/>
      <c r="AJ297" s="56"/>
      <c r="AK297" s="56"/>
      <c r="AL297" s="56"/>
      <c r="AM297" s="56"/>
      <c r="AN297" s="56"/>
      <c r="AO297" s="56"/>
      <c r="AP297" s="56"/>
      <c r="AQ297" s="56"/>
      <c r="AR297" s="56"/>
      <c r="AS297" s="56"/>
      <c r="AT297" s="56"/>
      <c r="AU297" s="56"/>
      <c r="AV297" s="56"/>
      <c r="AW297" s="56"/>
      <c r="AX297" s="56"/>
      <c r="AY297" s="56"/>
      <c r="AZ297" s="56"/>
      <c r="BA297" s="56"/>
      <c r="BB297" s="56"/>
      <c r="BC297" s="56"/>
      <c r="BD297" s="56"/>
      <c r="BE297" s="56"/>
      <c r="BF297" s="56"/>
      <c r="BG297" s="56"/>
      <c r="BH297" s="56"/>
      <c r="BI297" s="56"/>
      <c r="BJ297" s="56"/>
      <c r="BK297" s="56"/>
      <c r="BL297" s="56"/>
      <c r="BM297" s="56"/>
      <c r="BN297" s="56"/>
    </row>
    <row r="298" spans="2:66" x14ac:dyDescent="0.2">
      <c r="B298" s="56"/>
      <c r="C298" s="405"/>
      <c r="D298" s="56"/>
      <c r="E298" s="56"/>
      <c r="F298" s="56"/>
      <c r="G298" s="56"/>
      <c r="H298" s="56"/>
      <c r="I298" s="55"/>
      <c r="J298" s="56"/>
      <c r="K298" s="56"/>
      <c r="L298" s="56"/>
      <c r="M298" s="56"/>
      <c r="N298" s="56"/>
      <c r="O298" s="56"/>
      <c r="P298" s="56"/>
      <c r="Q298" s="62"/>
      <c r="R298" s="62"/>
      <c r="S298" s="62"/>
      <c r="T298" s="56"/>
      <c r="U298" s="56"/>
      <c r="V298" s="56"/>
      <c r="W298" s="56"/>
      <c r="X298" s="56"/>
      <c r="Y298" s="56"/>
      <c r="Z298" s="56"/>
      <c r="AA298" s="56"/>
      <c r="AB298" s="56"/>
      <c r="AC298" s="56"/>
      <c r="AD298" s="56"/>
      <c r="AE298" s="56"/>
      <c r="AF298" s="56"/>
      <c r="AG298" s="56"/>
      <c r="AH298" s="56"/>
      <c r="AI298" s="56"/>
      <c r="AJ298" s="56"/>
      <c r="AK298" s="56"/>
      <c r="AL298" s="56"/>
      <c r="AM298" s="56"/>
      <c r="AN298" s="56"/>
      <c r="AO298" s="56"/>
      <c r="AP298" s="56"/>
      <c r="AQ298" s="56"/>
      <c r="AR298" s="56"/>
      <c r="AS298" s="56"/>
      <c r="AT298" s="56"/>
      <c r="AU298" s="56"/>
      <c r="AV298" s="56"/>
      <c r="AW298" s="56"/>
      <c r="AX298" s="56"/>
      <c r="AY298" s="56"/>
      <c r="AZ298" s="56"/>
      <c r="BA298" s="56"/>
      <c r="BB298" s="56"/>
      <c r="BC298" s="56"/>
      <c r="BD298" s="56"/>
      <c r="BE298" s="56"/>
      <c r="BF298" s="56"/>
      <c r="BG298" s="56"/>
      <c r="BH298" s="56"/>
      <c r="BI298" s="56"/>
      <c r="BJ298" s="56"/>
      <c r="BK298" s="56"/>
      <c r="BL298" s="56"/>
      <c r="BM298" s="56"/>
      <c r="BN298" s="56"/>
    </row>
    <row r="299" spans="2:66" x14ac:dyDescent="0.2">
      <c r="B299" s="56"/>
      <c r="C299" s="405"/>
      <c r="D299" s="56"/>
      <c r="E299" s="56"/>
      <c r="F299" s="56"/>
      <c r="G299" s="56"/>
      <c r="H299" s="56"/>
      <c r="I299" s="55"/>
      <c r="J299" s="56"/>
      <c r="K299" s="56"/>
      <c r="L299" s="56"/>
      <c r="M299" s="56"/>
      <c r="N299" s="56"/>
      <c r="O299" s="56"/>
      <c r="P299" s="56"/>
      <c r="Q299" s="62"/>
      <c r="R299" s="62"/>
      <c r="S299" s="62"/>
      <c r="T299" s="56"/>
      <c r="U299" s="56"/>
      <c r="V299" s="56"/>
      <c r="W299" s="56"/>
      <c r="X299" s="56"/>
      <c r="Y299" s="56"/>
      <c r="Z299" s="56"/>
      <c r="AA299" s="56"/>
      <c r="AB299" s="56"/>
      <c r="AC299" s="56"/>
      <c r="AD299" s="56"/>
      <c r="AE299" s="56"/>
      <c r="AF299" s="56"/>
      <c r="AG299" s="56"/>
      <c r="AH299" s="56"/>
      <c r="AI299" s="56"/>
      <c r="AJ299" s="56"/>
      <c r="AK299" s="56"/>
      <c r="AL299" s="56"/>
      <c r="AM299" s="56"/>
      <c r="AN299" s="56"/>
      <c r="AO299" s="56"/>
      <c r="AP299" s="56"/>
      <c r="AQ299" s="56"/>
      <c r="AR299" s="56"/>
      <c r="AS299" s="56"/>
      <c r="AT299" s="56"/>
      <c r="AU299" s="56"/>
      <c r="AV299" s="56"/>
      <c r="AW299" s="56"/>
      <c r="AX299" s="56"/>
      <c r="AY299" s="56"/>
      <c r="AZ299" s="56"/>
      <c r="BA299" s="56"/>
      <c r="BB299" s="56"/>
      <c r="BC299" s="56"/>
      <c r="BD299" s="56"/>
      <c r="BE299" s="56"/>
      <c r="BF299" s="56"/>
      <c r="BG299" s="56"/>
      <c r="BH299" s="56"/>
      <c r="BI299" s="56"/>
      <c r="BJ299" s="56"/>
      <c r="BK299" s="56"/>
      <c r="BL299" s="56"/>
      <c r="BM299" s="56"/>
      <c r="BN299" s="56"/>
    </row>
    <row r="300" spans="2:66" x14ac:dyDescent="0.2">
      <c r="B300" s="56"/>
      <c r="C300" s="405"/>
      <c r="D300" s="56"/>
      <c r="E300" s="56"/>
      <c r="F300" s="56"/>
      <c r="G300" s="56"/>
      <c r="H300" s="56"/>
      <c r="I300" s="55"/>
      <c r="J300" s="56"/>
      <c r="K300" s="56"/>
      <c r="L300" s="56"/>
      <c r="M300" s="56"/>
      <c r="N300" s="56"/>
      <c r="O300" s="56"/>
      <c r="P300" s="56"/>
      <c r="Q300" s="62"/>
      <c r="R300" s="62"/>
      <c r="S300" s="62"/>
      <c r="T300" s="56"/>
      <c r="U300" s="56"/>
      <c r="V300" s="56"/>
      <c r="W300" s="56"/>
      <c r="X300" s="56"/>
      <c r="Y300" s="56"/>
      <c r="Z300" s="56"/>
      <c r="AA300" s="56"/>
      <c r="AB300" s="56"/>
      <c r="AC300" s="56"/>
      <c r="AD300" s="56"/>
      <c r="AE300" s="56"/>
      <c r="AF300" s="56"/>
      <c r="AG300" s="56"/>
      <c r="AH300" s="56"/>
      <c r="AI300" s="56"/>
      <c r="AJ300" s="56"/>
      <c r="AK300" s="56"/>
      <c r="AL300" s="56"/>
      <c r="AM300" s="56"/>
      <c r="AN300" s="56"/>
      <c r="AO300" s="56"/>
      <c r="AP300" s="56"/>
      <c r="AQ300" s="56"/>
      <c r="AR300" s="56"/>
      <c r="AS300" s="56"/>
      <c r="AT300" s="56"/>
      <c r="AU300" s="56"/>
      <c r="AV300" s="56"/>
      <c r="AW300" s="56"/>
      <c r="AX300" s="56"/>
      <c r="AY300" s="56"/>
      <c r="AZ300" s="56"/>
      <c r="BA300" s="56"/>
      <c r="BB300" s="56"/>
      <c r="BC300" s="56"/>
      <c r="BD300" s="56"/>
      <c r="BE300" s="56"/>
      <c r="BF300" s="56"/>
      <c r="BG300" s="56"/>
      <c r="BH300" s="56"/>
      <c r="BI300" s="56"/>
      <c r="BJ300" s="56"/>
      <c r="BK300" s="56"/>
      <c r="BL300" s="56"/>
      <c r="BM300" s="56"/>
      <c r="BN300" s="56"/>
    </row>
    <row r="301" spans="2:66" x14ac:dyDescent="0.2">
      <c r="B301" s="56"/>
      <c r="C301" s="405"/>
      <c r="D301" s="56"/>
      <c r="E301" s="56"/>
      <c r="F301" s="56"/>
      <c r="G301" s="56"/>
      <c r="H301" s="56"/>
      <c r="I301" s="55"/>
      <c r="J301" s="56"/>
      <c r="K301" s="56"/>
      <c r="L301" s="56"/>
      <c r="M301" s="56"/>
      <c r="N301" s="56"/>
      <c r="O301" s="56"/>
      <c r="P301" s="56"/>
      <c r="Q301" s="62"/>
      <c r="R301" s="62"/>
      <c r="S301" s="62"/>
      <c r="T301" s="56"/>
      <c r="U301" s="56"/>
      <c r="V301" s="56"/>
      <c r="W301" s="56"/>
      <c r="X301" s="56"/>
      <c r="Y301" s="56"/>
      <c r="Z301" s="56"/>
      <c r="AA301" s="56"/>
      <c r="AB301" s="56"/>
      <c r="AC301" s="56"/>
      <c r="AD301" s="56"/>
      <c r="AE301" s="56"/>
      <c r="AF301" s="56"/>
      <c r="AG301" s="56"/>
      <c r="AH301" s="56"/>
      <c r="AI301" s="56"/>
      <c r="AJ301" s="56"/>
      <c r="AK301" s="56"/>
      <c r="AL301" s="56"/>
      <c r="AM301" s="56"/>
      <c r="AN301" s="56"/>
      <c r="AO301" s="56"/>
      <c r="AP301" s="56"/>
      <c r="AQ301" s="56"/>
      <c r="AR301" s="56"/>
      <c r="AS301" s="56"/>
      <c r="AT301" s="56"/>
      <c r="AU301" s="56"/>
      <c r="AV301" s="56"/>
      <c r="AW301" s="56"/>
      <c r="AX301" s="56"/>
      <c r="AY301" s="56"/>
      <c r="AZ301" s="56"/>
      <c r="BA301" s="56"/>
      <c r="BB301" s="56"/>
      <c r="BC301" s="56"/>
      <c r="BD301" s="56"/>
      <c r="BE301" s="56"/>
      <c r="BF301" s="56"/>
      <c r="BG301" s="56"/>
      <c r="BH301" s="56"/>
      <c r="BI301" s="56"/>
      <c r="BJ301" s="56"/>
      <c r="BK301" s="56"/>
      <c r="BL301" s="56"/>
      <c r="BM301" s="56"/>
      <c r="BN301" s="56"/>
    </row>
    <row r="302" spans="2:66" x14ac:dyDescent="0.2">
      <c r="B302" s="56"/>
      <c r="C302" s="405"/>
      <c r="D302" s="56"/>
      <c r="E302" s="56"/>
      <c r="F302" s="56"/>
      <c r="G302" s="56"/>
      <c r="H302" s="56"/>
      <c r="I302" s="55"/>
      <c r="J302" s="56"/>
      <c r="K302" s="56"/>
      <c r="L302" s="56"/>
      <c r="M302" s="56"/>
      <c r="N302" s="56"/>
      <c r="O302" s="56"/>
      <c r="P302" s="56"/>
      <c r="Q302" s="62"/>
      <c r="R302" s="62"/>
      <c r="S302" s="62"/>
      <c r="T302" s="56"/>
      <c r="U302" s="56"/>
      <c r="V302" s="56"/>
      <c r="W302" s="56"/>
      <c r="X302" s="56"/>
      <c r="Y302" s="56"/>
      <c r="Z302" s="56"/>
      <c r="AA302" s="56"/>
      <c r="AB302" s="56"/>
      <c r="AC302" s="56"/>
      <c r="AD302" s="56"/>
      <c r="AE302" s="56"/>
      <c r="AF302" s="56"/>
      <c r="AG302" s="56"/>
      <c r="AH302" s="56"/>
      <c r="AI302" s="56"/>
      <c r="AJ302" s="56"/>
      <c r="AK302" s="56"/>
      <c r="AL302" s="56"/>
      <c r="AM302" s="56"/>
      <c r="AN302" s="56"/>
      <c r="AO302" s="56"/>
      <c r="AP302" s="56"/>
      <c r="AQ302" s="56"/>
      <c r="AR302" s="56"/>
      <c r="AS302" s="56"/>
      <c r="AT302" s="56"/>
      <c r="AU302" s="56"/>
      <c r="AV302" s="56"/>
      <c r="AW302" s="56"/>
      <c r="AX302" s="56"/>
      <c r="AY302" s="56"/>
      <c r="AZ302" s="56"/>
      <c r="BA302" s="56"/>
      <c r="BB302" s="56"/>
      <c r="BC302" s="56"/>
      <c r="BD302" s="56"/>
      <c r="BE302" s="56"/>
      <c r="BF302" s="56"/>
      <c r="BG302" s="56"/>
      <c r="BH302" s="56"/>
      <c r="BI302" s="56"/>
      <c r="BJ302" s="56"/>
      <c r="BK302" s="56"/>
      <c r="BL302" s="56"/>
      <c r="BM302" s="56"/>
      <c r="BN302" s="56"/>
    </row>
    <row r="303" spans="2:66" x14ac:dyDescent="0.2">
      <c r="B303" s="56"/>
      <c r="C303" s="405"/>
      <c r="D303" s="56"/>
      <c r="E303" s="56"/>
      <c r="F303" s="56"/>
      <c r="G303" s="56"/>
      <c r="H303" s="56"/>
      <c r="I303" s="55"/>
      <c r="J303" s="56"/>
      <c r="K303" s="56"/>
      <c r="L303" s="56"/>
      <c r="M303" s="56"/>
      <c r="N303" s="56"/>
      <c r="O303" s="56"/>
      <c r="P303" s="56"/>
      <c r="Q303" s="62"/>
      <c r="R303" s="62"/>
      <c r="S303" s="62"/>
      <c r="T303" s="56"/>
      <c r="U303" s="56"/>
      <c r="V303" s="56"/>
      <c r="W303" s="56"/>
      <c r="X303" s="56"/>
      <c r="Y303" s="56"/>
      <c r="Z303" s="56"/>
      <c r="AA303" s="56"/>
      <c r="AB303" s="56"/>
      <c r="AC303" s="56"/>
      <c r="AD303" s="56"/>
      <c r="AE303" s="56"/>
      <c r="AF303" s="56"/>
      <c r="AG303" s="56"/>
      <c r="AH303" s="56"/>
      <c r="AI303" s="56"/>
      <c r="AJ303" s="56"/>
      <c r="AK303" s="56"/>
      <c r="AL303" s="56"/>
      <c r="AM303" s="56"/>
      <c r="AN303" s="56"/>
      <c r="AO303" s="56"/>
      <c r="AP303" s="56"/>
      <c r="AQ303" s="56"/>
      <c r="AR303" s="56"/>
      <c r="AS303" s="56"/>
      <c r="AT303" s="56"/>
      <c r="AU303" s="56"/>
      <c r="AV303" s="56"/>
      <c r="AW303" s="56"/>
      <c r="AX303" s="56"/>
      <c r="AY303" s="56"/>
      <c r="AZ303" s="56"/>
      <c r="BA303" s="56"/>
      <c r="BB303" s="56"/>
      <c r="BC303" s="56"/>
      <c r="BD303" s="56"/>
      <c r="BE303" s="56"/>
      <c r="BF303" s="56"/>
      <c r="BG303" s="56"/>
      <c r="BH303" s="56"/>
      <c r="BI303" s="56"/>
      <c r="BJ303" s="56"/>
      <c r="BK303" s="56"/>
      <c r="BL303" s="56"/>
      <c r="BM303" s="56"/>
      <c r="BN303" s="56"/>
    </row>
    <row r="304" spans="2:66" x14ac:dyDescent="0.2">
      <c r="B304" s="56"/>
      <c r="C304" s="405"/>
      <c r="D304" s="56"/>
      <c r="E304" s="56"/>
      <c r="F304" s="56"/>
      <c r="G304" s="56"/>
      <c r="H304" s="56"/>
      <c r="I304" s="55"/>
      <c r="J304" s="56"/>
      <c r="K304" s="56"/>
      <c r="L304" s="56"/>
      <c r="M304" s="56"/>
      <c r="N304" s="56"/>
      <c r="O304" s="56"/>
      <c r="P304" s="56"/>
      <c r="Q304" s="62"/>
      <c r="R304" s="62"/>
      <c r="S304" s="62"/>
      <c r="T304" s="56"/>
      <c r="U304" s="56"/>
      <c r="V304" s="56"/>
      <c r="W304" s="56"/>
      <c r="X304" s="56"/>
      <c r="Y304" s="56"/>
      <c r="Z304" s="56"/>
      <c r="AA304" s="56"/>
      <c r="AB304" s="56"/>
      <c r="AC304" s="56"/>
      <c r="AD304" s="56"/>
      <c r="AE304" s="56"/>
      <c r="AF304" s="56"/>
      <c r="AG304" s="56"/>
      <c r="AH304" s="56"/>
      <c r="AI304" s="56"/>
      <c r="AJ304" s="56"/>
      <c r="AK304" s="56"/>
      <c r="AL304" s="56"/>
      <c r="AM304" s="56"/>
      <c r="AN304" s="56"/>
      <c r="AO304" s="56"/>
      <c r="AP304" s="56"/>
      <c r="AQ304" s="56"/>
      <c r="AR304" s="56"/>
      <c r="AS304" s="56"/>
      <c r="AT304" s="56"/>
      <c r="AU304" s="56"/>
      <c r="AV304" s="56"/>
      <c r="AW304" s="56"/>
      <c r="AX304" s="56"/>
      <c r="AY304" s="56"/>
      <c r="AZ304" s="56"/>
      <c r="BA304" s="56"/>
      <c r="BB304" s="56"/>
      <c r="BC304" s="56"/>
      <c r="BD304" s="56"/>
      <c r="BE304" s="56"/>
      <c r="BF304" s="56"/>
      <c r="BG304" s="56"/>
      <c r="BH304" s="56"/>
      <c r="BI304" s="56"/>
      <c r="BJ304" s="56"/>
      <c r="BK304" s="56"/>
      <c r="BL304" s="56"/>
      <c r="BM304" s="56"/>
      <c r="BN304" s="56"/>
    </row>
    <row r="305" spans="2:66" x14ac:dyDescent="0.2">
      <c r="B305" s="56"/>
      <c r="C305" s="405"/>
      <c r="D305" s="56"/>
      <c r="E305" s="56"/>
      <c r="F305" s="56"/>
      <c r="G305" s="56"/>
      <c r="H305" s="56"/>
      <c r="I305" s="55"/>
      <c r="J305" s="56"/>
      <c r="K305" s="56"/>
      <c r="L305" s="56"/>
      <c r="M305" s="56"/>
      <c r="N305" s="56"/>
      <c r="O305" s="56"/>
      <c r="P305" s="56"/>
      <c r="Q305" s="62"/>
      <c r="R305" s="62"/>
      <c r="S305" s="62"/>
      <c r="T305" s="56"/>
      <c r="U305" s="56"/>
      <c r="V305" s="56"/>
      <c r="W305" s="56"/>
      <c r="X305" s="56"/>
      <c r="Y305" s="56"/>
      <c r="Z305" s="56"/>
      <c r="AA305" s="56"/>
      <c r="AB305" s="56"/>
      <c r="AC305" s="56"/>
      <c r="AD305" s="56"/>
      <c r="AE305" s="56"/>
      <c r="AF305" s="56"/>
      <c r="AG305" s="56"/>
      <c r="AH305" s="56"/>
      <c r="AI305" s="56"/>
      <c r="AJ305" s="56"/>
      <c r="AK305" s="56"/>
      <c r="AL305" s="56"/>
      <c r="AM305" s="56"/>
      <c r="AN305" s="56"/>
      <c r="AO305" s="56"/>
      <c r="AP305" s="56"/>
      <c r="AQ305" s="56"/>
      <c r="AR305" s="56"/>
      <c r="AS305" s="56"/>
      <c r="AT305" s="56"/>
      <c r="AU305" s="56"/>
      <c r="AV305" s="56"/>
      <c r="AW305" s="56"/>
      <c r="AX305" s="56"/>
      <c r="AY305" s="56"/>
      <c r="AZ305" s="56"/>
      <c r="BA305" s="56"/>
      <c r="BB305" s="56"/>
      <c r="BC305" s="56"/>
      <c r="BD305" s="56"/>
      <c r="BE305" s="56"/>
      <c r="BF305" s="56"/>
      <c r="BG305" s="56"/>
      <c r="BH305" s="56"/>
      <c r="BI305" s="56"/>
      <c r="BJ305" s="56"/>
      <c r="BK305" s="56"/>
      <c r="BL305" s="56"/>
      <c r="BM305" s="56"/>
      <c r="BN305" s="56"/>
    </row>
    <row r="306" spans="2:66" x14ac:dyDescent="0.2">
      <c r="B306" s="56"/>
      <c r="C306" s="405"/>
      <c r="D306" s="56"/>
      <c r="E306" s="56"/>
      <c r="F306" s="56"/>
      <c r="G306" s="56"/>
      <c r="H306" s="56"/>
      <c r="I306" s="55"/>
      <c r="J306" s="56"/>
      <c r="K306" s="56"/>
      <c r="L306" s="56"/>
      <c r="M306" s="56"/>
      <c r="N306" s="56"/>
      <c r="O306" s="56"/>
      <c r="P306" s="56"/>
      <c r="Q306" s="62"/>
      <c r="R306" s="62"/>
      <c r="S306" s="62"/>
      <c r="T306" s="56"/>
      <c r="U306" s="56"/>
      <c r="V306" s="56"/>
      <c r="W306" s="56"/>
      <c r="X306" s="56"/>
      <c r="Y306" s="56"/>
      <c r="Z306" s="56"/>
      <c r="AA306" s="56"/>
      <c r="AB306" s="56"/>
      <c r="AC306" s="56"/>
      <c r="AD306" s="56"/>
      <c r="AE306" s="56"/>
      <c r="AF306" s="56"/>
      <c r="AG306" s="56"/>
      <c r="AH306" s="56"/>
      <c r="AI306" s="56"/>
      <c r="AJ306" s="56"/>
      <c r="AK306" s="56"/>
      <c r="AL306" s="56"/>
      <c r="AM306" s="56"/>
      <c r="AN306" s="56"/>
      <c r="AO306" s="56"/>
      <c r="AP306" s="56"/>
      <c r="AQ306" s="56"/>
      <c r="AR306" s="56"/>
      <c r="AS306" s="56"/>
      <c r="AT306" s="56"/>
      <c r="AU306" s="56"/>
      <c r="AV306" s="56"/>
      <c r="AW306" s="56"/>
      <c r="AX306" s="56"/>
      <c r="AY306" s="56"/>
      <c r="AZ306" s="56"/>
      <c r="BA306" s="56"/>
      <c r="BB306" s="56"/>
      <c r="BC306" s="56"/>
      <c r="BD306" s="56"/>
      <c r="BE306" s="56"/>
      <c r="BF306" s="56"/>
      <c r="BG306" s="56"/>
      <c r="BH306" s="56"/>
      <c r="BI306" s="56"/>
      <c r="BJ306" s="56"/>
      <c r="BK306" s="56"/>
      <c r="BL306" s="56"/>
      <c r="BM306" s="56"/>
      <c r="BN306" s="56"/>
    </row>
    <row r="307" spans="2:66" x14ac:dyDescent="0.2">
      <c r="B307" s="56"/>
      <c r="C307" s="405"/>
      <c r="D307" s="56"/>
      <c r="E307" s="56"/>
      <c r="F307" s="56"/>
      <c r="G307" s="56"/>
      <c r="H307" s="56"/>
      <c r="I307" s="55"/>
      <c r="J307" s="56"/>
      <c r="K307" s="56"/>
      <c r="L307" s="56"/>
      <c r="M307" s="56"/>
      <c r="N307" s="56"/>
      <c r="O307" s="56"/>
      <c r="P307" s="56"/>
      <c r="Q307" s="62"/>
      <c r="R307" s="62"/>
      <c r="S307" s="62"/>
      <c r="T307" s="56"/>
      <c r="U307" s="56"/>
      <c r="V307" s="56"/>
      <c r="W307" s="56"/>
      <c r="X307" s="56"/>
      <c r="Y307" s="56"/>
      <c r="Z307" s="56"/>
      <c r="AA307" s="56"/>
      <c r="AB307" s="56"/>
      <c r="AC307" s="56"/>
      <c r="AD307" s="56"/>
      <c r="AE307" s="56"/>
      <c r="AF307" s="56"/>
      <c r="AG307" s="56"/>
      <c r="AH307" s="56"/>
      <c r="AI307" s="56"/>
      <c r="AJ307" s="56"/>
      <c r="AK307" s="56"/>
      <c r="AL307" s="56"/>
      <c r="AM307" s="56"/>
      <c r="AN307" s="56"/>
      <c r="AO307" s="56"/>
      <c r="AP307" s="56"/>
      <c r="AQ307" s="56"/>
      <c r="AR307" s="56"/>
      <c r="AS307" s="56"/>
      <c r="AT307" s="56"/>
      <c r="AU307" s="56"/>
      <c r="AV307" s="56"/>
      <c r="AW307" s="56"/>
      <c r="AX307" s="56"/>
      <c r="AY307" s="56"/>
      <c r="AZ307" s="56"/>
      <c r="BA307" s="56"/>
      <c r="BB307" s="56"/>
      <c r="BC307" s="56"/>
      <c r="BD307" s="56"/>
      <c r="BE307" s="56"/>
      <c r="BF307" s="56"/>
      <c r="BG307" s="56"/>
      <c r="BH307" s="56"/>
      <c r="BI307" s="56"/>
      <c r="BJ307" s="56"/>
      <c r="BK307" s="56"/>
      <c r="BL307" s="56"/>
      <c r="BM307" s="56"/>
      <c r="BN307" s="56"/>
    </row>
    <row r="308" spans="2:66" x14ac:dyDescent="0.2">
      <c r="B308" s="56"/>
      <c r="C308" s="405"/>
      <c r="D308" s="56"/>
      <c r="E308" s="56"/>
      <c r="F308" s="56"/>
      <c r="G308" s="56"/>
      <c r="H308" s="56"/>
      <c r="I308" s="55"/>
      <c r="J308" s="56"/>
      <c r="K308" s="56"/>
      <c r="L308" s="56"/>
      <c r="M308" s="56"/>
      <c r="N308" s="56"/>
      <c r="O308" s="56"/>
      <c r="P308" s="56"/>
      <c r="Q308" s="62"/>
      <c r="R308" s="62"/>
      <c r="S308" s="62"/>
      <c r="T308" s="56"/>
      <c r="U308" s="56"/>
      <c r="V308" s="56"/>
      <c r="W308" s="56"/>
      <c r="X308" s="56"/>
      <c r="Y308" s="56"/>
      <c r="Z308" s="56"/>
      <c r="AA308" s="56"/>
      <c r="AB308" s="56"/>
      <c r="AC308" s="56"/>
      <c r="AD308" s="56"/>
      <c r="AE308" s="56"/>
      <c r="AF308" s="56"/>
      <c r="AG308" s="56"/>
      <c r="AH308" s="56"/>
      <c r="AI308" s="56"/>
      <c r="AJ308" s="56"/>
      <c r="AK308" s="56"/>
      <c r="AL308" s="56"/>
      <c r="AM308" s="56"/>
      <c r="AN308" s="56"/>
      <c r="AO308" s="56"/>
      <c r="AP308" s="56"/>
      <c r="AQ308" s="56"/>
      <c r="AR308" s="56"/>
      <c r="AS308" s="56"/>
      <c r="AT308" s="56"/>
      <c r="AU308" s="56"/>
      <c r="AV308" s="56"/>
      <c r="AW308" s="56"/>
      <c r="AX308" s="56"/>
      <c r="AY308" s="56"/>
      <c r="AZ308" s="56"/>
      <c r="BA308" s="56"/>
      <c r="BB308" s="56"/>
      <c r="BC308" s="56"/>
      <c r="BD308" s="56"/>
      <c r="BE308" s="56"/>
      <c r="BF308" s="56"/>
      <c r="BG308" s="56"/>
      <c r="BH308" s="56"/>
      <c r="BI308" s="56"/>
      <c r="BJ308" s="56"/>
      <c r="BK308" s="56"/>
      <c r="BL308" s="56"/>
      <c r="BM308" s="56"/>
      <c r="BN308" s="56"/>
    </row>
    <row r="309" spans="2:66" x14ac:dyDescent="0.2">
      <c r="B309" s="56"/>
      <c r="C309" s="405"/>
      <c r="D309" s="56"/>
      <c r="E309" s="56"/>
      <c r="F309" s="56"/>
      <c r="G309" s="56"/>
      <c r="H309" s="56"/>
      <c r="I309" s="55"/>
      <c r="J309" s="56"/>
      <c r="K309" s="56"/>
      <c r="L309" s="56"/>
      <c r="M309" s="56"/>
      <c r="N309" s="56"/>
      <c r="O309" s="56"/>
      <c r="P309" s="56"/>
      <c r="Q309" s="62"/>
      <c r="R309" s="62"/>
      <c r="S309" s="62"/>
      <c r="T309" s="56"/>
      <c r="U309" s="56"/>
      <c r="V309" s="56"/>
      <c r="W309" s="56"/>
      <c r="X309" s="56"/>
      <c r="Y309" s="56"/>
      <c r="Z309" s="56"/>
      <c r="AA309" s="56"/>
      <c r="AB309" s="56"/>
      <c r="AC309" s="56"/>
      <c r="AD309" s="56"/>
      <c r="AE309" s="56"/>
      <c r="AF309" s="56"/>
      <c r="AG309" s="56"/>
      <c r="AH309" s="56"/>
      <c r="AI309" s="56"/>
      <c r="AJ309" s="56"/>
      <c r="AK309" s="56"/>
      <c r="AL309" s="56"/>
      <c r="AM309" s="56"/>
      <c r="AN309" s="56"/>
      <c r="AO309" s="56"/>
      <c r="AP309" s="56"/>
      <c r="AQ309" s="56"/>
      <c r="AR309" s="56"/>
      <c r="AS309" s="56"/>
      <c r="AT309" s="56"/>
      <c r="AU309" s="56"/>
      <c r="AV309" s="56"/>
      <c r="AW309" s="56"/>
      <c r="AX309" s="56"/>
      <c r="AY309" s="56"/>
      <c r="AZ309" s="56"/>
      <c r="BA309" s="56"/>
      <c r="BB309" s="56"/>
      <c r="BC309" s="56"/>
      <c r="BD309" s="56"/>
      <c r="BE309" s="56"/>
      <c r="BF309" s="56"/>
      <c r="BG309" s="56"/>
      <c r="BH309" s="56"/>
      <c r="BI309" s="56"/>
      <c r="BJ309" s="56"/>
      <c r="BK309" s="56"/>
      <c r="BL309" s="56"/>
      <c r="BM309" s="56"/>
      <c r="BN309" s="56"/>
    </row>
    <row r="310" spans="2:66" x14ac:dyDescent="0.2">
      <c r="B310" s="56"/>
      <c r="C310" s="405"/>
      <c r="D310" s="56"/>
      <c r="E310" s="56"/>
      <c r="F310" s="56"/>
      <c r="G310" s="56"/>
      <c r="H310" s="56"/>
      <c r="I310" s="55"/>
      <c r="J310" s="56"/>
      <c r="K310" s="56"/>
      <c r="L310" s="56"/>
      <c r="M310" s="56"/>
      <c r="N310" s="56"/>
      <c r="O310" s="56"/>
      <c r="P310" s="56"/>
      <c r="Q310" s="62"/>
      <c r="R310" s="62"/>
      <c r="S310" s="62"/>
      <c r="T310" s="56"/>
      <c r="U310" s="56"/>
      <c r="V310" s="56"/>
      <c r="W310" s="56"/>
      <c r="X310" s="56"/>
      <c r="Y310" s="56"/>
      <c r="Z310" s="56"/>
      <c r="AA310" s="56"/>
      <c r="AB310" s="56"/>
      <c r="AC310" s="56"/>
      <c r="AD310" s="56"/>
      <c r="AE310" s="56"/>
      <c r="AF310" s="56"/>
      <c r="AG310" s="56"/>
      <c r="AH310" s="56"/>
      <c r="AI310" s="56"/>
      <c r="AJ310" s="56"/>
      <c r="AK310" s="56"/>
      <c r="AL310" s="56"/>
      <c r="AM310" s="56"/>
      <c r="AN310" s="56"/>
      <c r="AO310" s="56"/>
      <c r="AP310" s="56"/>
      <c r="AQ310" s="56"/>
      <c r="AR310" s="56"/>
      <c r="AS310" s="56"/>
      <c r="AT310" s="56"/>
      <c r="AU310" s="56"/>
      <c r="AV310" s="56"/>
      <c r="AW310" s="56"/>
      <c r="AX310" s="56"/>
      <c r="AY310" s="56"/>
      <c r="AZ310" s="56"/>
      <c r="BA310" s="56"/>
      <c r="BB310" s="56"/>
      <c r="BC310" s="56"/>
      <c r="BD310" s="56"/>
      <c r="BE310" s="56"/>
      <c r="BF310" s="56"/>
      <c r="BG310" s="56"/>
      <c r="BH310" s="56"/>
      <c r="BI310" s="56"/>
      <c r="BJ310" s="56"/>
      <c r="BK310" s="56"/>
      <c r="BL310" s="56"/>
      <c r="BM310" s="56"/>
      <c r="BN310" s="56"/>
    </row>
    <row r="311" spans="2:66" x14ac:dyDescent="0.2">
      <c r="B311" s="56"/>
      <c r="C311" s="405"/>
      <c r="D311" s="56"/>
      <c r="E311" s="56"/>
      <c r="F311" s="56"/>
      <c r="G311" s="56"/>
      <c r="H311" s="56"/>
      <c r="I311" s="55"/>
      <c r="J311" s="56"/>
      <c r="K311" s="56"/>
      <c r="L311" s="56"/>
      <c r="M311" s="56"/>
      <c r="N311" s="56"/>
      <c r="O311" s="56"/>
      <c r="P311" s="56"/>
      <c r="Q311" s="62"/>
      <c r="R311" s="62"/>
      <c r="S311" s="62"/>
      <c r="T311" s="56"/>
      <c r="U311" s="56"/>
      <c r="V311" s="56"/>
      <c r="W311" s="56"/>
      <c r="X311" s="56"/>
      <c r="Y311" s="56"/>
      <c r="Z311" s="56"/>
      <c r="AA311" s="56"/>
      <c r="AB311" s="56"/>
      <c r="AC311" s="56"/>
      <c r="AD311" s="56"/>
      <c r="AE311" s="56"/>
      <c r="AF311" s="56"/>
      <c r="AG311" s="56"/>
      <c r="AH311" s="56"/>
      <c r="AI311" s="56"/>
      <c r="AJ311" s="56"/>
      <c r="AK311" s="56"/>
      <c r="AL311" s="56"/>
      <c r="AM311" s="56"/>
      <c r="AN311" s="56"/>
      <c r="AO311" s="56"/>
      <c r="AP311" s="56"/>
      <c r="AQ311" s="56"/>
      <c r="AR311" s="56"/>
      <c r="AS311" s="56"/>
      <c r="AT311" s="56"/>
      <c r="AU311" s="56"/>
      <c r="AV311" s="56"/>
      <c r="AW311" s="56"/>
      <c r="AX311" s="56"/>
      <c r="AY311" s="56"/>
      <c r="AZ311" s="56"/>
      <c r="BA311" s="56"/>
      <c r="BB311" s="56"/>
      <c r="BC311" s="56"/>
      <c r="BD311" s="56"/>
      <c r="BE311" s="56"/>
      <c r="BF311" s="56"/>
      <c r="BG311" s="56"/>
      <c r="BH311" s="56"/>
      <c r="BI311" s="56"/>
      <c r="BJ311" s="56"/>
      <c r="BK311" s="56"/>
      <c r="BL311" s="56"/>
      <c r="BM311" s="56"/>
      <c r="BN311" s="56"/>
    </row>
    <row r="312" spans="2:66" x14ac:dyDescent="0.2">
      <c r="B312" s="56"/>
      <c r="C312" s="405"/>
      <c r="D312" s="56"/>
      <c r="E312" s="56"/>
      <c r="F312" s="56"/>
      <c r="G312" s="56"/>
      <c r="H312" s="56"/>
      <c r="I312" s="55"/>
      <c r="J312" s="56"/>
      <c r="K312" s="56"/>
      <c r="L312" s="56"/>
      <c r="M312" s="56"/>
      <c r="N312" s="56"/>
      <c r="O312" s="56"/>
      <c r="P312" s="56"/>
      <c r="Q312" s="62"/>
      <c r="R312" s="62"/>
      <c r="S312" s="62"/>
      <c r="T312" s="56"/>
      <c r="U312" s="56"/>
      <c r="V312" s="56"/>
      <c r="W312" s="56"/>
      <c r="X312" s="56"/>
      <c r="Y312" s="56"/>
      <c r="Z312" s="56"/>
      <c r="AA312" s="56"/>
      <c r="AB312" s="56"/>
      <c r="AC312" s="56"/>
      <c r="AD312" s="56"/>
      <c r="AE312" s="56"/>
      <c r="AF312" s="56"/>
      <c r="AG312" s="56"/>
      <c r="AH312" s="56"/>
      <c r="AI312" s="56"/>
      <c r="AJ312" s="56"/>
      <c r="AK312" s="56"/>
      <c r="AL312" s="56"/>
      <c r="AM312" s="56"/>
      <c r="AN312" s="56"/>
      <c r="AO312" s="56"/>
      <c r="AP312" s="56"/>
      <c r="AQ312" s="56"/>
      <c r="AR312" s="56"/>
      <c r="AS312" s="56"/>
      <c r="AT312" s="56"/>
      <c r="AU312" s="56"/>
      <c r="AV312" s="56"/>
      <c r="AW312" s="56"/>
      <c r="AX312" s="56"/>
      <c r="AY312" s="56"/>
      <c r="AZ312" s="56"/>
      <c r="BA312" s="56"/>
      <c r="BB312" s="56"/>
      <c r="BC312" s="56"/>
      <c r="BD312" s="56"/>
      <c r="BE312" s="56"/>
      <c r="BF312" s="56"/>
      <c r="BG312" s="56"/>
      <c r="BH312" s="56"/>
      <c r="BI312" s="56"/>
      <c r="BJ312" s="56"/>
      <c r="BK312" s="56"/>
      <c r="BL312" s="56"/>
      <c r="BM312" s="56"/>
      <c r="BN312" s="56"/>
    </row>
    <row r="313" spans="2:66" x14ac:dyDescent="0.2">
      <c r="B313" s="56"/>
      <c r="C313" s="405"/>
      <c r="D313" s="56"/>
      <c r="E313" s="56"/>
      <c r="F313" s="56"/>
      <c r="G313" s="56"/>
      <c r="H313" s="56"/>
      <c r="I313" s="55"/>
      <c r="J313" s="56"/>
      <c r="K313" s="56"/>
      <c r="L313" s="56"/>
      <c r="M313" s="56"/>
      <c r="N313" s="56"/>
      <c r="O313" s="56"/>
      <c r="P313" s="56"/>
      <c r="Q313" s="62"/>
      <c r="R313" s="62"/>
      <c r="S313" s="62"/>
      <c r="T313" s="56"/>
      <c r="U313" s="56"/>
      <c r="V313" s="56"/>
      <c r="W313" s="56"/>
      <c r="X313" s="56"/>
      <c r="Y313" s="56"/>
      <c r="Z313" s="56"/>
      <c r="AA313" s="56"/>
      <c r="AB313" s="56"/>
      <c r="AC313" s="56"/>
      <c r="AD313" s="56"/>
      <c r="AE313" s="56"/>
      <c r="AF313" s="56"/>
      <c r="AG313" s="56"/>
      <c r="AH313" s="56"/>
      <c r="AI313" s="56"/>
      <c r="AJ313" s="56"/>
      <c r="AK313" s="56"/>
      <c r="AL313" s="56"/>
      <c r="AM313" s="56"/>
      <c r="AN313" s="56"/>
      <c r="AO313" s="56"/>
      <c r="AP313" s="56"/>
      <c r="AQ313" s="56"/>
      <c r="AR313" s="56"/>
      <c r="AS313" s="56"/>
      <c r="AT313" s="56"/>
      <c r="AU313" s="56"/>
      <c r="AV313" s="56"/>
      <c r="AW313" s="56"/>
      <c r="AX313" s="56"/>
      <c r="AY313" s="56"/>
      <c r="AZ313" s="56"/>
      <c r="BA313" s="56"/>
      <c r="BB313" s="56"/>
      <c r="BC313" s="56"/>
      <c r="BD313" s="56"/>
      <c r="BE313" s="56"/>
      <c r="BF313" s="56"/>
      <c r="BG313" s="56"/>
      <c r="BH313" s="56"/>
      <c r="BI313" s="56"/>
      <c r="BJ313" s="56"/>
      <c r="BK313" s="56"/>
      <c r="BL313" s="56"/>
      <c r="BM313" s="56"/>
      <c r="BN313" s="56"/>
    </row>
    <row r="314" spans="2:66" x14ac:dyDescent="0.2">
      <c r="B314" s="56"/>
      <c r="C314" s="405"/>
      <c r="D314" s="56"/>
      <c r="E314" s="56"/>
      <c r="F314" s="56"/>
      <c r="G314" s="56"/>
      <c r="H314" s="56"/>
      <c r="I314" s="55"/>
      <c r="J314" s="56"/>
      <c r="K314" s="56"/>
      <c r="L314" s="56"/>
      <c r="M314" s="56"/>
      <c r="N314" s="56"/>
      <c r="O314" s="56"/>
      <c r="P314" s="56"/>
      <c r="Q314" s="62"/>
      <c r="R314" s="62"/>
      <c r="S314" s="62"/>
      <c r="T314" s="56"/>
      <c r="U314" s="56"/>
      <c r="V314" s="56"/>
      <c r="W314" s="56"/>
      <c r="X314" s="56"/>
      <c r="Y314" s="56"/>
      <c r="Z314" s="56"/>
      <c r="AA314" s="56"/>
      <c r="AB314" s="56"/>
      <c r="AC314" s="56"/>
      <c r="AD314" s="56"/>
      <c r="AE314" s="56"/>
      <c r="AF314" s="56"/>
      <c r="AG314" s="56"/>
      <c r="AH314" s="56"/>
      <c r="AI314" s="56"/>
      <c r="AJ314" s="56"/>
      <c r="AK314" s="56"/>
      <c r="AL314" s="56"/>
      <c r="AM314" s="56"/>
      <c r="AN314" s="56"/>
      <c r="AO314" s="56"/>
      <c r="AP314" s="56"/>
      <c r="AQ314" s="56"/>
      <c r="AR314" s="56"/>
      <c r="AS314" s="56"/>
      <c r="AT314" s="56"/>
      <c r="AU314" s="56"/>
      <c r="AV314" s="56"/>
      <c r="AW314" s="56"/>
      <c r="AX314" s="56"/>
      <c r="AY314" s="56"/>
      <c r="AZ314" s="56"/>
      <c r="BA314" s="56"/>
      <c r="BB314" s="56"/>
      <c r="BC314" s="56"/>
      <c r="BD314" s="56"/>
      <c r="BE314" s="56"/>
      <c r="BF314" s="56"/>
      <c r="BG314" s="56"/>
      <c r="BH314" s="56"/>
      <c r="BI314" s="56"/>
      <c r="BJ314" s="56"/>
      <c r="BK314" s="56"/>
      <c r="BL314" s="56"/>
      <c r="BM314" s="56"/>
      <c r="BN314" s="56"/>
    </row>
    <row r="315" spans="2:66" x14ac:dyDescent="0.2">
      <c r="B315" s="56"/>
      <c r="C315" s="405"/>
      <c r="D315" s="56"/>
      <c r="E315" s="56"/>
      <c r="F315" s="56"/>
      <c r="G315" s="56"/>
      <c r="H315" s="56"/>
      <c r="I315" s="55"/>
      <c r="J315" s="56"/>
      <c r="K315" s="56"/>
      <c r="L315" s="56"/>
      <c r="M315" s="56"/>
      <c r="N315" s="56"/>
      <c r="O315" s="56"/>
      <c r="P315" s="56"/>
      <c r="Q315" s="62"/>
      <c r="R315" s="62"/>
      <c r="S315" s="62"/>
      <c r="T315" s="56"/>
      <c r="U315" s="56"/>
      <c r="V315" s="56"/>
      <c r="W315" s="56"/>
      <c r="X315" s="56"/>
      <c r="Y315" s="56"/>
      <c r="Z315" s="56"/>
      <c r="AA315" s="56"/>
      <c r="AB315" s="56"/>
      <c r="AC315" s="56"/>
      <c r="AD315" s="56"/>
      <c r="AE315" s="56"/>
      <c r="AF315" s="56"/>
      <c r="AG315" s="56"/>
      <c r="AH315" s="56"/>
      <c r="AI315" s="56"/>
      <c r="AJ315" s="56"/>
      <c r="AK315" s="56"/>
      <c r="AL315" s="56"/>
      <c r="AM315" s="56"/>
      <c r="AN315" s="56"/>
      <c r="AO315" s="56"/>
      <c r="AP315" s="56"/>
      <c r="AQ315" s="56"/>
      <c r="AR315" s="56"/>
      <c r="AS315" s="56"/>
      <c r="AT315" s="56"/>
      <c r="AU315" s="56"/>
      <c r="AV315" s="56"/>
      <c r="AW315" s="56"/>
      <c r="AX315" s="56"/>
      <c r="AY315" s="56"/>
      <c r="AZ315" s="56"/>
      <c r="BA315" s="56"/>
      <c r="BB315" s="56"/>
      <c r="BC315" s="56"/>
      <c r="BD315" s="56"/>
      <c r="BE315" s="56"/>
      <c r="BF315" s="56"/>
      <c r="BG315" s="56"/>
      <c r="BH315" s="56"/>
      <c r="BI315" s="56"/>
      <c r="BJ315" s="56"/>
      <c r="BK315" s="56"/>
      <c r="BL315" s="56"/>
      <c r="BM315" s="56"/>
      <c r="BN315" s="56"/>
    </row>
    <row r="316" spans="2:66" x14ac:dyDescent="0.2">
      <c r="B316" s="56"/>
      <c r="C316" s="405"/>
      <c r="D316" s="56"/>
      <c r="E316" s="56"/>
      <c r="F316" s="56"/>
      <c r="G316" s="56"/>
      <c r="H316" s="56"/>
      <c r="I316" s="55"/>
      <c r="J316" s="56"/>
      <c r="K316" s="56"/>
      <c r="L316" s="56"/>
      <c r="M316" s="56"/>
      <c r="N316" s="56"/>
      <c r="O316" s="56"/>
      <c r="P316" s="56"/>
      <c r="Q316" s="62"/>
      <c r="R316" s="62"/>
      <c r="S316" s="62"/>
      <c r="T316" s="56"/>
      <c r="U316" s="56"/>
      <c r="V316" s="56"/>
      <c r="W316" s="56"/>
      <c r="X316" s="56"/>
      <c r="Y316" s="56"/>
      <c r="Z316" s="56"/>
      <c r="AA316" s="56"/>
      <c r="AB316" s="56"/>
      <c r="AC316" s="56"/>
      <c r="AD316" s="56"/>
      <c r="AE316" s="56"/>
      <c r="AF316" s="56"/>
      <c r="AG316" s="56"/>
      <c r="AH316" s="56"/>
      <c r="AI316" s="56"/>
      <c r="AJ316" s="56"/>
      <c r="AK316" s="56"/>
      <c r="AL316" s="56"/>
      <c r="AM316" s="56"/>
      <c r="AN316" s="56"/>
      <c r="AO316" s="56"/>
      <c r="AP316" s="56"/>
      <c r="AQ316" s="56"/>
      <c r="AR316" s="56"/>
      <c r="AS316" s="56"/>
      <c r="AT316" s="56"/>
      <c r="AU316" s="56"/>
      <c r="AV316" s="56"/>
      <c r="AW316" s="56"/>
      <c r="AX316" s="56"/>
      <c r="AY316" s="56"/>
      <c r="AZ316" s="56"/>
      <c r="BA316" s="56"/>
      <c r="BB316" s="56"/>
      <c r="BC316" s="56"/>
      <c r="BD316" s="56"/>
      <c r="BE316" s="56"/>
      <c r="BF316" s="56"/>
      <c r="BG316" s="56"/>
      <c r="BH316" s="56"/>
      <c r="BI316" s="56"/>
      <c r="BJ316" s="56"/>
      <c r="BK316" s="56"/>
      <c r="BL316" s="56"/>
      <c r="BM316" s="56"/>
      <c r="BN316" s="56"/>
    </row>
    <row r="317" spans="2:66" x14ac:dyDescent="0.2">
      <c r="B317" s="56"/>
      <c r="C317" s="405"/>
      <c r="D317" s="56"/>
      <c r="E317" s="56"/>
      <c r="F317" s="56"/>
      <c r="G317" s="56"/>
      <c r="H317" s="56"/>
      <c r="I317" s="55"/>
      <c r="J317" s="56"/>
      <c r="K317" s="56"/>
      <c r="L317" s="56"/>
      <c r="M317" s="56"/>
      <c r="N317" s="56"/>
      <c r="O317" s="56"/>
      <c r="P317" s="56"/>
      <c r="Q317" s="62"/>
      <c r="R317" s="62"/>
      <c r="S317" s="62"/>
      <c r="T317" s="56"/>
      <c r="U317" s="56"/>
      <c r="V317" s="56"/>
      <c r="W317" s="56"/>
      <c r="X317" s="56"/>
      <c r="Y317" s="56"/>
      <c r="Z317" s="56"/>
      <c r="AA317" s="56"/>
      <c r="AB317" s="56"/>
      <c r="AC317" s="56"/>
      <c r="AD317" s="56"/>
      <c r="AE317" s="56"/>
      <c r="AF317" s="56"/>
      <c r="AG317" s="56"/>
      <c r="AH317" s="56"/>
      <c r="AI317" s="56"/>
      <c r="AJ317" s="56"/>
      <c r="AK317" s="56"/>
      <c r="AL317" s="56"/>
      <c r="AM317" s="56"/>
      <c r="AN317" s="56"/>
      <c r="AO317" s="56"/>
      <c r="AP317" s="56"/>
      <c r="AQ317" s="56"/>
      <c r="AR317" s="56"/>
      <c r="AS317" s="56"/>
      <c r="AT317" s="56"/>
      <c r="AU317" s="56"/>
      <c r="AV317" s="56"/>
      <c r="AW317" s="56"/>
      <c r="AX317" s="56"/>
      <c r="AY317" s="56"/>
      <c r="AZ317" s="56"/>
      <c r="BA317" s="56"/>
      <c r="BB317" s="56"/>
      <c r="BC317" s="56"/>
      <c r="BD317" s="56"/>
      <c r="BE317" s="56"/>
      <c r="BF317" s="56"/>
      <c r="BG317" s="56"/>
      <c r="BH317" s="56"/>
      <c r="BI317" s="56"/>
      <c r="BJ317" s="56"/>
      <c r="BK317" s="56"/>
      <c r="BL317" s="56"/>
      <c r="BM317" s="56"/>
      <c r="BN317" s="56"/>
    </row>
    <row r="318" spans="2:66" x14ac:dyDescent="0.2">
      <c r="B318" s="56"/>
      <c r="C318" s="405"/>
      <c r="D318" s="56"/>
      <c r="E318" s="56"/>
      <c r="F318" s="56"/>
      <c r="G318" s="56"/>
      <c r="H318" s="56"/>
      <c r="I318" s="55"/>
      <c r="J318" s="56"/>
      <c r="K318" s="56"/>
      <c r="L318" s="56"/>
      <c r="M318" s="56"/>
      <c r="N318" s="56"/>
      <c r="O318" s="56"/>
      <c r="P318" s="56"/>
      <c r="Q318" s="62"/>
      <c r="R318" s="62"/>
      <c r="S318" s="62"/>
      <c r="T318" s="56"/>
      <c r="U318" s="56"/>
      <c r="V318" s="56"/>
      <c r="W318" s="56"/>
      <c r="X318" s="56"/>
      <c r="Y318" s="56"/>
      <c r="Z318" s="56"/>
      <c r="AA318" s="56"/>
      <c r="AB318" s="56"/>
      <c r="AC318" s="56"/>
      <c r="AD318" s="56"/>
      <c r="AE318" s="56"/>
      <c r="AF318" s="56"/>
      <c r="AG318" s="56"/>
      <c r="AH318" s="56"/>
      <c r="AI318" s="56"/>
      <c r="AJ318" s="56"/>
      <c r="AK318" s="56"/>
      <c r="AL318" s="56"/>
      <c r="AM318" s="56"/>
      <c r="AN318" s="56"/>
      <c r="AO318" s="56"/>
      <c r="AP318" s="56"/>
      <c r="AQ318" s="56"/>
      <c r="AR318" s="56"/>
      <c r="AS318" s="56"/>
      <c r="AT318" s="56"/>
      <c r="AU318" s="56"/>
      <c r="AV318" s="56"/>
      <c r="AW318" s="56"/>
      <c r="AX318" s="56"/>
      <c r="AY318" s="56"/>
      <c r="AZ318" s="56"/>
      <c r="BA318" s="56"/>
      <c r="BB318" s="56"/>
      <c r="BC318" s="56"/>
      <c r="BD318" s="56"/>
      <c r="BE318" s="56"/>
      <c r="BF318" s="56"/>
      <c r="BG318" s="56"/>
      <c r="BH318" s="56"/>
      <c r="BI318" s="56"/>
      <c r="BJ318" s="56"/>
      <c r="BK318" s="56"/>
      <c r="BL318" s="56"/>
      <c r="BM318" s="56"/>
      <c r="BN318" s="56"/>
    </row>
    <row r="319" spans="2:66" x14ac:dyDescent="0.2">
      <c r="B319" s="56"/>
      <c r="C319" s="405"/>
      <c r="D319" s="56"/>
      <c r="E319" s="56"/>
      <c r="F319" s="56"/>
      <c r="G319" s="56"/>
      <c r="H319" s="56"/>
      <c r="I319" s="55"/>
      <c r="J319" s="56"/>
      <c r="K319" s="56"/>
      <c r="L319" s="56"/>
      <c r="M319" s="56"/>
      <c r="N319" s="56"/>
      <c r="O319" s="56"/>
      <c r="P319" s="56"/>
      <c r="Q319" s="62"/>
      <c r="R319" s="62"/>
      <c r="S319" s="62"/>
      <c r="T319" s="56"/>
      <c r="U319" s="56"/>
      <c r="V319" s="56"/>
      <c r="W319" s="56"/>
      <c r="X319" s="56"/>
      <c r="Y319" s="56"/>
      <c r="Z319" s="56"/>
      <c r="AA319" s="56"/>
      <c r="AB319" s="56"/>
      <c r="AC319" s="56"/>
      <c r="AD319" s="56"/>
      <c r="AE319" s="56"/>
      <c r="AF319" s="56"/>
      <c r="AG319" s="56"/>
      <c r="AH319" s="56"/>
      <c r="AI319" s="56"/>
      <c r="AJ319" s="56"/>
      <c r="AK319" s="56"/>
      <c r="AL319" s="56"/>
      <c r="AM319" s="56"/>
      <c r="AN319" s="56"/>
      <c r="AO319" s="56"/>
      <c r="AP319" s="56"/>
      <c r="AQ319" s="56"/>
      <c r="AR319" s="56"/>
      <c r="AS319" s="56"/>
      <c r="AT319" s="56"/>
      <c r="AU319" s="56"/>
      <c r="AV319" s="56"/>
      <c r="AW319" s="56"/>
      <c r="AX319" s="56"/>
      <c r="AY319" s="56"/>
      <c r="AZ319" s="56"/>
      <c r="BA319" s="56"/>
      <c r="BB319" s="56"/>
      <c r="BC319" s="56"/>
      <c r="BD319" s="56"/>
      <c r="BE319" s="56"/>
      <c r="BF319" s="56"/>
      <c r="BG319" s="56"/>
      <c r="BH319" s="56"/>
      <c r="BI319" s="56"/>
      <c r="BJ319" s="56"/>
      <c r="BK319" s="56"/>
      <c r="BL319" s="56"/>
      <c r="BM319" s="56"/>
      <c r="BN319" s="56"/>
    </row>
    <row r="320" spans="2:66" x14ac:dyDescent="0.2">
      <c r="B320" s="56"/>
      <c r="C320" s="405"/>
      <c r="D320" s="56"/>
      <c r="E320" s="56"/>
      <c r="F320" s="56"/>
      <c r="G320" s="56"/>
      <c r="H320" s="56"/>
      <c r="I320" s="55"/>
      <c r="J320" s="56"/>
      <c r="K320" s="56"/>
      <c r="L320" s="56"/>
      <c r="M320" s="56"/>
      <c r="N320" s="56"/>
      <c r="O320" s="56"/>
      <c r="P320" s="56"/>
      <c r="Q320" s="62"/>
      <c r="R320" s="62"/>
      <c r="S320" s="62"/>
      <c r="T320" s="56"/>
      <c r="U320" s="56"/>
      <c r="V320" s="56"/>
      <c r="W320" s="56"/>
      <c r="X320" s="56"/>
      <c r="Y320" s="56"/>
      <c r="Z320" s="56"/>
      <c r="AA320" s="56"/>
      <c r="AB320" s="56"/>
      <c r="AC320" s="56"/>
      <c r="AD320" s="56"/>
      <c r="AE320" s="56"/>
      <c r="AF320" s="56"/>
      <c r="AG320" s="56"/>
      <c r="AH320" s="56"/>
      <c r="AI320" s="56"/>
      <c r="AJ320" s="56"/>
      <c r="AK320" s="56"/>
      <c r="AL320" s="56"/>
      <c r="AM320" s="56"/>
      <c r="AN320" s="56"/>
      <c r="AO320" s="56"/>
      <c r="AP320" s="56"/>
      <c r="AQ320" s="56"/>
      <c r="AR320" s="56"/>
      <c r="AS320" s="56"/>
      <c r="AT320" s="56"/>
      <c r="AU320" s="56"/>
      <c r="AV320" s="56"/>
      <c r="AW320" s="56"/>
      <c r="AX320" s="56"/>
      <c r="AY320" s="56"/>
      <c r="AZ320" s="56"/>
      <c r="BA320" s="56"/>
      <c r="BB320" s="56"/>
      <c r="BC320" s="56"/>
      <c r="BD320" s="56"/>
      <c r="BE320" s="56"/>
      <c r="BF320" s="56"/>
      <c r="BG320" s="56"/>
      <c r="BH320" s="56"/>
      <c r="BI320" s="56"/>
      <c r="BJ320" s="56"/>
      <c r="BK320" s="56"/>
      <c r="BL320" s="56"/>
      <c r="BM320" s="56"/>
      <c r="BN320" s="56"/>
    </row>
    <row r="321" spans="2:66" x14ac:dyDescent="0.2">
      <c r="B321" s="56"/>
      <c r="C321" s="405"/>
      <c r="D321" s="56"/>
      <c r="E321" s="56"/>
      <c r="F321" s="56"/>
      <c r="G321" s="56"/>
      <c r="H321" s="56"/>
      <c r="I321" s="55"/>
      <c r="J321" s="56"/>
      <c r="K321" s="56"/>
      <c r="L321" s="56"/>
      <c r="M321" s="56"/>
      <c r="N321" s="56"/>
      <c r="O321" s="56"/>
      <c r="P321" s="56"/>
      <c r="Q321" s="62"/>
      <c r="R321" s="62"/>
      <c r="S321" s="62"/>
      <c r="T321" s="56"/>
      <c r="U321" s="56"/>
      <c r="V321" s="56"/>
      <c r="W321" s="56"/>
      <c r="X321" s="56"/>
      <c r="Y321" s="56"/>
      <c r="Z321" s="56"/>
      <c r="AA321" s="56"/>
      <c r="AB321" s="56"/>
      <c r="AC321" s="56"/>
      <c r="AD321" s="56"/>
      <c r="AE321" s="56"/>
      <c r="AF321" s="56"/>
      <c r="AG321" s="56"/>
      <c r="AH321" s="56"/>
      <c r="AI321" s="56"/>
      <c r="AJ321" s="56"/>
      <c r="AK321" s="56"/>
      <c r="AL321" s="56"/>
      <c r="AM321" s="56"/>
      <c r="AN321" s="56"/>
      <c r="AO321" s="56"/>
      <c r="AP321" s="56"/>
      <c r="AQ321" s="56"/>
      <c r="AR321" s="56"/>
      <c r="AS321" s="56"/>
      <c r="AT321" s="56"/>
      <c r="AU321" s="56"/>
      <c r="AV321" s="56"/>
      <c r="AW321" s="56"/>
      <c r="AX321" s="56"/>
      <c r="AY321" s="56"/>
      <c r="AZ321" s="56"/>
      <c r="BA321" s="56"/>
      <c r="BB321" s="56"/>
      <c r="BC321" s="56"/>
      <c r="BD321" s="56"/>
      <c r="BE321" s="56"/>
      <c r="BF321" s="56"/>
      <c r="BG321" s="56"/>
      <c r="BH321" s="56"/>
      <c r="BI321" s="56"/>
      <c r="BJ321" s="56"/>
      <c r="BK321" s="56"/>
      <c r="BL321" s="56"/>
      <c r="BM321" s="56"/>
      <c r="BN321" s="56"/>
    </row>
    <row r="322" spans="2:66" x14ac:dyDescent="0.2">
      <c r="B322" s="56"/>
      <c r="C322" s="405"/>
      <c r="D322" s="56"/>
      <c r="E322" s="56"/>
      <c r="F322" s="56"/>
      <c r="G322" s="56"/>
      <c r="H322" s="56"/>
      <c r="I322" s="56"/>
      <c r="J322" s="56"/>
      <c r="K322" s="56"/>
      <c r="L322" s="56"/>
      <c r="M322" s="56"/>
      <c r="N322" s="56"/>
      <c r="O322" s="56"/>
      <c r="P322" s="56"/>
      <c r="Q322" s="62"/>
      <c r="R322" s="62"/>
      <c r="S322" s="62"/>
      <c r="T322" s="56"/>
      <c r="U322" s="56"/>
      <c r="V322" s="56"/>
      <c r="W322" s="56"/>
      <c r="X322" s="56"/>
      <c r="Y322" s="56"/>
      <c r="Z322" s="56"/>
      <c r="AA322" s="56"/>
      <c r="AB322" s="56"/>
      <c r="AC322" s="56"/>
      <c r="AD322" s="56"/>
      <c r="AE322" s="56"/>
      <c r="AF322" s="56"/>
      <c r="AG322" s="56"/>
      <c r="AH322" s="56"/>
      <c r="AI322" s="56"/>
      <c r="AJ322" s="56"/>
      <c r="AK322" s="56"/>
      <c r="AL322" s="56"/>
      <c r="AM322" s="56"/>
      <c r="AN322" s="56"/>
      <c r="AO322" s="56"/>
      <c r="AP322" s="56"/>
      <c r="AQ322" s="56"/>
      <c r="AR322" s="56"/>
      <c r="AS322" s="56"/>
      <c r="AT322" s="56"/>
      <c r="AU322" s="56"/>
      <c r="AV322" s="56"/>
      <c r="AW322" s="56"/>
      <c r="AX322" s="56"/>
      <c r="AY322" s="56"/>
      <c r="AZ322" s="56"/>
      <c r="BA322" s="56"/>
      <c r="BB322" s="56"/>
      <c r="BC322" s="56"/>
      <c r="BD322" s="56"/>
      <c r="BE322" s="56"/>
      <c r="BF322" s="56"/>
      <c r="BG322" s="56"/>
      <c r="BH322" s="56"/>
      <c r="BI322" s="56"/>
      <c r="BJ322" s="56"/>
      <c r="BK322" s="56"/>
      <c r="BL322" s="56"/>
      <c r="BM322" s="56"/>
      <c r="BN322" s="56"/>
    </row>
    <row r="323" spans="2:66" x14ac:dyDescent="0.2">
      <c r="B323" s="56"/>
      <c r="C323" s="405"/>
      <c r="D323" s="56"/>
      <c r="E323" s="56"/>
      <c r="F323" s="56"/>
      <c r="G323" s="56"/>
      <c r="H323" s="56"/>
      <c r="I323" s="56"/>
      <c r="J323" s="56"/>
      <c r="K323" s="56"/>
      <c r="L323" s="56"/>
      <c r="M323" s="56"/>
      <c r="N323" s="56"/>
      <c r="O323" s="56"/>
      <c r="P323" s="56"/>
      <c r="Q323" s="62"/>
      <c r="R323" s="62"/>
      <c r="S323" s="62"/>
      <c r="T323" s="56"/>
      <c r="U323" s="56"/>
      <c r="V323" s="56"/>
      <c r="W323" s="56"/>
      <c r="X323" s="56"/>
      <c r="Y323" s="56"/>
      <c r="Z323" s="56"/>
      <c r="AA323" s="56"/>
      <c r="AB323" s="56"/>
      <c r="AC323" s="56"/>
      <c r="AD323" s="56"/>
      <c r="AE323" s="56"/>
      <c r="AF323" s="56"/>
      <c r="AG323" s="56"/>
      <c r="AH323" s="56"/>
      <c r="AI323" s="56"/>
      <c r="AJ323" s="56"/>
      <c r="AK323" s="56"/>
      <c r="AL323" s="56"/>
      <c r="AM323" s="56"/>
      <c r="AN323" s="56"/>
      <c r="AO323" s="56"/>
      <c r="AP323" s="56"/>
      <c r="AQ323" s="56"/>
      <c r="AR323" s="56"/>
      <c r="AS323" s="56"/>
      <c r="AT323" s="56"/>
      <c r="AU323" s="56"/>
      <c r="AV323" s="56"/>
      <c r="AW323" s="56"/>
      <c r="AX323" s="56"/>
      <c r="AY323" s="56"/>
      <c r="AZ323" s="56"/>
      <c r="BA323" s="56"/>
      <c r="BB323" s="56"/>
      <c r="BC323" s="56"/>
      <c r="BD323" s="56"/>
      <c r="BE323" s="56"/>
      <c r="BF323" s="56"/>
      <c r="BG323" s="56"/>
      <c r="BH323" s="56"/>
      <c r="BI323" s="56"/>
      <c r="BJ323" s="56"/>
      <c r="BK323" s="56"/>
      <c r="BL323" s="56"/>
      <c r="BM323" s="56"/>
      <c r="BN323" s="56"/>
    </row>
    <row r="324" spans="2:66" x14ac:dyDescent="0.2">
      <c r="B324" s="56"/>
      <c r="C324" s="405"/>
      <c r="D324" s="56"/>
      <c r="E324" s="56"/>
      <c r="F324" s="56"/>
      <c r="G324" s="56"/>
      <c r="H324" s="56"/>
      <c r="I324" s="56"/>
      <c r="J324" s="56"/>
      <c r="K324" s="56"/>
      <c r="L324" s="56"/>
      <c r="M324" s="56"/>
      <c r="N324" s="56"/>
      <c r="O324" s="56"/>
      <c r="P324" s="56"/>
      <c r="Q324" s="62"/>
      <c r="R324" s="62"/>
      <c r="S324" s="62"/>
      <c r="T324" s="56"/>
      <c r="U324" s="56"/>
      <c r="V324" s="56"/>
      <c r="W324" s="56"/>
      <c r="X324" s="56"/>
      <c r="Y324" s="56"/>
      <c r="Z324" s="56"/>
      <c r="AA324" s="56"/>
      <c r="AB324" s="56"/>
      <c r="AC324" s="56"/>
      <c r="AD324" s="56"/>
      <c r="AE324" s="56"/>
      <c r="AF324" s="56"/>
      <c r="AG324" s="56"/>
      <c r="AH324" s="56"/>
      <c r="AI324" s="56"/>
      <c r="AJ324" s="56"/>
      <c r="AK324" s="56"/>
      <c r="AL324" s="56"/>
      <c r="AM324" s="56"/>
      <c r="AN324" s="56"/>
      <c r="AO324" s="56"/>
      <c r="AP324" s="56"/>
      <c r="AQ324" s="56"/>
      <c r="AR324" s="56"/>
      <c r="AS324" s="56"/>
      <c r="AT324" s="56"/>
      <c r="AU324" s="56"/>
      <c r="AV324" s="56"/>
      <c r="AW324" s="56"/>
      <c r="AX324" s="56"/>
      <c r="AY324" s="56"/>
      <c r="AZ324" s="56"/>
      <c r="BA324" s="56"/>
      <c r="BB324" s="56"/>
      <c r="BC324" s="56"/>
      <c r="BD324" s="56"/>
      <c r="BE324" s="56"/>
      <c r="BF324" s="56"/>
      <c r="BG324" s="56"/>
      <c r="BH324" s="56"/>
      <c r="BI324" s="56"/>
      <c r="BJ324" s="56"/>
      <c r="BK324" s="56"/>
      <c r="BL324" s="56"/>
      <c r="BM324" s="56"/>
      <c r="BN324" s="56"/>
    </row>
    <row r="325" spans="2:66" x14ac:dyDescent="0.2">
      <c r="B325" s="56"/>
      <c r="C325" s="405"/>
      <c r="D325" s="56"/>
      <c r="E325" s="56"/>
      <c r="F325" s="56"/>
      <c r="G325" s="56"/>
      <c r="H325" s="56"/>
      <c r="I325" s="56"/>
      <c r="J325" s="56"/>
      <c r="K325" s="56"/>
      <c r="L325" s="56"/>
      <c r="M325" s="56"/>
      <c r="N325" s="56"/>
      <c r="O325" s="56"/>
      <c r="P325" s="56"/>
      <c r="Q325" s="62"/>
      <c r="R325" s="62"/>
      <c r="S325" s="62"/>
      <c r="T325" s="56"/>
      <c r="U325" s="56"/>
      <c r="V325" s="56"/>
      <c r="W325" s="56"/>
      <c r="X325" s="56"/>
      <c r="Y325" s="56"/>
      <c r="Z325" s="56"/>
      <c r="AA325" s="56"/>
      <c r="AB325" s="56"/>
      <c r="AC325" s="56"/>
      <c r="AD325" s="56"/>
      <c r="AE325" s="56"/>
      <c r="AF325" s="56"/>
      <c r="AG325" s="56"/>
      <c r="AH325" s="56"/>
      <c r="AI325" s="56"/>
      <c r="AJ325" s="56"/>
      <c r="AK325" s="56"/>
      <c r="AL325" s="56"/>
      <c r="AM325" s="56"/>
      <c r="AN325" s="56"/>
      <c r="AO325" s="56"/>
      <c r="AP325" s="56"/>
      <c r="AQ325" s="56"/>
      <c r="AR325" s="56"/>
      <c r="AS325" s="56"/>
      <c r="AT325" s="56"/>
      <c r="AU325" s="56"/>
      <c r="AV325" s="56"/>
      <c r="AW325" s="56"/>
      <c r="AX325" s="56"/>
      <c r="AY325" s="56"/>
      <c r="AZ325" s="56"/>
      <c r="BA325" s="56"/>
      <c r="BB325" s="56"/>
      <c r="BC325" s="56"/>
      <c r="BD325" s="56"/>
      <c r="BE325" s="56"/>
      <c r="BF325" s="56"/>
      <c r="BG325" s="56"/>
      <c r="BH325" s="56"/>
      <c r="BI325" s="56"/>
      <c r="BJ325" s="56"/>
      <c r="BK325" s="56"/>
      <c r="BL325" s="56"/>
      <c r="BM325" s="56"/>
      <c r="BN325" s="56"/>
    </row>
    <row r="326" spans="2:66" x14ac:dyDescent="0.2">
      <c r="B326" s="56"/>
      <c r="C326" s="405"/>
      <c r="D326" s="56"/>
      <c r="E326" s="56"/>
      <c r="F326" s="56"/>
      <c r="G326" s="56"/>
      <c r="H326" s="56"/>
      <c r="I326" s="56"/>
      <c r="J326" s="56"/>
      <c r="K326" s="56"/>
      <c r="L326" s="56"/>
      <c r="M326" s="56"/>
      <c r="N326" s="56"/>
      <c r="O326" s="56"/>
      <c r="P326" s="56"/>
      <c r="Q326" s="62"/>
      <c r="R326" s="62"/>
      <c r="S326" s="62"/>
      <c r="T326" s="56"/>
      <c r="U326" s="56"/>
      <c r="V326" s="56"/>
      <c r="W326" s="56"/>
      <c r="X326" s="56"/>
      <c r="Y326" s="56"/>
      <c r="Z326" s="56"/>
      <c r="AA326" s="56"/>
      <c r="AB326" s="56"/>
      <c r="AC326" s="56"/>
      <c r="AD326" s="56"/>
      <c r="AE326" s="56"/>
      <c r="AF326" s="56"/>
      <c r="AG326" s="56"/>
      <c r="AH326" s="56"/>
      <c r="AI326" s="56"/>
      <c r="AJ326" s="56"/>
      <c r="AK326" s="56"/>
      <c r="AL326" s="56"/>
      <c r="AM326" s="56"/>
      <c r="AN326" s="56"/>
      <c r="AO326" s="56"/>
      <c r="AP326" s="56"/>
      <c r="AQ326" s="56"/>
      <c r="AR326" s="56"/>
      <c r="AS326" s="56"/>
      <c r="AT326" s="56"/>
      <c r="AU326" s="56"/>
      <c r="AV326" s="56"/>
      <c r="AW326" s="56"/>
      <c r="AX326" s="56"/>
      <c r="AY326" s="56"/>
      <c r="AZ326" s="56"/>
      <c r="BA326" s="56"/>
      <c r="BB326" s="56"/>
      <c r="BC326" s="56"/>
      <c r="BD326" s="56"/>
      <c r="BE326" s="56"/>
      <c r="BF326" s="56"/>
      <c r="BG326" s="56"/>
      <c r="BH326" s="56"/>
      <c r="BI326" s="56"/>
      <c r="BJ326" s="56"/>
      <c r="BK326" s="56"/>
      <c r="BL326" s="56"/>
      <c r="BM326" s="56"/>
      <c r="BN326" s="56"/>
    </row>
    <row r="327" spans="2:66" x14ac:dyDescent="0.2">
      <c r="B327" s="56"/>
      <c r="C327" s="405"/>
      <c r="D327" s="56"/>
      <c r="E327" s="56"/>
      <c r="F327" s="56"/>
      <c r="G327" s="56"/>
      <c r="H327" s="56"/>
      <c r="I327" s="56"/>
      <c r="J327" s="56"/>
      <c r="K327" s="56"/>
      <c r="L327" s="56"/>
      <c r="M327" s="56"/>
      <c r="N327" s="56"/>
      <c r="O327" s="56"/>
      <c r="P327" s="56"/>
      <c r="Q327" s="62"/>
      <c r="R327" s="62"/>
      <c r="S327" s="62"/>
      <c r="T327" s="56"/>
      <c r="U327" s="56"/>
      <c r="V327" s="56"/>
      <c r="W327" s="56"/>
      <c r="X327" s="56"/>
      <c r="Y327" s="56"/>
      <c r="Z327" s="56"/>
      <c r="AA327" s="56"/>
      <c r="AB327" s="56"/>
      <c r="AC327" s="56"/>
      <c r="AD327" s="56"/>
      <c r="AE327" s="56"/>
      <c r="AF327" s="56"/>
      <c r="AG327" s="56"/>
      <c r="AH327" s="56"/>
      <c r="AI327" s="56"/>
      <c r="AJ327" s="56"/>
      <c r="AK327" s="56"/>
      <c r="AL327" s="56"/>
      <c r="AM327" s="56"/>
      <c r="AN327" s="56"/>
      <c r="AO327" s="56"/>
      <c r="AP327" s="56"/>
      <c r="AQ327" s="56"/>
      <c r="AR327" s="56"/>
      <c r="AS327" s="56"/>
      <c r="AT327" s="56"/>
      <c r="AU327" s="56"/>
      <c r="AV327" s="56"/>
      <c r="AW327" s="56"/>
      <c r="AX327" s="56"/>
      <c r="AY327" s="56"/>
      <c r="AZ327" s="56"/>
      <c r="BA327" s="56"/>
      <c r="BB327" s="56"/>
      <c r="BC327" s="56"/>
      <c r="BD327" s="56"/>
      <c r="BE327" s="56"/>
      <c r="BF327" s="56"/>
      <c r="BG327" s="56"/>
      <c r="BH327" s="56"/>
      <c r="BI327" s="56"/>
      <c r="BJ327" s="56"/>
      <c r="BK327" s="56"/>
      <c r="BL327" s="56"/>
      <c r="BM327" s="56"/>
      <c r="BN327" s="56"/>
    </row>
  </sheetData>
  <autoFilter ref="A5:BO54" xr:uid="{00000000-0009-0000-0000-000004000000}">
    <filterColumn colId="53" showButton="0"/>
    <filterColumn colId="54" showButton="0"/>
    <filterColumn colId="55" showButton="0"/>
    <filterColumn colId="56" showButton="0"/>
    <filterColumn colId="57" showButton="0"/>
    <filterColumn colId="58" showButton="0"/>
  </autoFilter>
  <mergeCells count="5">
    <mergeCell ref="O4:Q4"/>
    <mergeCell ref="AZ4:BA4"/>
    <mergeCell ref="A1:B1"/>
    <mergeCell ref="BB3:BG3"/>
    <mergeCell ref="BB5:BH5"/>
  </mergeCells>
  <conditionalFormatting sqref="AT6 AN6:AP18">
    <cfRule type="cellIs" dxfId="312" priority="597" operator="equal">
      <formula>"n/a"</formula>
    </cfRule>
  </conditionalFormatting>
  <conditionalFormatting sqref="AK6">
    <cfRule type="cellIs" dxfId="311" priority="598" operator="notEqual">
      <formula>"YDIE"</formula>
    </cfRule>
  </conditionalFormatting>
  <conditionalFormatting sqref="AH6:AI6">
    <cfRule type="expression" dxfId="310" priority="585">
      <formula>IF(AH6="Yes",TRUE,FALSE)</formula>
    </cfRule>
  </conditionalFormatting>
  <conditionalFormatting sqref="AH6:AI6">
    <cfRule type="expression" dxfId="309" priority="584">
      <formula>IF(AH6="Yes",TRUE,FALSE)</formula>
    </cfRule>
  </conditionalFormatting>
  <conditionalFormatting sqref="AI6">
    <cfRule type="expression" dxfId="308" priority="582">
      <formula>"IF(V6=""Yes"")"</formula>
    </cfRule>
  </conditionalFormatting>
  <conditionalFormatting sqref="V6:X6 Z6:AG6">
    <cfRule type="cellIs" dxfId="307" priority="576" operator="equal">
      <formula>"LS - Other - Learning"</formula>
    </cfRule>
  </conditionalFormatting>
  <conditionalFormatting sqref="AQ6">
    <cfRule type="cellIs" dxfId="306" priority="563" operator="equal">
      <formula>"n/a"</formula>
    </cfRule>
  </conditionalFormatting>
  <conditionalFormatting sqref="AS6:AS18">
    <cfRule type="cellIs" dxfId="305" priority="553" operator="equal">
      <formula>"n/a"</formula>
    </cfRule>
  </conditionalFormatting>
  <conditionalFormatting sqref="AR6">
    <cfRule type="cellIs" dxfId="304" priority="441" operator="equal">
      <formula>"n/a"</formula>
    </cfRule>
  </conditionalFormatting>
  <conditionalFormatting sqref="AY6">
    <cfRule type="cellIs" dxfId="303" priority="427" operator="equal">
      <formula>"n/a"</formula>
    </cfRule>
  </conditionalFormatting>
  <conditionalFormatting sqref="BD6:BD18">
    <cfRule type="cellIs" dxfId="302" priority="403" operator="equal">
      <formula>"All"</formula>
    </cfRule>
  </conditionalFormatting>
  <conditionalFormatting sqref="BG6">
    <cfRule type="cellIs" dxfId="301" priority="402" operator="equal">
      <formula>"All"</formula>
    </cfRule>
  </conditionalFormatting>
  <conditionalFormatting sqref="BH6">
    <cfRule type="cellIs" dxfId="300" priority="400" operator="equal">
      <formula>"All"</formula>
    </cfRule>
  </conditionalFormatting>
  <conditionalFormatting sqref="BJ6">
    <cfRule type="cellIs" dxfId="299" priority="399" operator="equal">
      <formula>"n/a"</formula>
    </cfRule>
  </conditionalFormatting>
  <conditionalFormatting sqref="AT7:AT18">
    <cfRule type="cellIs" dxfId="298" priority="387" operator="equal">
      <formula>"n/a"</formula>
    </cfRule>
  </conditionalFormatting>
  <conditionalFormatting sqref="AK7:AK18">
    <cfRule type="cellIs" dxfId="297" priority="388" operator="notEqual">
      <formula>"YDIE"</formula>
    </cfRule>
  </conditionalFormatting>
  <conditionalFormatting sqref="AH7:AI18">
    <cfRule type="expression" dxfId="296" priority="386">
      <formula>IF(AH7="Yes",TRUE,FALSE)</formula>
    </cfRule>
  </conditionalFormatting>
  <conditionalFormatting sqref="AH7:AI18">
    <cfRule type="expression" dxfId="295" priority="385">
      <formula>IF(AH7="Yes",TRUE,FALSE)</formula>
    </cfRule>
  </conditionalFormatting>
  <conditionalFormatting sqref="AI7:AI18">
    <cfRule type="expression" dxfId="294" priority="384">
      <formula>"IF(V6=""Yes"")"</formula>
    </cfRule>
  </conditionalFormatting>
  <conditionalFormatting sqref="V7:V18 AC7:AG18">
    <cfRule type="cellIs" dxfId="293" priority="383" operator="equal">
      <formula>"LS - Other - Learning"</formula>
    </cfRule>
  </conditionalFormatting>
  <conditionalFormatting sqref="AQ7:AQ18">
    <cfRule type="cellIs" dxfId="292" priority="382" operator="equal">
      <formula>"n/a"</formula>
    </cfRule>
  </conditionalFormatting>
  <conditionalFormatting sqref="AR7:AR18">
    <cfRule type="cellIs" dxfId="291" priority="379" operator="equal">
      <formula>"n/a"</formula>
    </cfRule>
  </conditionalFormatting>
  <conditionalFormatting sqref="AY7:AY18">
    <cfRule type="cellIs" dxfId="290" priority="378" operator="equal">
      <formula>"n/a"</formula>
    </cfRule>
  </conditionalFormatting>
  <conditionalFormatting sqref="BH7:BH18">
    <cfRule type="cellIs" dxfId="289" priority="374" operator="equal">
      <formula>"All"</formula>
    </cfRule>
  </conditionalFormatting>
  <conditionalFormatting sqref="BG7:BG18">
    <cfRule type="cellIs" dxfId="288" priority="375" operator="equal">
      <formula>"All"</formula>
    </cfRule>
  </conditionalFormatting>
  <conditionalFormatting sqref="BJ7:BJ18">
    <cfRule type="cellIs" dxfId="287" priority="373" operator="equal">
      <formula>"n/a"</formula>
    </cfRule>
  </conditionalFormatting>
  <conditionalFormatting sqref="W7">
    <cfRule type="cellIs" dxfId="286" priority="371" operator="equal">
      <formula>"LS - Other - Learning"</formula>
    </cfRule>
  </conditionalFormatting>
  <conditionalFormatting sqref="W8:W18">
    <cfRule type="cellIs" dxfId="285" priority="370" operator="equal">
      <formula>"LS - Other - Learning"</formula>
    </cfRule>
  </conditionalFormatting>
  <conditionalFormatting sqref="X7">
    <cfRule type="cellIs" dxfId="284" priority="369" operator="equal">
      <formula>"LS - Other - Learning"</formula>
    </cfRule>
  </conditionalFormatting>
  <conditionalFormatting sqref="X8:X18">
    <cfRule type="cellIs" dxfId="283" priority="368" operator="equal">
      <formula>"LS - Other - Learning"</formula>
    </cfRule>
  </conditionalFormatting>
  <conditionalFormatting sqref="Y8:Y18">
    <cfRule type="cellIs" dxfId="282" priority="367" operator="equal">
      <formula>"LS - Other - Learning"</formula>
    </cfRule>
  </conditionalFormatting>
  <conditionalFormatting sqref="Y7">
    <cfRule type="cellIs" dxfId="281" priority="366" operator="equal">
      <formula>"LS - Other - Learning"</formula>
    </cfRule>
  </conditionalFormatting>
  <conditionalFormatting sqref="Y6">
    <cfRule type="cellIs" dxfId="280" priority="365" operator="equal">
      <formula>"LS - Other - Learning"</formula>
    </cfRule>
  </conditionalFormatting>
  <conditionalFormatting sqref="Z7">
    <cfRule type="cellIs" dxfId="279" priority="364" operator="equal">
      <formula>"LS - Other - Learning"</formula>
    </cfRule>
  </conditionalFormatting>
  <conditionalFormatting sqref="Z8:Z18">
    <cfRule type="cellIs" dxfId="278" priority="363" operator="equal">
      <formula>"LS - Other - Learning"</formula>
    </cfRule>
  </conditionalFormatting>
  <conditionalFormatting sqref="AA8:AA18">
    <cfRule type="cellIs" dxfId="277" priority="362" operator="equal">
      <formula>"LS - Other - Learning"</formula>
    </cfRule>
  </conditionalFormatting>
  <conditionalFormatting sqref="AA7">
    <cfRule type="cellIs" dxfId="276" priority="361" operator="equal">
      <formula>"LS - Other - Learning"</formula>
    </cfRule>
  </conditionalFormatting>
  <conditionalFormatting sqref="AB7">
    <cfRule type="cellIs" dxfId="275" priority="360" operator="equal">
      <formula>"LS - Other - Learning"</formula>
    </cfRule>
  </conditionalFormatting>
  <conditionalFormatting sqref="AB8:AB18">
    <cfRule type="cellIs" dxfId="274" priority="359" operator="equal">
      <formula>"LS - Other - Learning"</formula>
    </cfRule>
  </conditionalFormatting>
  <conditionalFormatting sqref="AZ6:AZ18">
    <cfRule type="cellIs" dxfId="273" priority="356" operator="equal">
      <formula>"n/a"</formula>
    </cfRule>
  </conditionalFormatting>
  <conditionalFormatting sqref="BE6:BE18">
    <cfRule type="cellIs" dxfId="272" priority="355" operator="equal">
      <formula>"All"</formula>
    </cfRule>
  </conditionalFormatting>
  <conditionalFormatting sqref="BB6:BC18">
    <cfRule type="cellIs" dxfId="271" priority="354" operator="equal">
      <formula>"All"</formula>
    </cfRule>
  </conditionalFormatting>
  <conditionalFormatting sqref="BF6:BF18">
    <cfRule type="cellIs" dxfId="270" priority="353" operator="equal">
      <formula>"All"</formula>
    </cfRule>
  </conditionalFormatting>
  <conditionalFormatting sqref="AN19:AP19 AN20:AN24 AP20:AP24 AO20:AO26">
    <cfRule type="cellIs" dxfId="269" priority="352" operator="equal">
      <formula>"n/a"</formula>
    </cfRule>
  </conditionalFormatting>
  <conditionalFormatting sqref="BD19:BD24">
    <cfRule type="cellIs" dxfId="268" priority="350" operator="equal">
      <formula>"All"</formula>
    </cfRule>
  </conditionalFormatting>
  <conditionalFormatting sqref="AT19:AT24">
    <cfRule type="cellIs" dxfId="267" priority="348" operator="equal">
      <formula>"n/a"</formula>
    </cfRule>
  </conditionalFormatting>
  <conditionalFormatting sqref="AK19:AK24">
    <cfRule type="cellIs" dxfId="266" priority="349" operator="notEqual">
      <formula>"YDIE"</formula>
    </cfRule>
  </conditionalFormatting>
  <conditionalFormatting sqref="AH19:AI24">
    <cfRule type="expression" dxfId="265" priority="347">
      <formula>IF(AH19="Yes",TRUE,FALSE)</formula>
    </cfRule>
  </conditionalFormatting>
  <conditionalFormatting sqref="AH19:AI24">
    <cfRule type="expression" dxfId="264" priority="346">
      <formula>IF(AH19="Yes",TRUE,FALSE)</formula>
    </cfRule>
  </conditionalFormatting>
  <conditionalFormatting sqref="AI19:AI24">
    <cfRule type="expression" dxfId="263" priority="345">
      <formula>"IF(V6=""Yes"")"</formula>
    </cfRule>
  </conditionalFormatting>
  <conditionalFormatting sqref="V19:V24 AC19:AG24">
    <cfRule type="cellIs" dxfId="262" priority="344" operator="equal">
      <formula>"LS - Other - Learning"</formula>
    </cfRule>
  </conditionalFormatting>
  <conditionalFormatting sqref="AQ19:AQ24">
    <cfRule type="cellIs" dxfId="261" priority="343" operator="equal">
      <formula>"n/a"</formula>
    </cfRule>
  </conditionalFormatting>
  <conditionalFormatting sqref="AY19:AY24">
    <cfRule type="cellIs" dxfId="260" priority="341" operator="equal">
      <formula>"n/a"</formula>
    </cfRule>
  </conditionalFormatting>
  <conditionalFormatting sqref="BH19:BH24">
    <cfRule type="cellIs" dxfId="259" priority="339" operator="equal">
      <formula>"All"</formula>
    </cfRule>
  </conditionalFormatting>
  <conditionalFormatting sqref="BG19:BG24">
    <cfRule type="cellIs" dxfId="258" priority="340" operator="equal">
      <formula>"All"</formula>
    </cfRule>
  </conditionalFormatting>
  <conditionalFormatting sqref="BJ19:BJ24">
    <cfRule type="cellIs" dxfId="257" priority="338" operator="equal">
      <formula>"n/a"</formula>
    </cfRule>
  </conditionalFormatting>
  <conditionalFormatting sqref="W19:W24">
    <cfRule type="cellIs" dxfId="256" priority="337" operator="equal">
      <formula>"LS - Other - Learning"</formula>
    </cfRule>
  </conditionalFormatting>
  <conditionalFormatting sqref="X19:X24">
    <cfRule type="cellIs" dxfId="255" priority="336" operator="equal">
      <formula>"LS - Other - Learning"</formula>
    </cfRule>
  </conditionalFormatting>
  <conditionalFormatting sqref="Y19:Y24">
    <cfRule type="cellIs" dxfId="254" priority="335" operator="equal">
      <formula>"LS - Other - Learning"</formula>
    </cfRule>
  </conditionalFormatting>
  <conditionalFormatting sqref="Z19:Z24">
    <cfRule type="cellIs" dxfId="253" priority="334" operator="equal">
      <formula>"LS - Other - Learning"</formula>
    </cfRule>
  </conditionalFormatting>
  <conditionalFormatting sqref="AA19:AA24">
    <cfRule type="cellIs" dxfId="252" priority="333" operator="equal">
      <formula>"LS - Other - Learning"</formula>
    </cfRule>
  </conditionalFormatting>
  <conditionalFormatting sqref="AB19:AB24">
    <cfRule type="cellIs" dxfId="251" priority="332" operator="equal">
      <formula>"LS - Other - Learning"</formula>
    </cfRule>
  </conditionalFormatting>
  <conditionalFormatting sqref="AZ20:AZ24">
    <cfRule type="cellIs" dxfId="250" priority="331" operator="equal">
      <formula>"n/a"</formula>
    </cfRule>
  </conditionalFormatting>
  <conditionalFormatting sqref="BE19:BE24">
    <cfRule type="cellIs" dxfId="249" priority="330" operator="equal">
      <formula>"All"</formula>
    </cfRule>
  </conditionalFormatting>
  <conditionalFormatting sqref="BB19:BC24">
    <cfRule type="cellIs" dxfId="248" priority="329" operator="equal">
      <formula>"All"</formula>
    </cfRule>
  </conditionalFormatting>
  <conditionalFormatting sqref="BF19:BF24">
    <cfRule type="cellIs" dxfId="247" priority="328" operator="equal">
      <formula>"All"</formula>
    </cfRule>
  </conditionalFormatting>
  <conditionalFormatting sqref="AR19:AR24">
    <cfRule type="cellIs" dxfId="246" priority="327" operator="equal">
      <formula>"n/a"</formula>
    </cfRule>
  </conditionalFormatting>
  <conditionalFormatting sqref="AS19:AS24">
    <cfRule type="cellIs" dxfId="245" priority="326" operator="equal">
      <formula>"n/a"</formula>
    </cfRule>
  </conditionalFormatting>
  <conditionalFormatting sqref="AN27:AP29 AN25:AN26 AP25:AP26">
    <cfRule type="cellIs" dxfId="244" priority="325" operator="equal">
      <formula>"n/a"</formula>
    </cfRule>
  </conditionalFormatting>
  <conditionalFormatting sqref="AS25:AS29">
    <cfRule type="cellIs" dxfId="243" priority="324" operator="equal">
      <formula>"n/a"</formula>
    </cfRule>
  </conditionalFormatting>
  <conditionalFormatting sqref="BD25:BD29">
    <cfRule type="cellIs" dxfId="242" priority="323" operator="equal">
      <formula>"All"</formula>
    </cfRule>
  </conditionalFormatting>
  <conditionalFormatting sqref="AT25:AT29">
    <cfRule type="cellIs" dxfId="241" priority="321" operator="equal">
      <formula>"n/a"</formula>
    </cfRule>
  </conditionalFormatting>
  <conditionalFormatting sqref="AK25:AK29">
    <cfRule type="cellIs" dxfId="240" priority="322" operator="notEqual">
      <formula>"YDIE"</formula>
    </cfRule>
  </conditionalFormatting>
  <conditionalFormatting sqref="AH25:AI29">
    <cfRule type="expression" dxfId="239" priority="320">
      <formula>IF(AH25="Yes",TRUE,FALSE)</formula>
    </cfRule>
  </conditionalFormatting>
  <conditionalFormatting sqref="AH25:AI29">
    <cfRule type="expression" dxfId="238" priority="319">
      <formula>IF(AH25="Yes",TRUE,FALSE)</formula>
    </cfRule>
  </conditionalFormatting>
  <conditionalFormatting sqref="AI25:AI29">
    <cfRule type="expression" dxfId="237" priority="318">
      <formula>"IF(V6=""Yes"")"</formula>
    </cfRule>
  </conditionalFormatting>
  <conditionalFormatting sqref="AC25:AG29 V25:V29">
    <cfRule type="cellIs" dxfId="236" priority="317" operator="equal">
      <formula>"LS - Other - Learning"</formula>
    </cfRule>
  </conditionalFormatting>
  <conditionalFormatting sqref="AQ25:AQ29">
    <cfRule type="cellIs" dxfId="235" priority="316" operator="equal">
      <formula>"n/a"</formula>
    </cfRule>
  </conditionalFormatting>
  <conditionalFormatting sqref="AR25:AR29">
    <cfRule type="cellIs" dxfId="234" priority="315" operator="equal">
      <formula>"n/a"</formula>
    </cfRule>
  </conditionalFormatting>
  <conditionalFormatting sqref="AY25:AY29">
    <cfRule type="cellIs" dxfId="233" priority="314" operator="equal">
      <formula>"n/a"</formula>
    </cfRule>
  </conditionalFormatting>
  <conditionalFormatting sqref="BH25:BH29">
    <cfRule type="cellIs" dxfId="232" priority="312" operator="equal">
      <formula>"All"</formula>
    </cfRule>
  </conditionalFormatting>
  <conditionalFormatting sqref="BG25:BG29">
    <cfRule type="cellIs" dxfId="231" priority="313" operator="equal">
      <formula>"All"</formula>
    </cfRule>
  </conditionalFormatting>
  <conditionalFormatting sqref="BJ25:BJ29">
    <cfRule type="cellIs" dxfId="230" priority="311" operator="equal">
      <formula>"n/a"</formula>
    </cfRule>
  </conditionalFormatting>
  <conditionalFormatting sqref="W25:W29">
    <cfRule type="cellIs" dxfId="229" priority="310" operator="equal">
      <formula>"LS - Other - Learning"</formula>
    </cfRule>
  </conditionalFormatting>
  <conditionalFormatting sqref="X25:X29">
    <cfRule type="cellIs" dxfId="228" priority="309" operator="equal">
      <formula>"LS - Other - Learning"</formula>
    </cfRule>
  </conditionalFormatting>
  <conditionalFormatting sqref="Y25:Y29">
    <cfRule type="cellIs" dxfId="227" priority="308" operator="equal">
      <formula>"LS - Other - Learning"</formula>
    </cfRule>
  </conditionalFormatting>
  <conditionalFormatting sqref="Z25:Z29">
    <cfRule type="cellIs" dxfId="226" priority="307" operator="equal">
      <formula>"LS - Other - Learning"</formula>
    </cfRule>
  </conditionalFormatting>
  <conditionalFormatting sqref="AA25:AA29">
    <cfRule type="cellIs" dxfId="225" priority="306" operator="equal">
      <formula>"LS - Other - Learning"</formula>
    </cfRule>
  </conditionalFormatting>
  <conditionalFormatting sqref="AB25:AB29">
    <cfRule type="cellIs" dxfId="224" priority="305" operator="equal">
      <formula>"LS - Other - Learning"</formula>
    </cfRule>
  </conditionalFormatting>
  <conditionalFormatting sqref="AZ25:AZ26">
    <cfRule type="cellIs" dxfId="223" priority="304" operator="equal">
      <formula>"n/a"</formula>
    </cfRule>
  </conditionalFormatting>
  <conditionalFormatting sqref="BE25:BE29">
    <cfRule type="cellIs" dxfId="222" priority="303" operator="equal">
      <formula>"All"</formula>
    </cfRule>
  </conditionalFormatting>
  <conditionalFormatting sqref="BB25:BC29">
    <cfRule type="cellIs" dxfId="221" priority="302" operator="equal">
      <formula>"All"</formula>
    </cfRule>
  </conditionalFormatting>
  <conditionalFormatting sqref="BF25:BF29">
    <cfRule type="cellIs" dxfId="220" priority="301" operator="equal">
      <formula>"All"</formula>
    </cfRule>
  </conditionalFormatting>
  <conditionalFormatting sqref="BA19">
    <cfRule type="cellIs" dxfId="219" priority="300" operator="equal">
      <formula>"n/a"</formula>
    </cfRule>
  </conditionalFormatting>
  <conditionalFormatting sqref="BA27">
    <cfRule type="cellIs" dxfId="218" priority="299" operator="equal">
      <formula>"n/a"</formula>
    </cfRule>
  </conditionalFormatting>
  <conditionalFormatting sqref="BA28:BA29">
    <cfRule type="cellIs" dxfId="217" priority="298" operator="equal">
      <formula>"n/a"</formula>
    </cfRule>
  </conditionalFormatting>
  <conditionalFormatting sqref="AZ27:AZ29">
    <cfRule type="cellIs" dxfId="216" priority="297" operator="equal">
      <formula>"n/a"</formula>
    </cfRule>
  </conditionalFormatting>
  <conditionalFormatting sqref="AZ19">
    <cfRule type="cellIs" dxfId="215" priority="296" operator="equal">
      <formula>"n/a"</formula>
    </cfRule>
  </conditionalFormatting>
  <conditionalFormatting sqref="AT30 AN30:AP30 AN31:AN38 AP31:AP38 AO31:AO55">
    <cfRule type="cellIs" dxfId="214" priority="192" operator="equal">
      <formula>"n/a"</formula>
    </cfRule>
  </conditionalFormatting>
  <conditionalFormatting sqref="AK30">
    <cfRule type="cellIs" dxfId="213" priority="193" operator="notEqual">
      <formula>"YDIE"</formula>
    </cfRule>
  </conditionalFormatting>
  <conditionalFormatting sqref="AH30:AI30">
    <cfRule type="expression" dxfId="212" priority="191">
      <formula>IF(AH30="Yes",TRUE,FALSE)</formula>
    </cfRule>
  </conditionalFormatting>
  <conditionalFormatting sqref="AH30:AI30">
    <cfRule type="expression" dxfId="211" priority="190">
      <formula>IF(AH30="Yes",TRUE,FALSE)</formula>
    </cfRule>
  </conditionalFormatting>
  <conditionalFormatting sqref="AI30">
    <cfRule type="expression" dxfId="210" priority="189">
      <formula>"IF(V6=""Yes"")"</formula>
    </cfRule>
  </conditionalFormatting>
  <conditionalFormatting sqref="V30:X30 Z30:AG30">
    <cfRule type="cellIs" dxfId="209" priority="188" operator="equal">
      <formula>"LS - Other - Learning"</formula>
    </cfRule>
  </conditionalFormatting>
  <conditionalFormatting sqref="AQ30">
    <cfRule type="cellIs" dxfId="208" priority="187" operator="equal">
      <formula>"n/a"</formula>
    </cfRule>
  </conditionalFormatting>
  <conditionalFormatting sqref="AS30:AS38">
    <cfRule type="cellIs" dxfId="207" priority="186" operator="equal">
      <formula>"n/a"</formula>
    </cfRule>
  </conditionalFormatting>
  <conditionalFormatting sqref="AR30">
    <cfRule type="cellIs" dxfId="206" priority="185" operator="equal">
      <formula>"n/a"</formula>
    </cfRule>
  </conditionalFormatting>
  <conditionalFormatting sqref="AY30">
    <cfRule type="cellIs" dxfId="205" priority="184" operator="equal">
      <formula>"n/a"</formula>
    </cfRule>
  </conditionalFormatting>
  <conditionalFormatting sqref="BD30:BD38">
    <cfRule type="cellIs" dxfId="204" priority="183" operator="equal">
      <formula>"All"</formula>
    </cfRule>
  </conditionalFormatting>
  <conditionalFormatting sqref="BG30">
    <cfRule type="cellIs" dxfId="203" priority="182" operator="equal">
      <formula>"All"</formula>
    </cfRule>
  </conditionalFormatting>
  <conditionalFormatting sqref="BH30">
    <cfRule type="cellIs" dxfId="202" priority="181" operator="equal">
      <formula>"All"</formula>
    </cfRule>
  </conditionalFormatting>
  <conditionalFormatting sqref="BJ30">
    <cfRule type="cellIs" dxfId="201" priority="180" operator="equal">
      <formula>"n/a"</formula>
    </cfRule>
  </conditionalFormatting>
  <conditionalFormatting sqref="AT31:AT38">
    <cfRule type="cellIs" dxfId="200" priority="178" operator="equal">
      <formula>"n/a"</formula>
    </cfRule>
  </conditionalFormatting>
  <conditionalFormatting sqref="AK31:AK38">
    <cfRule type="cellIs" dxfId="199" priority="179" operator="notEqual">
      <formula>"YDIE"</formula>
    </cfRule>
  </conditionalFormatting>
  <conditionalFormatting sqref="AH31:AI38">
    <cfRule type="expression" dxfId="198" priority="177">
      <formula>IF(AH31="Yes",TRUE,FALSE)</formula>
    </cfRule>
  </conditionalFormatting>
  <conditionalFormatting sqref="AH31:AI38">
    <cfRule type="expression" dxfId="197" priority="176">
      <formula>IF(AH31="Yes",TRUE,FALSE)</formula>
    </cfRule>
  </conditionalFormatting>
  <conditionalFormatting sqref="AI31:AI38">
    <cfRule type="expression" dxfId="196" priority="175">
      <formula>"IF(V6=""Yes"")"</formula>
    </cfRule>
  </conditionalFormatting>
  <conditionalFormatting sqref="V31:V38 AC31:AG38">
    <cfRule type="cellIs" dxfId="195" priority="174" operator="equal">
      <formula>"LS - Other - Learning"</formula>
    </cfRule>
  </conditionalFormatting>
  <conditionalFormatting sqref="AQ31:AQ38">
    <cfRule type="cellIs" dxfId="194" priority="173" operator="equal">
      <formula>"n/a"</formula>
    </cfRule>
  </conditionalFormatting>
  <conditionalFormatting sqref="AR31:AR38">
    <cfRule type="cellIs" dxfId="193" priority="172" operator="equal">
      <formula>"n/a"</formula>
    </cfRule>
  </conditionalFormatting>
  <conditionalFormatting sqref="AY31:AY38">
    <cfRule type="cellIs" dxfId="192" priority="171" operator="equal">
      <formula>"n/a"</formula>
    </cfRule>
  </conditionalFormatting>
  <conditionalFormatting sqref="BH31:BH38">
    <cfRule type="cellIs" dxfId="191" priority="169" operator="equal">
      <formula>"All"</formula>
    </cfRule>
  </conditionalFormatting>
  <conditionalFormatting sqref="BG31:BG38">
    <cfRule type="cellIs" dxfId="190" priority="170" operator="equal">
      <formula>"All"</formula>
    </cfRule>
  </conditionalFormatting>
  <conditionalFormatting sqref="BJ31:BJ38">
    <cfRule type="cellIs" dxfId="189" priority="168" operator="equal">
      <formula>"n/a"</formula>
    </cfRule>
  </conditionalFormatting>
  <conditionalFormatting sqref="W31">
    <cfRule type="cellIs" dxfId="188" priority="167" operator="equal">
      <formula>"LS - Other - Learning"</formula>
    </cfRule>
  </conditionalFormatting>
  <conditionalFormatting sqref="W32:W38">
    <cfRule type="cellIs" dxfId="187" priority="166" operator="equal">
      <formula>"LS - Other - Learning"</formula>
    </cfRule>
  </conditionalFormatting>
  <conditionalFormatting sqref="X31">
    <cfRule type="cellIs" dxfId="186" priority="165" operator="equal">
      <formula>"LS - Other - Learning"</formula>
    </cfRule>
  </conditionalFormatting>
  <conditionalFormatting sqref="X32:X38">
    <cfRule type="cellIs" dxfId="185" priority="164" operator="equal">
      <formula>"LS - Other - Learning"</formula>
    </cfRule>
  </conditionalFormatting>
  <conditionalFormatting sqref="Y32:Y38">
    <cfRule type="cellIs" dxfId="184" priority="163" operator="equal">
      <formula>"LS - Other - Learning"</formula>
    </cfRule>
  </conditionalFormatting>
  <conditionalFormatting sqref="Y31">
    <cfRule type="cellIs" dxfId="183" priority="162" operator="equal">
      <formula>"LS - Other - Learning"</formula>
    </cfRule>
  </conditionalFormatting>
  <conditionalFormatting sqref="Y30">
    <cfRule type="cellIs" dxfId="182" priority="161" operator="equal">
      <formula>"LS - Other - Learning"</formula>
    </cfRule>
  </conditionalFormatting>
  <conditionalFormatting sqref="Z31">
    <cfRule type="cellIs" dxfId="181" priority="160" operator="equal">
      <formula>"LS - Other - Learning"</formula>
    </cfRule>
  </conditionalFormatting>
  <conditionalFormatting sqref="Z32:Z38">
    <cfRule type="cellIs" dxfId="180" priority="159" operator="equal">
      <formula>"LS - Other - Learning"</formula>
    </cfRule>
  </conditionalFormatting>
  <conditionalFormatting sqref="AA32:AA38">
    <cfRule type="cellIs" dxfId="179" priority="158" operator="equal">
      <formula>"LS - Other - Learning"</formula>
    </cfRule>
  </conditionalFormatting>
  <conditionalFormatting sqref="AA31">
    <cfRule type="cellIs" dxfId="178" priority="157" operator="equal">
      <formula>"LS - Other - Learning"</formula>
    </cfRule>
  </conditionalFormatting>
  <conditionalFormatting sqref="AB31">
    <cfRule type="cellIs" dxfId="177" priority="156" operator="equal">
      <formula>"LS - Other - Learning"</formula>
    </cfRule>
  </conditionalFormatting>
  <conditionalFormatting sqref="AB32:AB38">
    <cfRule type="cellIs" dxfId="176" priority="155" operator="equal">
      <formula>"LS - Other - Learning"</formula>
    </cfRule>
  </conditionalFormatting>
  <conditionalFormatting sqref="AZ30:AZ38">
    <cfRule type="cellIs" dxfId="175" priority="154" operator="equal">
      <formula>"n/a"</formula>
    </cfRule>
  </conditionalFormatting>
  <conditionalFormatting sqref="BE30:BE38">
    <cfRule type="cellIs" dxfId="174" priority="153" operator="equal">
      <formula>"All"</formula>
    </cfRule>
  </conditionalFormatting>
  <conditionalFormatting sqref="BB30:BC38">
    <cfRule type="cellIs" dxfId="173" priority="152" operator="equal">
      <formula>"All"</formula>
    </cfRule>
  </conditionalFormatting>
  <conditionalFormatting sqref="BF30:BF38">
    <cfRule type="cellIs" dxfId="172" priority="151" operator="equal">
      <formula>"All"</formula>
    </cfRule>
  </conditionalFormatting>
  <conditionalFormatting sqref="AN39 AP39">
    <cfRule type="cellIs" dxfId="171" priority="150" operator="equal">
      <formula>"n/a"</formula>
    </cfRule>
  </conditionalFormatting>
  <conditionalFormatting sqref="AS39">
    <cfRule type="cellIs" dxfId="170" priority="149" operator="equal">
      <formula>"n/a"</formula>
    </cfRule>
  </conditionalFormatting>
  <conditionalFormatting sqref="BD39">
    <cfRule type="cellIs" dxfId="169" priority="148" operator="equal">
      <formula>"All"</formula>
    </cfRule>
  </conditionalFormatting>
  <conditionalFormatting sqref="AT39">
    <cfRule type="cellIs" dxfId="168" priority="146" operator="equal">
      <formula>"n/a"</formula>
    </cfRule>
  </conditionalFormatting>
  <conditionalFormatting sqref="AK39">
    <cfRule type="cellIs" dxfId="167" priority="147" operator="notEqual">
      <formula>"YDIE"</formula>
    </cfRule>
  </conditionalFormatting>
  <conditionalFormatting sqref="AH39:AI39">
    <cfRule type="expression" dxfId="166" priority="145">
      <formula>IF(AH39="Yes",TRUE,FALSE)</formula>
    </cfRule>
  </conditionalFormatting>
  <conditionalFormatting sqref="AH39:AI39">
    <cfRule type="expression" dxfId="165" priority="144">
      <formula>IF(AH39="Yes",TRUE,FALSE)</formula>
    </cfRule>
  </conditionalFormatting>
  <conditionalFormatting sqref="AI39">
    <cfRule type="expression" dxfId="164" priority="143">
      <formula>"IF(V6=""Yes"")"</formula>
    </cfRule>
  </conditionalFormatting>
  <conditionalFormatting sqref="V39 AC39:AG39">
    <cfRule type="cellIs" dxfId="163" priority="142" operator="equal">
      <formula>"LS - Other - Learning"</formula>
    </cfRule>
  </conditionalFormatting>
  <conditionalFormatting sqref="AQ39">
    <cfRule type="cellIs" dxfId="162" priority="141" operator="equal">
      <formula>"n/a"</formula>
    </cfRule>
  </conditionalFormatting>
  <conditionalFormatting sqref="AR39">
    <cfRule type="cellIs" dxfId="161" priority="140" operator="equal">
      <formula>"n/a"</formula>
    </cfRule>
  </conditionalFormatting>
  <conditionalFormatting sqref="AY39">
    <cfRule type="cellIs" dxfId="160" priority="139" operator="equal">
      <formula>"n/a"</formula>
    </cfRule>
  </conditionalFormatting>
  <conditionalFormatting sqref="BH39">
    <cfRule type="cellIs" dxfId="159" priority="137" operator="equal">
      <formula>"All"</formula>
    </cfRule>
  </conditionalFormatting>
  <conditionalFormatting sqref="BG39">
    <cfRule type="cellIs" dxfId="158" priority="138" operator="equal">
      <formula>"All"</formula>
    </cfRule>
  </conditionalFormatting>
  <conditionalFormatting sqref="BJ39">
    <cfRule type="cellIs" dxfId="157" priority="136" operator="equal">
      <formula>"n/a"</formula>
    </cfRule>
  </conditionalFormatting>
  <conditionalFormatting sqref="W39">
    <cfRule type="cellIs" dxfId="156" priority="135" operator="equal">
      <formula>"LS - Other - Learning"</formula>
    </cfRule>
  </conditionalFormatting>
  <conditionalFormatting sqref="X39">
    <cfRule type="cellIs" dxfId="155" priority="134" operator="equal">
      <formula>"LS - Other - Learning"</formula>
    </cfRule>
  </conditionalFormatting>
  <conditionalFormatting sqref="Y39">
    <cfRule type="cellIs" dxfId="154" priority="133" operator="equal">
      <formula>"LS - Other - Learning"</formula>
    </cfRule>
  </conditionalFormatting>
  <conditionalFormatting sqref="Z39">
    <cfRule type="cellIs" dxfId="153" priority="132" operator="equal">
      <formula>"LS - Other - Learning"</formula>
    </cfRule>
  </conditionalFormatting>
  <conditionalFormatting sqref="AA39">
    <cfRule type="cellIs" dxfId="152" priority="131" operator="equal">
      <formula>"LS - Other - Learning"</formula>
    </cfRule>
  </conditionalFormatting>
  <conditionalFormatting sqref="AB39">
    <cfRule type="cellIs" dxfId="151" priority="130" operator="equal">
      <formula>"LS - Other - Learning"</formula>
    </cfRule>
  </conditionalFormatting>
  <conditionalFormatting sqref="AZ39">
    <cfRule type="cellIs" dxfId="150" priority="129" operator="equal">
      <formula>"n/a"</formula>
    </cfRule>
  </conditionalFormatting>
  <conditionalFormatting sqref="BE39">
    <cfRule type="cellIs" dxfId="149" priority="128" operator="equal">
      <formula>"All"</formula>
    </cfRule>
  </conditionalFormatting>
  <conditionalFormatting sqref="BB39:BC39">
    <cfRule type="cellIs" dxfId="148" priority="127" operator="equal">
      <formula>"All"</formula>
    </cfRule>
  </conditionalFormatting>
  <conditionalFormatting sqref="BF39">
    <cfRule type="cellIs" dxfId="147" priority="126" operator="equal">
      <formula>"All"</formula>
    </cfRule>
  </conditionalFormatting>
  <conditionalFormatting sqref="AN40 AP40">
    <cfRule type="cellIs" dxfId="146" priority="125" operator="equal">
      <formula>"n/a"</formula>
    </cfRule>
  </conditionalFormatting>
  <conditionalFormatting sqref="AS40">
    <cfRule type="cellIs" dxfId="145" priority="124" operator="equal">
      <formula>"n/a"</formula>
    </cfRule>
  </conditionalFormatting>
  <conditionalFormatting sqref="BD40">
    <cfRule type="cellIs" dxfId="144" priority="123" operator="equal">
      <formula>"All"</formula>
    </cfRule>
  </conditionalFormatting>
  <conditionalFormatting sqref="AT40">
    <cfRule type="cellIs" dxfId="143" priority="121" operator="equal">
      <formula>"n/a"</formula>
    </cfRule>
  </conditionalFormatting>
  <conditionalFormatting sqref="AK40">
    <cfRule type="cellIs" dxfId="142" priority="122" operator="notEqual">
      <formula>"YDIE"</formula>
    </cfRule>
  </conditionalFormatting>
  <conditionalFormatting sqref="AH40:AI40">
    <cfRule type="expression" dxfId="141" priority="120">
      <formula>IF(AH40="Yes",TRUE,FALSE)</formula>
    </cfRule>
  </conditionalFormatting>
  <conditionalFormatting sqref="AH40:AI40">
    <cfRule type="expression" dxfId="140" priority="119">
      <formula>IF(AH40="Yes",TRUE,FALSE)</formula>
    </cfRule>
  </conditionalFormatting>
  <conditionalFormatting sqref="AI40">
    <cfRule type="expression" dxfId="139" priority="118">
      <formula>"IF(V6=""Yes"")"</formula>
    </cfRule>
  </conditionalFormatting>
  <conditionalFormatting sqref="V40 AC40:AG40">
    <cfRule type="cellIs" dxfId="138" priority="117" operator="equal">
      <formula>"LS - Other - Learning"</formula>
    </cfRule>
  </conditionalFormatting>
  <conditionalFormatting sqref="AQ40">
    <cfRule type="cellIs" dxfId="137" priority="116" operator="equal">
      <formula>"n/a"</formula>
    </cfRule>
  </conditionalFormatting>
  <conditionalFormatting sqref="AR40">
    <cfRule type="cellIs" dxfId="136" priority="115" operator="equal">
      <formula>"n/a"</formula>
    </cfRule>
  </conditionalFormatting>
  <conditionalFormatting sqref="AY40">
    <cfRule type="cellIs" dxfId="135" priority="114" operator="equal">
      <formula>"n/a"</formula>
    </cfRule>
  </conditionalFormatting>
  <conditionalFormatting sqref="BH40">
    <cfRule type="cellIs" dxfId="134" priority="112" operator="equal">
      <formula>"All"</formula>
    </cfRule>
  </conditionalFormatting>
  <conditionalFormatting sqref="BG40">
    <cfRule type="cellIs" dxfId="133" priority="113" operator="equal">
      <formula>"All"</formula>
    </cfRule>
  </conditionalFormatting>
  <conditionalFormatting sqref="BJ40">
    <cfRule type="cellIs" dxfId="132" priority="111" operator="equal">
      <formula>"n/a"</formula>
    </cfRule>
  </conditionalFormatting>
  <conditionalFormatting sqref="W40">
    <cfRule type="cellIs" dxfId="131" priority="110" operator="equal">
      <formula>"LS - Other - Learning"</formula>
    </cfRule>
  </conditionalFormatting>
  <conditionalFormatting sqref="X40">
    <cfRule type="cellIs" dxfId="130" priority="109" operator="equal">
      <formula>"LS - Other - Learning"</formula>
    </cfRule>
  </conditionalFormatting>
  <conditionalFormatting sqref="Y40">
    <cfRule type="cellIs" dxfId="129" priority="108" operator="equal">
      <formula>"LS - Other - Learning"</formula>
    </cfRule>
  </conditionalFormatting>
  <conditionalFormatting sqref="Z40">
    <cfRule type="cellIs" dxfId="128" priority="107" operator="equal">
      <formula>"LS - Other - Learning"</formula>
    </cfRule>
  </conditionalFormatting>
  <conditionalFormatting sqref="AA40">
    <cfRule type="cellIs" dxfId="127" priority="106" operator="equal">
      <formula>"LS - Other - Learning"</formula>
    </cfRule>
  </conditionalFormatting>
  <conditionalFormatting sqref="AB40">
    <cfRule type="cellIs" dxfId="126" priority="105" operator="equal">
      <formula>"LS - Other - Learning"</formula>
    </cfRule>
  </conditionalFormatting>
  <conditionalFormatting sqref="AZ40">
    <cfRule type="cellIs" dxfId="125" priority="104" operator="equal">
      <formula>"n/a"</formula>
    </cfRule>
  </conditionalFormatting>
  <conditionalFormatting sqref="BE40">
    <cfRule type="cellIs" dxfId="124" priority="103" operator="equal">
      <formula>"All"</formula>
    </cfRule>
  </conditionalFormatting>
  <conditionalFormatting sqref="BB40:BC40">
    <cfRule type="cellIs" dxfId="123" priority="102" operator="equal">
      <formula>"All"</formula>
    </cfRule>
  </conditionalFormatting>
  <conditionalFormatting sqref="BF40">
    <cfRule type="cellIs" dxfId="122" priority="101" operator="equal">
      <formula>"All"</formula>
    </cfRule>
  </conditionalFormatting>
  <conditionalFormatting sqref="AN41 AP41">
    <cfRule type="cellIs" dxfId="121" priority="100" operator="equal">
      <formula>"n/a"</formula>
    </cfRule>
  </conditionalFormatting>
  <conditionalFormatting sqref="AS41">
    <cfRule type="cellIs" dxfId="120" priority="99" operator="equal">
      <formula>"n/a"</formula>
    </cfRule>
  </conditionalFormatting>
  <conditionalFormatting sqref="BD41">
    <cfRule type="cellIs" dxfId="119" priority="98" operator="equal">
      <formula>"All"</formula>
    </cfRule>
  </conditionalFormatting>
  <conditionalFormatting sqref="AT41">
    <cfRule type="cellIs" dxfId="118" priority="96" operator="equal">
      <formula>"n/a"</formula>
    </cfRule>
  </conditionalFormatting>
  <conditionalFormatting sqref="AK41">
    <cfRule type="cellIs" dxfId="117" priority="97" operator="notEqual">
      <formula>"YDIE"</formula>
    </cfRule>
  </conditionalFormatting>
  <conditionalFormatting sqref="AH41:AI41">
    <cfRule type="expression" dxfId="116" priority="95">
      <formula>IF(AH41="Yes",TRUE,FALSE)</formula>
    </cfRule>
  </conditionalFormatting>
  <conditionalFormatting sqref="AH41:AI41">
    <cfRule type="expression" dxfId="115" priority="94">
      <formula>IF(AH41="Yes",TRUE,FALSE)</formula>
    </cfRule>
  </conditionalFormatting>
  <conditionalFormatting sqref="AI41">
    <cfRule type="expression" dxfId="114" priority="93">
      <formula>"IF(V6=""Yes"")"</formula>
    </cfRule>
  </conditionalFormatting>
  <conditionalFormatting sqref="V41 AC41:AG41">
    <cfRule type="cellIs" dxfId="113" priority="92" operator="equal">
      <formula>"LS - Other - Learning"</formula>
    </cfRule>
  </conditionalFormatting>
  <conditionalFormatting sqref="AQ41">
    <cfRule type="cellIs" dxfId="112" priority="91" operator="equal">
      <formula>"n/a"</formula>
    </cfRule>
  </conditionalFormatting>
  <conditionalFormatting sqref="AR41">
    <cfRule type="cellIs" dxfId="111" priority="90" operator="equal">
      <formula>"n/a"</formula>
    </cfRule>
  </conditionalFormatting>
  <conditionalFormatting sqref="AY41">
    <cfRule type="cellIs" dxfId="110" priority="89" operator="equal">
      <formula>"n/a"</formula>
    </cfRule>
  </conditionalFormatting>
  <conditionalFormatting sqref="BH41">
    <cfRule type="cellIs" dxfId="109" priority="87" operator="equal">
      <formula>"All"</formula>
    </cfRule>
  </conditionalFormatting>
  <conditionalFormatting sqref="BG41">
    <cfRule type="cellIs" dxfId="108" priority="88" operator="equal">
      <formula>"All"</formula>
    </cfRule>
  </conditionalFormatting>
  <conditionalFormatting sqref="BJ41">
    <cfRule type="cellIs" dxfId="107" priority="86" operator="equal">
      <formula>"n/a"</formula>
    </cfRule>
  </conditionalFormatting>
  <conditionalFormatting sqref="W41">
    <cfRule type="cellIs" dxfId="106" priority="85" operator="equal">
      <formula>"LS - Other - Learning"</formula>
    </cfRule>
  </conditionalFormatting>
  <conditionalFormatting sqref="X41">
    <cfRule type="cellIs" dxfId="105" priority="84" operator="equal">
      <formula>"LS - Other - Learning"</formula>
    </cfRule>
  </conditionalFormatting>
  <conditionalFormatting sqref="Y41">
    <cfRule type="cellIs" dxfId="104" priority="83" operator="equal">
      <formula>"LS - Other - Learning"</formula>
    </cfRule>
  </conditionalFormatting>
  <conditionalFormatting sqref="Z41">
    <cfRule type="cellIs" dxfId="103" priority="82" operator="equal">
      <formula>"LS - Other - Learning"</formula>
    </cfRule>
  </conditionalFormatting>
  <conditionalFormatting sqref="AA41">
    <cfRule type="cellIs" dxfId="102" priority="81" operator="equal">
      <formula>"LS - Other - Learning"</formula>
    </cfRule>
  </conditionalFormatting>
  <conditionalFormatting sqref="AB41">
    <cfRule type="cellIs" dxfId="101" priority="80" operator="equal">
      <formula>"LS - Other - Learning"</formula>
    </cfRule>
  </conditionalFormatting>
  <conditionalFormatting sqref="AZ41">
    <cfRule type="cellIs" dxfId="100" priority="79" operator="equal">
      <formula>"n/a"</formula>
    </cfRule>
  </conditionalFormatting>
  <conditionalFormatting sqref="BE41">
    <cfRule type="cellIs" dxfId="99" priority="78" operator="equal">
      <formula>"All"</formula>
    </cfRule>
  </conditionalFormatting>
  <conditionalFormatting sqref="BB41:BC41">
    <cfRule type="cellIs" dxfId="98" priority="77" operator="equal">
      <formula>"All"</formula>
    </cfRule>
  </conditionalFormatting>
  <conditionalFormatting sqref="BF41">
    <cfRule type="cellIs" dxfId="97" priority="76" operator="equal">
      <formula>"All"</formula>
    </cfRule>
  </conditionalFormatting>
  <conditionalFormatting sqref="AN42:AN58 AO56:AO66 AP42:AP58">
    <cfRule type="cellIs" dxfId="96" priority="75" operator="equal">
      <formula>"n/a"</formula>
    </cfRule>
  </conditionalFormatting>
  <conditionalFormatting sqref="AS42:AS58">
    <cfRule type="cellIs" dxfId="95" priority="74" operator="equal">
      <formula>"n/a"</formula>
    </cfRule>
  </conditionalFormatting>
  <conditionalFormatting sqref="BD42:BD58">
    <cfRule type="cellIs" dxfId="94" priority="73" operator="equal">
      <formula>"All"</formula>
    </cfRule>
  </conditionalFormatting>
  <conditionalFormatting sqref="AT42:AT58">
    <cfRule type="cellIs" dxfId="93" priority="71" operator="equal">
      <formula>"n/a"</formula>
    </cfRule>
  </conditionalFormatting>
  <conditionalFormatting sqref="AK42:AK58">
    <cfRule type="cellIs" dxfId="92" priority="72" operator="notEqual">
      <formula>"YDIE"</formula>
    </cfRule>
  </conditionalFormatting>
  <conditionalFormatting sqref="AH42:AI58">
    <cfRule type="expression" dxfId="91" priority="70">
      <formula>IF(AH42="Yes",TRUE,FALSE)</formula>
    </cfRule>
  </conditionalFormatting>
  <conditionalFormatting sqref="AH42:AI58">
    <cfRule type="expression" dxfId="90" priority="69">
      <formula>IF(AH42="Yes",TRUE,FALSE)</formula>
    </cfRule>
  </conditionalFormatting>
  <conditionalFormatting sqref="AI42:AI58">
    <cfRule type="expression" dxfId="89" priority="68">
      <formula>"IF(V6=""Yes"")"</formula>
    </cfRule>
  </conditionalFormatting>
  <conditionalFormatting sqref="AC42:AG54 V42:V58">
    <cfRule type="cellIs" dxfId="88" priority="67" operator="equal">
      <formula>"LS - Other - Learning"</formula>
    </cfRule>
  </conditionalFormatting>
  <conditionalFormatting sqref="AQ42:AQ58">
    <cfRule type="cellIs" dxfId="87" priority="66" operator="equal">
      <formula>"n/a"</formula>
    </cfRule>
  </conditionalFormatting>
  <conditionalFormatting sqref="AR42:AR58">
    <cfRule type="cellIs" dxfId="86" priority="65" operator="equal">
      <formula>"n/a"</formula>
    </cfRule>
  </conditionalFormatting>
  <conditionalFormatting sqref="AY42:AY58">
    <cfRule type="cellIs" dxfId="85" priority="64" operator="equal">
      <formula>"n/a"</formula>
    </cfRule>
  </conditionalFormatting>
  <conditionalFormatting sqref="BH42:BH58">
    <cfRule type="cellIs" dxfId="84" priority="62" operator="equal">
      <formula>"All"</formula>
    </cfRule>
  </conditionalFormatting>
  <conditionalFormatting sqref="BG42:BG58">
    <cfRule type="cellIs" dxfId="83" priority="63" operator="equal">
      <formula>"All"</formula>
    </cfRule>
  </conditionalFormatting>
  <conditionalFormatting sqref="BJ42:BJ58">
    <cfRule type="cellIs" dxfId="82" priority="61" operator="equal">
      <formula>"n/a"</formula>
    </cfRule>
  </conditionalFormatting>
  <conditionalFormatting sqref="W42:W58">
    <cfRule type="cellIs" dxfId="81" priority="60" operator="equal">
      <formula>"LS - Other - Learning"</formula>
    </cfRule>
  </conditionalFormatting>
  <conditionalFormatting sqref="X42:X58">
    <cfRule type="cellIs" dxfId="80" priority="59" operator="equal">
      <formula>"LS - Other - Learning"</formula>
    </cfRule>
  </conditionalFormatting>
  <conditionalFormatting sqref="Y42:Y58">
    <cfRule type="cellIs" dxfId="79" priority="58" operator="equal">
      <formula>"LS - Other - Learning"</formula>
    </cfRule>
  </conditionalFormatting>
  <conditionalFormatting sqref="Z42:Z58">
    <cfRule type="cellIs" dxfId="78" priority="57" operator="equal">
      <formula>"LS - Other - Learning"</formula>
    </cfRule>
  </conditionalFormatting>
  <conditionalFormatting sqref="AA42:AA58">
    <cfRule type="cellIs" dxfId="77" priority="56" operator="equal">
      <formula>"LS - Other - Learning"</formula>
    </cfRule>
  </conditionalFormatting>
  <conditionalFormatting sqref="AB42:AB58">
    <cfRule type="cellIs" dxfId="76" priority="55" operator="equal">
      <formula>"LS - Other - Learning"</formula>
    </cfRule>
  </conditionalFormatting>
  <conditionalFormatting sqref="AZ42:AZ58">
    <cfRule type="cellIs" dxfId="75" priority="54" operator="equal">
      <formula>"n/a"</formula>
    </cfRule>
  </conditionalFormatting>
  <conditionalFormatting sqref="BE42:BE58">
    <cfRule type="cellIs" dxfId="74" priority="53" operator="equal">
      <formula>"All"</formula>
    </cfRule>
  </conditionalFormatting>
  <conditionalFormatting sqref="BB42:BC58">
    <cfRule type="cellIs" dxfId="73" priority="52" operator="equal">
      <formula>"All"</formula>
    </cfRule>
  </conditionalFormatting>
  <conditionalFormatting sqref="BF42:BF58">
    <cfRule type="cellIs" dxfId="72" priority="51" operator="equal">
      <formula>"All"</formula>
    </cfRule>
  </conditionalFormatting>
  <conditionalFormatting sqref="AN59:AN66 AP59:AP66">
    <cfRule type="cellIs" dxfId="71" priority="50" operator="equal">
      <formula>"n/a"</formula>
    </cfRule>
  </conditionalFormatting>
  <conditionalFormatting sqref="AS59:AS66">
    <cfRule type="cellIs" dxfId="70" priority="49" operator="equal">
      <formula>"n/a"</formula>
    </cfRule>
  </conditionalFormatting>
  <conditionalFormatting sqref="BD59:BD66">
    <cfRule type="cellIs" dxfId="69" priority="48" operator="equal">
      <formula>"All"</formula>
    </cfRule>
  </conditionalFormatting>
  <conditionalFormatting sqref="AT59:AT66">
    <cfRule type="cellIs" dxfId="68" priority="46" operator="equal">
      <formula>"n/a"</formula>
    </cfRule>
  </conditionalFormatting>
  <conditionalFormatting sqref="AK59:AK66">
    <cfRule type="cellIs" dxfId="67" priority="47" operator="notEqual">
      <formula>"YDIE"</formula>
    </cfRule>
  </conditionalFormatting>
  <conditionalFormatting sqref="AH59:AI66">
    <cfRule type="expression" dxfId="66" priority="45">
      <formula>IF(AH59="Yes",TRUE,FALSE)</formula>
    </cfRule>
  </conditionalFormatting>
  <conditionalFormatting sqref="AH59:AI66">
    <cfRule type="expression" dxfId="65" priority="44">
      <formula>IF(AH59="Yes",TRUE,FALSE)</formula>
    </cfRule>
  </conditionalFormatting>
  <conditionalFormatting sqref="AI59:AI66">
    <cfRule type="expression" dxfId="64" priority="43">
      <formula>"IF(V6=""Yes"")"</formula>
    </cfRule>
  </conditionalFormatting>
  <conditionalFormatting sqref="V59:V66">
    <cfRule type="cellIs" dxfId="63" priority="42" operator="equal">
      <formula>"LS - Other - Learning"</formula>
    </cfRule>
  </conditionalFormatting>
  <conditionalFormatting sqref="AQ59:AQ66">
    <cfRule type="cellIs" dxfId="62" priority="41" operator="equal">
      <formula>"n/a"</formula>
    </cfRule>
  </conditionalFormatting>
  <conditionalFormatting sqref="AR59:AR66">
    <cfRule type="cellIs" dxfId="61" priority="40" operator="equal">
      <formula>"n/a"</formula>
    </cfRule>
  </conditionalFormatting>
  <conditionalFormatting sqref="AY59:AY66">
    <cfRule type="cellIs" dxfId="60" priority="39" operator="equal">
      <formula>"n/a"</formula>
    </cfRule>
  </conditionalFormatting>
  <conditionalFormatting sqref="BH59:BH66">
    <cfRule type="cellIs" dxfId="59" priority="37" operator="equal">
      <formula>"All"</formula>
    </cfRule>
  </conditionalFormatting>
  <conditionalFormatting sqref="BG59:BG66">
    <cfRule type="cellIs" dxfId="58" priority="38" operator="equal">
      <formula>"All"</formula>
    </cfRule>
  </conditionalFormatting>
  <conditionalFormatting sqref="BJ59:BJ66">
    <cfRule type="cellIs" dxfId="57" priority="36" operator="equal">
      <formula>"n/a"</formula>
    </cfRule>
  </conditionalFormatting>
  <conditionalFormatting sqref="W59:W66">
    <cfRule type="cellIs" dxfId="56" priority="35" operator="equal">
      <formula>"LS - Other - Learning"</formula>
    </cfRule>
  </conditionalFormatting>
  <conditionalFormatting sqref="X59:X66">
    <cfRule type="cellIs" dxfId="55" priority="34" operator="equal">
      <formula>"LS - Other - Learning"</formula>
    </cfRule>
  </conditionalFormatting>
  <conditionalFormatting sqref="Y59:Y66">
    <cfRule type="cellIs" dxfId="54" priority="33" operator="equal">
      <formula>"LS - Other - Learning"</formula>
    </cfRule>
  </conditionalFormatting>
  <conditionalFormatting sqref="Z59:Z66">
    <cfRule type="cellIs" dxfId="53" priority="32" operator="equal">
      <formula>"LS - Other - Learning"</formula>
    </cfRule>
  </conditionalFormatting>
  <conditionalFormatting sqref="AA59:AA66">
    <cfRule type="cellIs" dxfId="52" priority="31" operator="equal">
      <formula>"LS - Other - Learning"</formula>
    </cfRule>
  </conditionalFormatting>
  <conditionalFormatting sqref="AB59:AB66">
    <cfRule type="cellIs" dxfId="51" priority="30" operator="equal">
      <formula>"LS - Other - Learning"</formula>
    </cfRule>
  </conditionalFormatting>
  <conditionalFormatting sqref="AZ59:AZ66">
    <cfRule type="cellIs" dxfId="50" priority="29" operator="equal">
      <formula>"n/a"</formula>
    </cfRule>
  </conditionalFormatting>
  <conditionalFormatting sqref="BE59:BE66">
    <cfRule type="cellIs" dxfId="49" priority="28" operator="equal">
      <formula>"All"</formula>
    </cfRule>
  </conditionalFormatting>
  <conditionalFormatting sqref="BB59:BC66">
    <cfRule type="cellIs" dxfId="48" priority="27" operator="equal">
      <formula>"All"</formula>
    </cfRule>
  </conditionalFormatting>
  <conditionalFormatting sqref="BF59:BF66">
    <cfRule type="cellIs" dxfId="47" priority="26" operator="equal">
      <formula>"All"</formula>
    </cfRule>
  </conditionalFormatting>
  <dataValidations count="30">
    <dataValidation errorStyle="information" allowBlank="1" showInputMessage="1" showErrorMessage="1" errorTitle="Free text input" error="OK if you are entering a coverage description" sqref="BB6:BH66" xr:uid="{00000000-0002-0000-0400-000000000000}"/>
    <dataValidation type="list" allowBlank="1" showInputMessage="1" showErrorMessage="1" sqref="M6:M66" xr:uid="{00000000-0002-0000-0400-000001000000}">
      <formula1>Annuity</formula1>
    </dataValidation>
    <dataValidation type="list" allowBlank="1" showInputMessage="1" showErrorMessage="1" sqref="AY6:AY66" xr:uid="{00000000-0002-0000-0400-000002000000}">
      <formula1>Service_Type</formula1>
    </dataValidation>
    <dataValidation type="list" errorStyle="warning" allowBlank="1" showInputMessage="1" showErrorMessage="1" errorTitle="Check choice" error="You are entering a choice that is not available. Please explain to Group Service Catalogue Management" promptTitle="Choose billing type" prompt="Check with catalogue mgt if you want to override default choice" sqref="AR6:AR66" xr:uid="{00000000-0002-0000-0400-000003000000}">
      <formula1>Billing_Type</formula1>
    </dataValidation>
    <dataValidation type="list" errorStyle="warning" allowBlank="1" showInputMessage="1" showErrorMessage="1" errorTitle="Check chart of accounts" error="You are entering a choice that is not in the chart of accounts. Please explain to Group MS Development and Operations" sqref="AT6:AT66 AP6:AP66" xr:uid="{00000000-0002-0000-0400-000004000000}">
      <formula1>Yes_No</formula1>
    </dataValidation>
    <dataValidation type="list" errorStyle="warning" allowBlank="1" showInputMessage="1" showErrorMessage="1" errorTitle="Are you sure?" error="You are deviating from the standard Material Type" promptTitle="In principle not to change" prompt="Only to enter another choice if checked with Group Finance" sqref="AK6:AK66" xr:uid="{00000000-0002-0000-0400-000005000000}">
      <formula1>Material_Type</formula1>
    </dataValidation>
    <dataValidation type="list" errorStyle="warning" allowBlank="1" showInputMessage="1" showErrorMessage="1" sqref="BN6:BN66" xr:uid="{00000000-0002-0000-0400-000006000000}">
      <formula1>Status</formula1>
    </dataValidation>
    <dataValidation type="list" errorStyle="warning" allowBlank="1" showInputMessage="1" showErrorMessage="1" sqref="K6:K66" xr:uid="{00000000-0002-0000-0400-000007000000}">
      <formula1>Yes_No</formula1>
    </dataValidation>
    <dataValidation type="list" allowBlank="1" showInputMessage="1" showErrorMessage="1" sqref="G6:G54" xr:uid="{00000000-0002-0000-0400-000008000000}">
      <formula1>Yes_No</formula1>
    </dataValidation>
    <dataValidation type="list" errorStyle="information" allowBlank="1" showInputMessage="1" showErrorMessage="1" sqref="V6:V66" xr:uid="{00000000-0002-0000-0400-000009000000}">
      <formula1>LoB</formula1>
    </dataValidation>
    <dataValidation type="list" errorStyle="information" allowBlank="1" showInputMessage="1" showErrorMessage="1" errorTitle="Free text input" error="OK if you are entering a coverage description" sqref="BI6:BI66" xr:uid="{00000000-0002-0000-0400-00000A000000}">
      <formula1>Manufacturer</formula1>
    </dataValidation>
    <dataValidation type="list" errorStyle="warning" allowBlank="1" showInputMessage="1" showErrorMessage="1" errorTitle="Check chart of accounts" error="You are entering a choice that is not in the chart of accounts. Please explain to Group MS Development and Operations" sqref="AQ6:AQ66" xr:uid="{00000000-0002-0000-0400-00000B000000}">
      <formula1>Sales_Order</formula1>
    </dataValidation>
    <dataValidation type="list" errorStyle="warning" allowBlank="1" showInputMessage="1" showErrorMessage="1" errorTitle="Check chart of accounts" error="You are entering a choice that is not in the chart of accounts. Please explain to Group MS Development and Operations" sqref="AO7:AO66" xr:uid="{00000000-0002-0000-0400-00000C000000}">
      <formula1>Account_Assignment_Group</formula1>
    </dataValidation>
    <dataValidation type="list" errorStyle="warning" allowBlank="1" showInputMessage="1" showErrorMessage="1" sqref="AW6:AW66" xr:uid="{00000000-0002-0000-0400-00000D000000}">
      <formula1>Valuation_Class</formula1>
    </dataValidation>
    <dataValidation type="list" errorStyle="information" allowBlank="1" showInputMessage="1" showErrorMessage="1" sqref="AL6:AL66" xr:uid="{00000000-0002-0000-0400-00000E000000}">
      <formula1>Material_Group</formula1>
    </dataValidation>
    <dataValidation errorStyle="information" allowBlank="1" showInputMessage="1" showErrorMessage="1" errorTitle="Free text input" error="OK if you are entering a coverage description" promptTitle="Choose coverage" prompt="Group, region, or describe coverage in this cell (ignoring the warning)" sqref="AX6:AX54" xr:uid="{00000000-0002-0000-0400-00000F000000}"/>
    <dataValidation type="list" errorStyle="warning" allowBlank="1" showInputMessage="1" showErrorMessage="1" errorTitle="Check" error="If you want to provide another answer than 'No', check with Group Service Catalogue Mgt" promptTitle="Included for future usage" prompt="In principle, do not change to 'Yes'" sqref="N6:N54" xr:uid="{00000000-0002-0000-0400-000010000000}">
      <formula1>No</formula1>
    </dataValidation>
    <dataValidation errorStyle="information" allowBlank="1" showInputMessage="1" showErrorMessage="1" sqref="AJ6:AJ66" xr:uid="{00000000-0002-0000-0400-000011000000}"/>
    <dataValidation type="list" errorStyle="information" allowBlank="1" showInputMessage="1" showErrorMessage="1" sqref="AH6:AI66" xr:uid="{00000000-0002-0000-0400-000012000000}">
      <formula1>Yes_No</formula1>
    </dataValidation>
    <dataValidation type="list" errorStyle="information" allowBlank="1" showInputMessage="1" showErrorMessage="1" sqref="AM6:AM66" xr:uid="{00000000-0002-0000-0400-000013000000}">
      <formula1>MS_Service_Domain</formula1>
    </dataValidation>
    <dataValidation type="list" errorStyle="information" allowBlank="1" showInputMessage="1" showErrorMessage="1" errorTitle="Please specify" error="If you have a non-standard service calendar, please specify" sqref="S6:S54" xr:uid="{00000000-0002-0000-0400-000014000000}">
      <formula1>Commitment</formula1>
    </dataValidation>
    <dataValidation errorStyle="warning" allowBlank="1" showInputMessage="1" showErrorMessage="1" sqref="L6:L66" xr:uid="{00000000-0002-0000-0400-000015000000}"/>
    <dataValidation type="list" errorStyle="information" allowBlank="1" showInputMessage="1" showErrorMessage="1" sqref="W6:AG54 W55:AB66" xr:uid="{00000000-0002-0000-0400-000016000000}">
      <formula1>x</formula1>
    </dataValidation>
    <dataValidation type="list" allowBlank="1" showInputMessage="1" showErrorMessage="1" sqref="AU6:AU66" xr:uid="{00000000-0002-0000-0400-000017000000}">
      <formula1>UoM</formula1>
    </dataValidation>
    <dataValidation type="list" allowBlank="1" showInputMessage="1" showErrorMessage="1" sqref="BL6:BL54" xr:uid="{00000000-0002-0000-0400-000018000000}">
      <formula1>Archiving</formula1>
    </dataValidation>
    <dataValidation allowBlank="1" showDropDown="1" showInputMessage="1" showErrorMessage="1" sqref="BM6:BM54" xr:uid="{00000000-0002-0000-0400-000019000000}"/>
    <dataValidation type="list" errorStyle="information" allowBlank="1" showInputMessage="1" showErrorMessage="1" errorTitle="Please specify" error="If you have a non-standard service calendar, please specify" sqref="R6:R66" xr:uid="{00000000-0002-0000-0400-00001A000000}">
      <formula1>Service_Calendar</formula1>
    </dataValidation>
    <dataValidation type="list" errorStyle="information" allowBlank="1" showInputMessage="1" showErrorMessage="1" sqref="AS6:AS66" xr:uid="{00000000-0002-0000-0400-00001B000000}">
      <formula1>Item_Category</formula1>
    </dataValidation>
    <dataValidation type="list" allowBlank="1" showInputMessage="1" showErrorMessage="1" sqref="M67:M327" xr:uid="{00000000-0002-0000-0400-00001C000000}">
      <formula1>#REF!</formula1>
    </dataValidation>
    <dataValidation type="list" errorStyle="information" allowBlank="1" showInputMessage="1" showErrorMessage="1" errorTitle="Please enter the service codes" error="If it is a bundle code, please enter the service codes contained in this bundle and ignore this warning." sqref="N55:N271" xr:uid="{00000000-0002-0000-0400-00001D000000}">
      <formula1>#REF!</formula1>
    </dataValidation>
  </dataValidations>
  <pageMargins left="0.70866141732283472" right="0.70866141732283472" top="1.1417322834645669" bottom="0.74803149606299213" header="0.31496062992125984" footer="0.31496062992125984"/>
  <pageSetup paperSize="9" orientation="portrait" r:id="rId1"/>
  <headerFooter>
    <oddHeader>&amp;R&amp;G</oddHeader>
  </headerFooter>
  <legacyDrawing r:id="rId2"/>
  <extLst>
    <ext xmlns:x14="http://schemas.microsoft.com/office/spreadsheetml/2009/9/main" uri="{78C0D931-6437-407d-A8EE-F0AAD7539E65}">
      <x14:conditionalFormattings>
        <x14:conditionalFormatting xmlns:xm="http://schemas.microsoft.com/office/excel/2006/main">
          <x14:cfRule type="expression" priority="596" id="{6E75ED65-668F-46D0-AD51-63A049DD8075}">
            <xm:f>IF('1. Service information'!$B$4="Group",TRUE,FALSE)</xm:f>
            <x14:dxf>
              <font>
                <color theme="1" tint="0.34998626667073579"/>
              </font>
              <fill>
                <patternFill>
                  <bgColor theme="0" tint="-0.34998626667073579"/>
                </patternFill>
              </fill>
            </x14:dxf>
          </x14:cfRule>
          <xm:sqref>AX5:BB5 B5:AV5 BI5:BN5</xm:sqref>
        </x14:conditionalFormatting>
        <x14:conditionalFormatting xmlns:xm="http://schemas.microsoft.com/office/excel/2006/main">
          <x14:cfRule type="expression" priority="595" id="{69FF17A5-50FE-4BE9-B787-333EE7156550}">
            <xm:f>IF('1. Service information'!$B$4="Group",TRUE,FALSE)</xm:f>
            <x14:dxf>
              <font>
                <color theme="1" tint="0.34998626667073579"/>
              </font>
              <fill>
                <patternFill>
                  <bgColor theme="0" tint="-0.34998626667073579"/>
                </patternFill>
              </fill>
            </x14:dxf>
          </x14:cfRule>
          <xm:sqref>AW5</xm:sqref>
        </x14:conditionalFormatting>
        <x14:conditionalFormatting xmlns:xm="http://schemas.microsoft.com/office/excel/2006/main">
          <x14:cfRule type="expression" priority="594" id="{12E2154D-1FD6-426E-B159-73B4E63642F2}">
            <xm:f>IF('1. Service information'!$B$4="Group",TRUE,FALSE)</xm:f>
            <x14:dxf>
              <font>
                <color theme="1" tint="0.34998626667073579"/>
              </font>
              <fill>
                <patternFill>
                  <bgColor theme="0" tint="-0.34998626667073579"/>
                </patternFill>
              </fill>
            </x14:dxf>
          </x14:cfRule>
          <xm:sqref>BO5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1E000000}">
          <x14:formula1>
            <xm:f>'Field Values'!$H$2:$H$6</xm:f>
          </x14:formula1>
          <xm:sqref>J6:J66</xm:sqref>
        </x14:dataValidation>
        <x14:dataValidation type="list" errorStyle="warning" allowBlank="1" showInputMessage="1" showErrorMessage="1" errorTitle="Please validate your input" error="Only override the default choices in case of Cloud services, or if validated with Group Finance" xr:uid="{00000000-0002-0000-0400-00001F000000}">
          <x14:formula1>
            <xm:f>'Field Values'!$BQ$3:$BQ$4</xm:f>
          </x14:formula1>
          <xm:sqref>I6:I66</xm:sqref>
        </x14:dataValidation>
        <x14:dataValidation type="list" errorStyle="warning" allowBlank="1" showInputMessage="1" showErrorMessage="1" errorTitle="Check chart of accounts" error="You are entering a choice that is not in the chart of accounts. Please explain to Group MS Development and Operations" xr:uid="{00000000-0002-0000-0400-000020000000}">
          <x14:formula1>
            <xm:f>IF('1. Service information'!$B$5="Professional Service",PS_Revenue,MS_Revenue)</xm:f>
          </x14:formula1>
          <xm:sqref>AN6:AN66</xm:sqref>
        </x14:dataValidation>
        <x14:dataValidation type="list" errorStyle="warning" allowBlank="1" showInputMessage="1" showErrorMessage="1" errorTitle="Check chart of accounts" error="You are entering a choice that is not in the chart of accounts. Please explain to Group MS Development and Operations" xr:uid="{490C749E-CA7F-43EF-9BA1-B1A1E639630C}">
          <x14:formula1>
            <xm:f>'Field Values'!$AL$3:$AL$32</xm:f>
          </x14:formula1>
          <xm:sqref>AO6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tabColor rgb="FF7030A0"/>
  </sheetPr>
  <dimension ref="A1:AC521"/>
  <sheetViews>
    <sheetView showGridLines="0" topLeftCell="I1" zoomScaleNormal="100" workbookViewId="0">
      <pane ySplit="7" topLeftCell="A8" activePane="bottomLeft" state="frozen"/>
      <selection activeCell="AX7" sqref="AX7"/>
      <selection pane="bottomLeft" activeCell="K10" sqref="K10"/>
    </sheetView>
  </sheetViews>
  <sheetFormatPr defaultColWidth="9" defaultRowHeight="12" x14ac:dyDescent="0.2"/>
  <cols>
    <col min="1" max="1" width="24.625" style="62" customWidth="1"/>
    <col min="2" max="2" width="40.625" style="62" customWidth="1"/>
    <col min="3" max="3" width="51.875" style="62" customWidth="1"/>
    <col min="4" max="4" width="72.875" style="62" customWidth="1"/>
    <col min="5" max="10" width="24.625" style="62" customWidth="1"/>
    <col min="11" max="11" width="33.25" style="62" customWidth="1"/>
    <col min="12" max="12" width="23.875" style="62" customWidth="1"/>
    <col min="13" max="13" width="33.625" style="62" customWidth="1"/>
    <col min="14" max="14" width="75.625" style="62" customWidth="1"/>
    <col min="15" max="17" width="22.625" style="62" customWidth="1"/>
    <col min="18" max="19" width="33.625" style="62" customWidth="1"/>
    <col min="20" max="20" width="34" style="62" customWidth="1"/>
    <col min="21" max="24" width="22.625" style="62" customWidth="1"/>
    <col min="25" max="25" width="20.625" style="62" customWidth="1"/>
    <col min="26" max="27" width="22.625" style="62" customWidth="1"/>
    <col min="28" max="28" width="45.625" style="62" customWidth="1"/>
    <col min="29" max="29" width="22.625" style="62" customWidth="1"/>
    <col min="30" max="30" width="16" style="54" customWidth="1"/>
    <col min="31" max="16384" width="9" style="54"/>
  </cols>
  <sheetData>
    <row r="1" spans="1:29" s="123" customFormat="1" ht="15" customHeight="1" x14ac:dyDescent="0.2">
      <c r="A1" s="960" t="s">
        <v>611</v>
      </c>
      <c r="B1" s="961"/>
      <c r="C1" s="963" t="s">
        <v>612</v>
      </c>
      <c r="D1" s="963"/>
      <c r="E1" s="125"/>
      <c r="F1" s="125"/>
      <c r="G1" s="125"/>
      <c r="H1" s="125"/>
      <c r="I1" s="125"/>
      <c r="J1" s="125"/>
      <c r="K1" s="125"/>
      <c r="L1" s="125"/>
      <c r="M1" s="125"/>
      <c r="N1" s="125"/>
      <c r="O1" s="125"/>
      <c r="P1" s="125"/>
      <c r="Q1" s="125"/>
      <c r="R1" s="125"/>
      <c r="S1" s="125"/>
      <c r="T1" s="125"/>
      <c r="U1" s="125"/>
      <c r="V1" s="125"/>
      <c r="W1" s="125"/>
      <c r="X1" s="125"/>
      <c r="Y1" s="125"/>
      <c r="Z1" s="125"/>
      <c r="AA1" s="125"/>
      <c r="AB1" s="125"/>
      <c r="AC1" s="126"/>
    </row>
    <row r="2" spans="1:29" s="123" customFormat="1" ht="15" customHeight="1" x14ac:dyDescent="0.2">
      <c r="A2" s="941"/>
      <c r="B2" s="962"/>
      <c r="C2" s="964"/>
      <c r="D2" s="964"/>
      <c r="E2" s="127"/>
      <c r="F2" s="127"/>
      <c r="G2" s="127"/>
      <c r="H2" s="127"/>
      <c r="I2" s="127"/>
      <c r="J2" s="127"/>
      <c r="K2" s="127"/>
      <c r="L2" s="127"/>
      <c r="M2" s="127"/>
      <c r="N2" s="127"/>
      <c r="O2" s="127"/>
      <c r="P2" s="127"/>
      <c r="Q2" s="127"/>
      <c r="R2" s="127"/>
      <c r="S2" s="127"/>
      <c r="T2" s="127"/>
      <c r="U2" s="127"/>
      <c r="V2" s="127"/>
      <c r="W2" s="127"/>
      <c r="X2" s="127"/>
      <c r="Y2" s="127"/>
      <c r="Z2" s="127"/>
      <c r="AA2" s="127"/>
      <c r="AB2" s="127"/>
      <c r="AC2" s="128"/>
    </row>
    <row r="3" spans="1:29" ht="26.25" customHeight="1" x14ac:dyDescent="0.2">
      <c r="A3" s="50"/>
      <c r="B3" s="51"/>
      <c r="C3" s="51" t="s">
        <v>217</v>
      </c>
      <c r="D3" s="51" t="s">
        <v>389</v>
      </c>
      <c r="E3" s="51" t="s">
        <v>390</v>
      </c>
      <c r="F3" s="51" t="s">
        <v>613</v>
      </c>
      <c r="G3" s="51" t="s">
        <v>392</v>
      </c>
      <c r="H3" s="51" t="s">
        <v>393</v>
      </c>
      <c r="I3" s="51" t="s">
        <v>394</v>
      </c>
      <c r="J3" s="51" t="s">
        <v>395</v>
      </c>
      <c r="K3" s="51" t="s">
        <v>396</v>
      </c>
      <c r="L3" s="51" t="s">
        <v>397</v>
      </c>
      <c r="M3" s="51" t="s">
        <v>398</v>
      </c>
      <c r="N3" s="51" t="s">
        <v>399</v>
      </c>
      <c r="O3" s="51" t="s">
        <v>614</v>
      </c>
      <c r="P3" s="51" t="s">
        <v>402</v>
      </c>
      <c r="Q3" s="51" t="s">
        <v>216</v>
      </c>
      <c r="R3" s="51" t="s">
        <v>404</v>
      </c>
      <c r="S3" s="51" t="s">
        <v>409</v>
      </c>
      <c r="T3" s="51" t="s">
        <v>410</v>
      </c>
      <c r="U3" s="51" t="s">
        <v>411</v>
      </c>
      <c r="V3" s="51" t="s">
        <v>415</v>
      </c>
      <c r="W3" s="51" t="s">
        <v>615</v>
      </c>
      <c r="X3" s="51" t="s">
        <v>616</v>
      </c>
      <c r="Y3" s="51" t="s">
        <v>617</v>
      </c>
      <c r="Z3" s="51" t="s">
        <v>425</v>
      </c>
      <c r="AA3" s="51" t="s">
        <v>426</v>
      </c>
      <c r="AB3" s="51" t="s">
        <v>427</v>
      </c>
      <c r="AC3" s="52" t="s">
        <v>618</v>
      </c>
    </row>
    <row r="4" spans="1:29" s="129" customFormat="1" ht="84.95" customHeight="1" x14ac:dyDescent="0.2">
      <c r="A4" s="202" t="str">
        <f>+'2. Service code creation'!A5</f>
        <v>Pre-GT 18-character code (if applicable)
DDAM: (Billing) SKU (40-char Oracle)</v>
      </c>
      <c r="B4" s="202" t="str">
        <f>+'2. Service code creation'!M3</f>
        <v>Service Code (40-character)</v>
      </c>
      <c r="C4" s="202"/>
      <c r="D4" s="202" t="s">
        <v>619</v>
      </c>
      <c r="E4" s="202" t="s">
        <v>620</v>
      </c>
      <c r="F4" s="202" t="s">
        <v>621</v>
      </c>
      <c r="G4" s="202" t="s">
        <v>441</v>
      </c>
      <c r="H4" s="202" t="s">
        <v>622</v>
      </c>
      <c r="I4" s="202" t="s">
        <v>443</v>
      </c>
      <c r="J4" s="202" t="s">
        <v>444</v>
      </c>
      <c r="K4" s="202" t="s">
        <v>445</v>
      </c>
      <c r="L4" s="202" t="s">
        <v>623</v>
      </c>
      <c r="M4" s="202" t="s">
        <v>181</v>
      </c>
      <c r="N4" s="202" t="s">
        <v>624</v>
      </c>
      <c r="O4" s="202" t="s">
        <v>625</v>
      </c>
      <c r="P4" s="202"/>
      <c r="Q4" s="202" t="s">
        <v>216</v>
      </c>
      <c r="R4" s="202" t="s">
        <v>465</v>
      </c>
      <c r="S4" s="202"/>
      <c r="T4" s="202" t="s">
        <v>470</v>
      </c>
      <c r="U4" s="202" t="s">
        <v>626</v>
      </c>
      <c r="V4" s="202" t="s">
        <v>627</v>
      </c>
      <c r="W4" s="202" t="s">
        <v>628</v>
      </c>
      <c r="X4" s="202" t="s">
        <v>477</v>
      </c>
      <c r="Y4" s="202" t="s">
        <v>629</v>
      </c>
      <c r="Z4" s="202" t="s">
        <v>630</v>
      </c>
      <c r="AA4" s="202" t="s">
        <v>480</v>
      </c>
      <c r="AB4" s="202" t="s">
        <v>481</v>
      </c>
      <c r="AC4" s="202" t="s">
        <v>631</v>
      </c>
    </row>
    <row r="5" spans="1:29" s="190" customFormat="1" ht="60" customHeight="1" x14ac:dyDescent="0.2">
      <c r="A5" s="805" t="s">
        <v>632</v>
      </c>
      <c r="B5" s="805" t="s">
        <v>633</v>
      </c>
      <c r="C5" s="805" t="s">
        <v>633</v>
      </c>
      <c r="D5" s="805"/>
      <c r="E5" s="805" t="s">
        <v>633</v>
      </c>
      <c r="F5" s="805" t="s">
        <v>633</v>
      </c>
      <c r="G5" s="805"/>
      <c r="H5" s="955" t="s">
        <v>634</v>
      </c>
      <c r="I5" s="955"/>
      <c r="J5" s="955"/>
      <c r="K5" s="805" t="s">
        <v>633</v>
      </c>
      <c r="L5" s="805" t="s">
        <v>633</v>
      </c>
      <c r="M5" s="805" t="s">
        <v>633</v>
      </c>
      <c r="N5" s="805" t="s">
        <v>633</v>
      </c>
      <c r="O5" s="805"/>
      <c r="P5" s="805"/>
      <c r="Q5" s="805"/>
      <c r="R5" s="805"/>
      <c r="S5" s="805"/>
      <c r="T5" s="805"/>
      <c r="U5" s="805"/>
      <c r="V5" s="805"/>
      <c r="W5" s="805" t="s">
        <v>635</v>
      </c>
      <c r="X5" s="805" t="s">
        <v>636</v>
      </c>
      <c r="Y5" s="805" t="s">
        <v>637</v>
      </c>
      <c r="Z5" s="805" t="s">
        <v>638</v>
      </c>
      <c r="AA5" s="805" t="s">
        <v>639</v>
      </c>
      <c r="AB5" s="805" t="s">
        <v>640</v>
      </c>
      <c r="AC5" s="805" t="s">
        <v>641</v>
      </c>
    </row>
    <row r="6" spans="1:29" ht="27" customHeight="1" thickBot="1" x14ac:dyDescent="0.25">
      <c r="A6" s="806" t="s">
        <v>642</v>
      </c>
      <c r="B6" s="806"/>
      <c r="C6" s="806"/>
      <c r="D6" s="806" t="s">
        <v>5</v>
      </c>
      <c r="E6" s="806" t="s">
        <v>492</v>
      </c>
      <c r="F6" s="806" t="s">
        <v>643</v>
      </c>
      <c r="G6" s="806" t="s">
        <v>492</v>
      </c>
      <c r="H6" s="965" t="s">
        <v>644</v>
      </c>
      <c r="I6" s="965"/>
      <c r="J6" s="965"/>
      <c r="K6" s="806" t="s">
        <v>494</v>
      </c>
      <c r="L6" s="806" t="s">
        <v>495</v>
      </c>
      <c r="M6" s="806" t="s">
        <v>496</v>
      </c>
      <c r="N6" s="806" t="s">
        <v>497</v>
      </c>
      <c r="O6" s="806" t="s">
        <v>645</v>
      </c>
      <c r="P6" s="806" t="s">
        <v>646</v>
      </c>
      <c r="Q6" s="806" t="s">
        <v>647</v>
      </c>
      <c r="R6" s="806" t="s">
        <v>500</v>
      </c>
      <c r="S6" s="806"/>
      <c r="T6" s="806"/>
      <c r="U6" s="806" t="s">
        <v>502</v>
      </c>
      <c r="V6" s="806" t="s">
        <v>648</v>
      </c>
      <c r="W6" s="965" t="s">
        <v>649</v>
      </c>
      <c r="X6" s="965"/>
      <c r="Y6" s="806" t="s">
        <v>506</v>
      </c>
      <c r="Z6" s="806" t="s">
        <v>507</v>
      </c>
      <c r="AA6" s="806" t="s">
        <v>508</v>
      </c>
      <c r="AB6" s="806" t="s">
        <v>508</v>
      </c>
      <c r="AC6" s="806" t="s">
        <v>526</v>
      </c>
    </row>
    <row r="7" spans="1:29" s="124" customFormat="1" ht="15.95" customHeight="1" x14ac:dyDescent="0.2">
      <c r="A7" s="131" t="str">
        <f>+'2. Service code creation'!A6</f>
        <v>UPTS-000000016</v>
      </c>
      <c r="B7" s="131" t="str">
        <f>+'2. Service code creation'!M6</f>
        <v>DDSP-UPTS-RemoteSupport</v>
      </c>
      <c r="C7" s="132" t="str">
        <f>IF('1. Service information'!$B$5="Professional Service","Professional Services","Managed Services")</f>
        <v>Managed Services</v>
      </c>
      <c r="D7" s="133" t="s">
        <v>531</v>
      </c>
      <c r="E7" s="133" t="str">
        <f>IF('1. Service information'!$B$5="Professional Service","No","TBD")</f>
        <v>TBD</v>
      </c>
      <c r="F7" s="133" t="s">
        <v>530</v>
      </c>
      <c r="G7" s="133" t="s">
        <v>123</v>
      </c>
      <c r="H7" s="133" t="str">
        <f>IF(LEN($B7)&lt;8," ",IF('1. Service information'!$B$5="Professional Service","n/a","TBD"))</f>
        <v>TBD</v>
      </c>
      <c r="I7" s="133" t="str">
        <f>IF(LEN($B7)&lt;8," ",IF('1. Service information'!$B$5="Professional Service","n/a","TBD"))</f>
        <v>TBD</v>
      </c>
      <c r="J7" s="133" t="str">
        <f>IF(LEN($B7)&lt;8," ",IF('1. Service information'!$B$5="Professional Service","n/a","TBD"))</f>
        <v>TBD</v>
      </c>
      <c r="K7" s="133" t="str">
        <f>IF(LEN($B7)&lt;8," ",IF('1. Service information'!$B$5="Professional Service","n/a","TBD"))</f>
        <v>TBD</v>
      </c>
      <c r="L7" s="133" t="str">
        <f>IF(LEN($B7)&lt;8," ",IF('1. Service information'!$B$5="Professional Service","n/a","TBD"))</f>
        <v>TBD</v>
      </c>
      <c r="M7" s="131" t="str">
        <f>+'2. Service code creation'!P6</f>
        <v>Remote Support</v>
      </c>
      <c r="N7" s="131" t="str">
        <f>+'2. Service code creation'!R6</f>
        <v>24x7 Remote Support.</v>
      </c>
      <c r="O7" s="134"/>
      <c r="P7" s="134" t="s">
        <v>534</v>
      </c>
      <c r="Q7" s="135"/>
      <c r="R7" s="90" t="s">
        <v>650</v>
      </c>
      <c r="S7" s="90"/>
      <c r="T7" s="132" t="str">
        <f>IF('1. Service information'!$B$5="Professional Service","n/a"," ")</f>
        <v xml:space="preserve"> </v>
      </c>
      <c r="U7" s="136" t="s">
        <v>651</v>
      </c>
      <c r="V7" s="137" t="str">
        <f>IF('1. Service information'!$B$5="Professional Service","n/a"," ")</f>
        <v xml:space="preserve"> </v>
      </c>
      <c r="W7" s="137" t="str">
        <f>IF('1. Service information'!$B$5="Professional Service","n/a"," ")</f>
        <v xml:space="preserve"> </v>
      </c>
      <c r="X7" s="137" t="str">
        <f>IF('1. Service information'!$B$5="Professional Service","n/a"," ")</f>
        <v xml:space="preserve"> </v>
      </c>
      <c r="Y7" s="90"/>
      <c r="Z7" s="136" t="s">
        <v>545</v>
      </c>
      <c r="AA7" s="137" t="str">
        <f>IF('1. Service information'!$B$5="Professional Service","n/a"," ")</f>
        <v xml:space="preserve"> </v>
      </c>
      <c r="AB7" s="90"/>
      <c r="AC7" s="135" t="s">
        <v>568</v>
      </c>
    </row>
    <row r="8" spans="1:29" ht="9.9499999999999993" customHeight="1" x14ac:dyDescent="0.2">
      <c r="A8" s="138"/>
      <c r="B8" s="130"/>
      <c r="C8" s="130"/>
      <c r="D8" s="122"/>
      <c r="E8" s="122"/>
      <c r="F8" s="122"/>
      <c r="G8" s="122"/>
      <c r="H8" s="122"/>
      <c r="I8" s="122"/>
      <c r="J8" s="122"/>
      <c r="K8" s="122"/>
      <c r="L8" s="122"/>
      <c r="M8" s="130"/>
      <c r="N8" s="130"/>
      <c r="O8" s="157"/>
      <c r="P8" s="146"/>
      <c r="Q8" s="146"/>
      <c r="R8" s="124"/>
      <c r="S8" s="124"/>
      <c r="T8" s="130"/>
      <c r="U8" s="144"/>
      <c r="V8" s="145"/>
      <c r="W8" s="145"/>
      <c r="X8" s="145"/>
      <c r="Y8" s="124"/>
      <c r="Z8" s="144"/>
      <c r="AA8" s="145"/>
      <c r="AB8" s="124"/>
      <c r="AC8" s="146"/>
    </row>
    <row r="9" spans="1:29" ht="15.95" customHeight="1" x14ac:dyDescent="0.2">
      <c r="A9" s="169"/>
      <c r="B9" s="169"/>
      <c r="C9" s="158" t="s">
        <v>652</v>
      </c>
      <c r="D9" s="159" t="s">
        <v>652</v>
      </c>
      <c r="E9" s="159" t="s">
        <v>652</v>
      </c>
      <c r="F9" s="159" t="s">
        <v>652</v>
      </c>
      <c r="G9" s="159" t="s">
        <v>652</v>
      </c>
      <c r="H9" s="949" t="s">
        <v>652</v>
      </c>
      <c r="I9" s="950"/>
      <c r="J9" s="951"/>
      <c r="K9" s="159" t="s">
        <v>652</v>
      </c>
      <c r="L9" s="804" t="s">
        <v>652</v>
      </c>
      <c r="M9" s="958" t="s">
        <v>652</v>
      </c>
      <c r="N9" s="959"/>
      <c r="O9" s="160" t="s">
        <v>652</v>
      </c>
      <c r="P9" s="160" t="s">
        <v>652</v>
      </c>
      <c r="Q9" s="160" t="s">
        <v>652</v>
      </c>
      <c r="R9" s="160" t="s">
        <v>652</v>
      </c>
      <c r="S9" s="160"/>
      <c r="T9" s="160" t="s">
        <v>652</v>
      </c>
      <c r="U9" s="170" t="s">
        <v>652</v>
      </c>
      <c r="V9" s="170" t="s">
        <v>652</v>
      </c>
      <c r="W9" s="170" t="s">
        <v>652</v>
      </c>
      <c r="X9" s="170" t="s">
        <v>652</v>
      </c>
      <c r="Y9" s="170" t="s">
        <v>652</v>
      </c>
      <c r="Z9" s="170" t="s">
        <v>652</v>
      </c>
      <c r="AA9" s="170" t="s">
        <v>652</v>
      </c>
      <c r="AB9" s="170" t="s">
        <v>652</v>
      </c>
      <c r="AC9" s="170" t="s">
        <v>652</v>
      </c>
    </row>
    <row r="10" spans="1:29" ht="153.75" customHeight="1" x14ac:dyDescent="0.2">
      <c r="A10" s="131"/>
      <c r="B10" s="131"/>
      <c r="C10" s="165" t="s">
        <v>653</v>
      </c>
      <c r="D10" s="166" t="s">
        <v>654</v>
      </c>
      <c r="E10" s="166" t="s">
        <v>655</v>
      </c>
      <c r="F10" s="167" t="s">
        <v>656</v>
      </c>
      <c r="G10" s="166" t="s">
        <v>657</v>
      </c>
      <c r="H10" s="952" t="s">
        <v>658</v>
      </c>
      <c r="I10" s="953"/>
      <c r="J10" s="954"/>
      <c r="K10" s="167" t="s">
        <v>659</v>
      </c>
      <c r="L10" s="168" t="s">
        <v>660</v>
      </c>
      <c r="M10" s="956" t="s">
        <v>661</v>
      </c>
      <c r="N10" s="957"/>
      <c r="O10" s="141" t="s">
        <v>662</v>
      </c>
      <c r="P10" s="141" t="s">
        <v>663</v>
      </c>
      <c r="Q10" s="141" t="s">
        <v>664</v>
      </c>
      <c r="R10" s="141" t="s">
        <v>665</v>
      </c>
      <c r="S10" s="141"/>
      <c r="T10" s="141" t="s">
        <v>666</v>
      </c>
      <c r="U10" s="141" t="s">
        <v>667</v>
      </c>
      <c r="V10" s="141" t="s">
        <v>668</v>
      </c>
      <c r="W10" s="147" t="s">
        <v>669</v>
      </c>
      <c r="X10" s="147" t="s">
        <v>669</v>
      </c>
      <c r="Y10" s="147" t="s">
        <v>669</v>
      </c>
      <c r="Z10" s="141" t="s">
        <v>670</v>
      </c>
      <c r="AA10" s="141" t="s">
        <v>671</v>
      </c>
      <c r="AB10" s="147" t="s">
        <v>669</v>
      </c>
      <c r="AC10" s="141" t="s">
        <v>672</v>
      </c>
    </row>
    <row r="11" spans="1:29" s="172" customFormat="1" ht="48" x14ac:dyDescent="0.2">
      <c r="A11" s="131"/>
      <c r="B11" s="131"/>
      <c r="C11" s="161"/>
      <c r="D11" s="162"/>
      <c r="E11" s="162"/>
      <c r="F11" s="136"/>
      <c r="G11" s="133"/>
      <c r="H11" s="133"/>
      <c r="I11" s="133"/>
      <c r="J11" s="133"/>
      <c r="K11" s="133"/>
      <c r="L11" s="171"/>
      <c r="M11" s="131"/>
      <c r="N11" s="131"/>
      <c r="O11" s="134"/>
      <c r="P11" s="134"/>
      <c r="Q11" s="134"/>
      <c r="R11" s="134"/>
      <c r="S11" s="134" t="s">
        <v>673</v>
      </c>
      <c r="T11" s="134"/>
      <c r="U11" s="134"/>
      <c r="V11" s="134"/>
      <c r="W11" s="163"/>
      <c r="X11" s="164"/>
      <c r="Y11" s="134"/>
      <c r="Z11" s="134"/>
      <c r="AA11" s="134"/>
      <c r="AB11" s="134"/>
      <c r="AC11" s="134"/>
    </row>
    <row r="12" spans="1:29" s="172" customFormat="1" ht="24" x14ac:dyDescent="0.2">
      <c r="A12" s="153"/>
      <c r="B12" s="153"/>
      <c r="C12" s="154"/>
      <c r="D12" s="155"/>
      <c r="E12" s="155"/>
      <c r="F12" s="152"/>
      <c r="G12" s="156"/>
      <c r="H12" s="156"/>
      <c r="I12" s="156"/>
      <c r="J12" s="156"/>
      <c r="K12" s="156"/>
      <c r="L12" s="156"/>
      <c r="M12" s="153"/>
      <c r="N12" s="153"/>
      <c r="O12" s="140"/>
      <c r="P12" s="140"/>
      <c r="Q12" s="140"/>
      <c r="R12" s="140"/>
      <c r="S12" s="140" t="s">
        <v>674</v>
      </c>
      <c r="T12" s="121"/>
      <c r="U12" s="121"/>
      <c r="V12" s="121"/>
      <c r="W12" s="151"/>
      <c r="X12" s="120"/>
      <c r="Y12" s="121"/>
      <c r="Z12" s="61"/>
      <c r="AA12" s="121"/>
      <c r="AB12" s="148"/>
      <c r="AC12" s="173"/>
    </row>
    <row r="13" spans="1:29" s="172" customFormat="1" ht="24" x14ac:dyDescent="0.2">
      <c r="A13" s="153"/>
      <c r="B13" s="153"/>
      <c r="C13" s="154"/>
      <c r="D13" s="152"/>
      <c r="E13" s="152"/>
      <c r="F13" s="152"/>
      <c r="G13" s="156"/>
      <c r="H13" s="156"/>
      <c r="I13" s="156"/>
      <c r="J13" s="156"/>
      <c r="K13" s="156"/>
      <c r="L13" s="156"/>
      <c r="M13" s="153"/>
      <c r="N13" s="153"/>
      <c r="O13" s="140"/>
      <c r="P13" s="140"/>
      <c r="Q13" s="140"/>
      <c r="R13" s="140"/>
      <c r="S13" s="140" t="s">
        <v>675</v>
      </c>
      <c r="T13" s="142"/>
      <c r="U13" s="142"/>
      <c r="V13" s="142"/>
      <c r="W13" s="150"/>
      <c r="X13" s="149"/>
      <c r="Y13" s="142"/>
      <c r="Z13" s="61"/>
      <c r="AA13" s="121"/>
      <c r="AB13" s="61"/>
      <c r="AC13" s="143"/>
    </row>
    <row r="14" spans="1:29" s="172" customFormat="1" ht="15.95" customHeight="1" x14ac:dyDescent="0.2">
      <c r="A14" s="153"/>
      <c r="B14" s="153"/>
      <c r="C14" s="154"/>
      <c r="D14" s="152"/>
      <c r="E14" s="152"/>
      <c r="F14" s="156"/>
      <c r="G14" s="156"/>
      <c r="H14" s="156"/>
      <c r="I14" s="156"/>
      <c r="J14" s="156"/>
      <c r="K14" s="156"/>
      <c r="L14" s="156"/>
      <c r="M14" s="153"/>
      <c r="N14" s="153"/>
      <c r="O14" s="140"/>
      <c r="P14" s="140"/>
      <c r="Q14" s="143"/>
      <c r="R14" s="61"/>
      <c r="S14" s="61" t="s">
        <v>676</v>
      </c>
      <c r="T14" s="142"/>
      <c r="U14" s="142"/>
      <c r="V14" s="142"/>
      <c r="W14" s="150"/>
      <c r="X14" s="149"/>
      <c r="Y14" s="142"/>
      <c r="Z14" s="61"/>
      <c r="AA14" s="121"/>
      <c r="AB14" s="61"/>
      <c r="AC14" s="143"/>
    </row>
    <row r="15" spans="1:29" s="172" customFormat="1" ht="15.95" customHeight="1" x14ac:dyDescent="0.2">
      <c r="A15" s="153"/>
      <c r="B15" s="153"/>
      <c r="C15" s="142"/>
      <c r="D15" s="152"/>
      <c r="E15" s="152"/>
      <c r="F15" s="156"/>
      <c r="G15" s="156"/>
      <c r="H15" s="156"/>
      <c r="I15" s="156"/>
      <c r="J15" s="156"/>
      <c r="K15" s="156"/>
      <c r="L15" s="156"/>
      <c r="M15" s="153"/>
      <c r="N15" s="153"/>
      <c r="O15" s="140"/>
      <c r="P15" s="140"/>
      <c r="Q15" s="143"/>
      <c r="R15" s="61"/>
      <c r="S15" s="61"/>
      <c r="T15" s="142"/>
      <c r="U15" s="142"/>
      <c r="V15" s="142"/>
      <c r="W15" s="150"/>
      <c r="X15" s="149"/>
      <c r="Y15" s="142"/>
      <c r="Z15" s="61"/>
      <c r="AA15" s="121"/>
      <c r="AB15" s="61"/>
      <c r="AC15" s="143"/>
    </row>
    <row r="16" spans="1:29" s="172" customFormat="1" ht="15.95" customHeight="1" x14ac:dyDescent="0.2">
      <c r="A16" s="153"/>
      <c r="B16" s="153"/>
      <c r="C16" s="154"/>
      <c r="D16" s="152"/>
      <c r="E16" s="152"/>
      <c r="F16" s="156"/>
      <c r="G16" s="156"/>
      <c r="H16" s="156"/>
      <c r="I16" s="156"/>
      <c r="J16" s="156"/>
      <c r="K16" s="156"/>
      <c r="L16" s="156"/>
      <c r="M16" s="153"/>
      <c r="N16" s="153"/>
      <c r="O16" s="140"/>
      <c r="P16" s="140"/>
      <c r="Q16" s="143"/>
      <c r="R16" s="61"/>
      <c r="S16" s="61"/>
      <c r="T16" s="142"/>
      <c r="U16" s="152"/>
      <c r="V16" s="121"/>
      <c r="W16" s="151"/>
      <c r="X16" s="120"/>
      <c r="Y16" s="61"/>
      <c r="Z16" s="61"/>
      <c r="AA16" s="121"/>
      <c r="AB16" s="61"/>
      <c r="AC16" s="143"/>
    </row>
    <row r="17" spans="1:29" s="172" customFormat="1" ht="15.95" customHeight="1" x14ac:dyDescent="0.2">
      <c r="A17" s="153"/>
      <c r="B17" s="153"/>
      <c r="C17" s="142"/>
      <c r="D17" s="152"/>
      <c r="E17" s="152"/>
      <c r="F17" s="156"/>
      <c r="G17" s="156"/>
      <c r="H17" s="156"/>
      <c r="I17" s="156"/>
      <c r="J17" s="156"/>
      <c r="K17" s="156"/>
      <c r="L17" s="156"/>
      <c r="M17" s="153"/>
      <c r="N17" s="153"/>
      <c r="O17" s="140"/>
      <c r="P17" s="140"/>
      <c r="Q17" s="143"/>
      <c r="R17" s="61"/>
      <c r="S17" s="61"/>
      <c r="T17" s="142"/>
      <c r="U17" s="152"/>
      <c r="V17" s="121"/>
      <c r="W17" s="151"/>
      <c r="X17" s="120"/>
      <c r="Y17" s="61"/>
      <c r="Z17" s="61"/>
      <c r="AA17" s="121"/>
      <c r="AB17" s="61"/>
      <c r="AC17" s="143"/>
    </row>
    <row r="18" spans="1:29" s="172" customFormat="1" ht="15.95" customHeight="1" x14ac:dyDescent="0.2">
      <c r="A18" s="153"/>
      <c r="B18" s="153"/>
      <c r="C18" s="142"/>
      <c r="D18" s="156"/>
      <c r="E18" s="156"/>
      <c r="F18" s="156"/>
      <c r="G18" s="156"/>
      <c r="H18" s="156"/>
      <c r="I18" s="156"/>
      <c r="J18" s="156"/>
      <c r="K18" s="156"/>
      <c r="L18" s="156"/>
      <c r="M18" s="153"/>
      <c r="N18" s="153"/>
      <c r="O18" s="140"/>
      <c r="P18" s="140"/>
      <c r="Q18" s="143"/>
      <c r="R18" s="61"/>
      <c r="S18" s="61"/>
      <c r="T18" s="142"/>
      <c r="U18" s="152"/>
      <c r="V18" s="121"/>
      <c r="W18" s="151"/>
      <c r="X18" s="120"/>
      <c r="Y18" s="61"/>
      <c r="Z18" s="61"/>
      <c r="AA18" s="121"/>
      <c r="AB18" s="61"/>
      <c r="AC18" s="143"/>
    </row>
    <row r="19" spans="1:29" s="172" customFormat="1" ht="15.95" customHeight="1" x14ac:dyDescent="0.2">
      <c r="A19" s="153"/>
      <c r="B19" s="153"/>
      <c r="C19" s="142"/>
      <c r="D19" s="156"/>
      <c r="E19" s="156"/>
      <c r="F19" s="156"/>
      <c r="G19" s="156"/>
      <c r="H19" s="156"/>
      <c r="I19" s="156"/>
      <c r="J19" s="156"/>
      <c r="K19" s="156"/>
      <c r="L19" s="156"/>
      <c r="M19" s="153"/>
      <c r="N19" s="153"/>
      <c r="O19" s="140"/>
      <c r="P19" s="140"/>
      <c r="Q19" s="143"/>
      <c r="R19" s="61"/>
      <c r="S19" s="61"/>
      <c r="T19" s="142"/>
      <c r="U19" s="152"/>
      <c r="V19" s="121"/>
      <c r="W19" s="151"/>
      <c r="X19" s="120"/>
      <c r="Y19" s="61"/>
      <c r="Z19" s="61"/>
      <c r="AA19" s="121"/>
      <c r="AB19" s="61"/>
      <c r="AC19" s="143"/>
    </row>
    <row r="20" spans="1:29" s="172" customFormat="1" ht="15.95" customHeight="1" x14ac:dyDescent="0.2">
      <c r="A20" s="153"/>
      <c r="B20" s="153"/>
      <c r="C20" s="142"/>
      <c r="D20" s="156"/>
      <c r="E20" s="156"/>
      <c r="F20" s="156"/>
      <c r="G20" s="156"/>
      <c r="H20" s="156"/>
      <c r="I20" s="156"/>
      <c r="J20" s="156"/>
      <c r="K20" s="156"/>
      <c r="L20" s="156"/>
      <c r="M20" s="153"/>
      <c r="N20" s="153"/>
      <c r="O20" s="140"/>
      <c r="P20" s="140"/>
      <c r="Q20" s="143"/>
      <c r="R20" s="61"/>
      <c r="S20" s="61"/>
      <c r="T20" s="142"/>
      <c r="U20" s="152"/>
      <c r="V20" s="121"/>
      <c r="W20" s="151"/>
      <c r="X20" s="120"/>
      <c r="Y20" s="61"/>
      <c r="Z20" s="61"/>
      <c r="AA20" s="121"/>
      <c r="AB20" s="61"/>
      <c r="AC20" s="143"/>
    </row>
    <row r="21" spans="1:29" s="172" customFormat="1" ht="15.95" customHeight="1" x14ac:dyDescent="0.2">
      <c r="A21" s="153"/>
      <c r="B21" s="153"/>
      <c r="C21" s="142"/>
      <c r="D21" s="156"/>
      <c r="E21" s="156"/>
      <c r="F21" s="156"/>
      <c r="G21" s="156"/>
      <c r="H21" s="156"/>
      <c r="I21" s="156"/>
      <c r="J21" s="156"/>
      <c r="K21" s="156"/>
      <c r="L21" s="156"/>
      <c r="M21" s="153"/>
      <c r="N21" s="153"/>
      <c r="O21" s="140"/>
      <c r="P21" s="140"/>
      <c r="Q21" s="143"/>
      <c r="R21" s="61"/>
      <c r="S21" s="61"/>
      <c r="T21" s="142"/>
      <c r="U21" s="152"/>
      <c r="V21" s="121"/>
      <c r="W21" s="151"/>
      <c r="X21" s="120"/>
      <c r="Y21" s="61"/>
      <c r="Z21" s="61"/>
      <c r="AA21" s="121"/>
      <c r="AB21" s="61"/>
      <c r="AC21" s="143"/>
    </row>
    <row r="22" spans="1:29" s="172" customFormat="1" ht="15.95" customHeight="1" x14ac:dyDescent="0.2">
      <c r="A22" s="153"/>
      <c r="B22" s="153"/>
      <c r="C22" s="142"/>
      <c r="D22" s="156"/>
      <c r="E22" s="156"/>
      <c r="F22" s="156"/>
      <c r="G22" s="156"/>
      <c r="H22" s="156"/>
      <c r="I22" s="156"/>
      <c r="J22" s="156"/>
      <c r="K22" s="156"/>
      <c r="L22" s="156"/>
      <c r="M22" s="153"/>
      <c r="N22" s="153"/>
      <c r="O22" s="140"/>
      <c r="P22" s="140"/>
      <c r="Q22" s="143"/>
      <c r="R22" s="61"/>
      <c r="S22" s="61"/>
      <c r="T22" s="142"/>
      <c r="U22" s="152"/>
      <c r="V22" s="121"/>
      <c r="W22" s="151"/>
      <c r="X22" s="120"/>
      <c r="Y22" s="61"/>
      <c r="Z22" s="61"/>
      <c r="AA22" s="121"/>
      <c r="AB22" s="61"/>
      <c r="AC22" s="143"/>
    </row>
    <row r="23" spans="1:29" s="172" customFormat="1" ht="15.95" customHeight="1" x14ac:dyDescent="0.2">
      <c r="A23" s="153"/>
      <c r="B23" s="153"/>
      <c r="C23" s="142"/>
      <c r="D23" s="156"/>
      <c r="E23" s="156"/>
      <c r="F23" s="156"/>
      <c r="G23" s="156"/>
      <c r="H23" s="156"/>
      <c r="I23" s="156"/>
      <c r="J23" s="156"/>
      <c r="K23" s="156"/>
      <c r="L23" s="156"/>
      <c r="M23" s="153"/>
      <c r="N23" s="153"/>
      <c r="O23" s="140"/>
      <c r="P23" s="140"/>
      <c r="Q23" s="143"/>
      <c r="R23" s="61"/>
      <c r="S23" s="61"/>
      <c r="T23" s="142"/>
      <c r="U23" s="152"/>
      <c r="V23" s="121"/>
      <c r="W23" s="151"/>
      <c r="X23" s="120"/>
      <c r="Y23" s="61"/>
      <c r="Z23" s="61"/>
      <c r="AA23" s="121"/>
      <c r="AB23" s="61"/>
      <c r="AC23" s="143"/>
    </row>
    <row r="24" spans="1:29" s="172" customFormat="1" ht="15.95" customHeight="1" x14ac:dyDescent="0.2">
      <c r="A24" s="153"/>
      <c r="B24" s="153"/>
      <c r="C24" s="142"/>
      <c r="D24" s="156"/>
      <c r="E24" s="156"/>
      <c r="F24" s="156"/>
      <c r="G24" s="156"/>
      <c r="H24" s="156"/>
      <c r="I24" s="156"/>
      <c r="J24" s="156"/>
      <c r="K24" s="156"/>
      <c r="L24" s="156"/>
      <c r="M24" s="153"/>
      <c r="N24" s="153"/>
      <c r="O24" s="140"/>
      <c r="P24" s="140"/>
      <c r="Q24" s="143"/>
      <c r="R24" s="61"/>
      <c r="S24" s="61"/>
      <c r="T24" s="142"/>
      <c r="U24" s="152"/>
      <c r="V24" s="121"/>
      <c r="W24" s="151"/>
      <c r="X24" s="120"/>
      <c r="Y24" s="61"/>
      <c r="Z24" s="61"/>
      <c r="AA24" s="121"/>
      <c r="AB24" s="61"/>
      <c r="AC24" s="143"/>
    </row>
    <row r="25" spans="1:29" s="172" customFormat="1" ht="15.95" customHeight="1" x14ac:dyDescent="0.2">
      <c r="A25" s="153"/>
      <c r="B25" s="153"/>
      <c r="C25" s="142"/>
      <c r="D25" s="156"/>
      <c r="E25" s="156"/>
      <c r="F25" s="156"/>
      <c r="G25" s="156"/>
      <c r="H25" s="156"/>
      <c r="I25" s="156"/>
      <c r="J25" s="156"/>
      <c r="K25" s="156"/>
      <c r="L25" s="156"/>
      <c r="M25" s="153"/>
      <c r="N25" s="153"/>
      <c r="O25" s="140"/>
      <c r="P25" s="140"/>
      <c r="Q25" s="143"/>
      <c r="R25" s="61"/>
      <c r="S25" s="61"/>
      <c r="T25" s="142"/>
      <c r="U25" s="152"/>
      <c r="V25" s="121"/>
      <c r="W25" s="151"/>
      <c r="X25" s="120"/>
      <c r="Y25" s="61"/>
      <c r="Z25" s="61"/>
      <c r="AA25" s="121"/>
      <c r="AB25" s="61"/>
      <c r="AC25" s="143"/>
    </row>
    <row r="26" spans="1:29" s="172" customFormat="1" ht="15.95" customHeight="1" x14ac:dyDescent="0.2">
      <c r="A26" s="153"/>
      <c r="B26" s="153"/>
      <c r="C26" s="142"/>
      <c r="D26" s="156"/>
      <c r="E26" s="156"/>
      <c r="F26" s="156"/>
      <c r="G26" s="156"/>
      <c r="H26" s="156"/>
      <c r="I26" s="156"/>
      <c r="J26" s="156"/>
      <c r="K26" s="156"/>
      <c r="L26" s="156"/>
      <c r="M26" s="153"/>
      <c r="N26" s="153"/>
      <c r="O26" s="140"/>
      <c r="P26" s="140"/>
      <c r="Q26" s="143"/>
      <c r="R26" s="61"/>
      <c r="S26" s="61"/>
      <c r="T26" s="142"/>
      <c r="U26" s="152"/>
      <c r="V26" s="121"/>
      <c r="W26" s="151"/>
      <c r="X26" s="120"/>
      <c r="Y26" s="61"/>
      <c r="Z26" s="61"/>
      <c r="AA26" s="121"/>
      <c r="AB26" s="61"/>
      <c r="AC26" s="143"/>
    </row>
    <row r="27" spans="1:29" s="172" customFormat="1" ht="15.95" customHeight="1" x14ac:dyDescent="0.2">
      <c r="A27" s="153"/>
      <c r="B27" s="153"/>
      <c r="C27" s="142"/>
      <c r="D27" s="156"/>
      <c r="E27" s="156"/>
      <c r="F27" s="156"/>
      <c r="G27" s="156"/>
      <c r="H27" s="156"/>
      <c r="I27" s="156"/>
      <c r="J27" s="156"/>
      <c r="K27" s="156"/>
      <c r="L27" s="156"/>
      <c r="M27" s="153"/>
      <c r="N27" s="153"/>
      <c r="O27" s="140"/>
      <c r="P27" s="140"/>
      <c r="Q27" s="143"/>
      <c r="R27" s="61"/>
      <c r="S27" s="61"/>
      <c r="T27" s="142"/>
      <c r="U27" s="152"/>
      <c r="V27" s="121"/>
      <c r="W27" s="151"/>
      <c r="X27" s="120"/>
      <c r="Y27" s="61"/>
      <c r="Z27" s="61"/>
      <c r="AA27" s="121"/>
      <c r="AB27" s="61"/>
      <c r="AC27" s="143"/>
    </row>
    <row r="28" spans="1:29" s="172" customFormat="1" ht="15.95" customHeight="1" x14ac:dyDescent="0.2">
      <c r="A28" s="153"/>
      <c r="B28" s="153"/>
      <c r="C28" s="142"/>
      <c r="D28" s="156"/>
      <c r="E28" s="156"/>
      <c r="F28" s="156"/>
      <c r="G28" s="156"/>
      <c r="H28" s="156"/>
      <c r="I28" s="156"/>
      <c r="J28" s="156"/>
      <c r="K28" s="156"/>
      <c r="L28" s="156"/>
      <c r="M28" s="153"/>
      <c r="N28" s="153"/>
      <c r="O28" s="140"/>
      <c r="P28" s="140"/>
      <c r="Q28" s="143"/>
      <c r="R28" s="61"/>
      <c r="S28" s="61"/>
      <c r="T28" s="142"/>
      <c r="U28" s="152"/>
      <c r="V28" s="121"/>
      <c r="W28" s="151"/>
      <c r="X28" s="120"/>
      <c r="Y28" s="61"/>
      <c r="Z28" s="61"/>
      <c r="AA28" s="121"/>
      <c r="AB28" s="61"/>
      <c r="AC28" s="143"/>
    </row>
    <row r="29" spans="1:29" s="172" customFormat="1" ht="15.95" customHeight="1" x14ac:dyDescent="0.2">
      <c r="A29" s="153"/>
      <c r="B29" s="153"/>
      <c r="C29" s="142"/>
      <c r="D29" s="156"/>
      <c r="E29" s="156"/>
      <c r="F29" s="156"/>
      <c r="G29" s="156"/>
      <c r="H29" s="156"/>
      <c r="I29" s="156"/>
      <c r="J29" s="156"/>
      <c r="K29" s="156"/>
      <c r="L29" s="156"/>
      <c r="M29" s="153"/>
      <c r="N29" s="153"/>
      <c r="O29" s="140"/>
      <c r="P29" s="140"/>
      <c r="Q29" s="143"/>
      <c r="R29" s="61"/>
      <c r="S29" s="61"/>
      <c r="T29" s="142"/>
      <c r="U29" s="152"/>
      <c r="V29" s="121"/>
      <c r="W29" s="151"/>
      <c r="X29" s="120"/>
      <c r="Y29" s="61"/>
      <c r="Z29" s="61"/>
      <c r="AA29" s="121"/>
      <c r="AB29" s="61"/>
      <c r="AC29" s="143"/>
    </row>
    <row r="30" spans="1:29" s="172" customFormat="1" ht="15.95" customHeight="1" x14ac:dyDescent="0.2">
      <c r="A30" s="153"/>
      <c r="B30" s="153"/>
      <c r="C30" s="142"/>
      <c r="D30" s="156"/>
      <c r="E30" s="156"/>
      <c r="F30" s="156"/>
      <c r="G30" s="156"/>
      <c r="H30" s="156"/>
      <c r="I30" s="156"/>
      <c r="J30" s="156"/>
      <c r="K30" s="156"/>
      <c r="L30" s="156"/>
      <c r="M30" s="153"/>
      <c r="N30" s="153"/>
      <c r="O30" s="140"/>
      <c r="P30" s="140"/>
      <c r="Q30" s="143"/>
      <c r="R30" s="61"/>
      <c r="S30" s="61"/>
      <c r="T30" s="142"/>
      <c r="U30" s="152"/>
      <c r="V30" s="121"/>
      <c r="W30" s="151"/>
      <c r="X30" s="120"/>
      <c r="Y30" s="61"/>
      <c r="Z30" s="61"/>
      <c r="AA30" s="121"/>
      <c r="AB30" s="61"/>
      <c r="AC30" s="143"/>
    </row>
    <row r="31" spans="1:29" s="172" customFormat="1" ht="15.95" customHeight="1" x14ac:dyDescent="0.2">
      <c r="A31" s="153"/>
      <c r="B31" s="153"/>
      <c r="C31" s="142"/>
      <c r="D31" s="156"/>
      <c r="E31" s="156"/>
      <c r="F31" s="156"/>
      <c r="G31" s="156"/>
      <c r="H31" s="156"/>
      <c r="I31" s="156"/>
      <c r="J31" s="156"/>
      <c r="K31" s="156"/>
      <c r="L31" s="156"/>
      <c r="M31" s="153"/>
      <c r="N31" s="153"/>
      <c r="O31" s="140"/>
      <c r="P31" s="140"/>
      <c r="Q31" s="143"/>
      <c r="R31" s="61"/>
      <c r="S31" s="61"/>
      <c r="T31" s="142"/>
      <c r="U31" s="152"/>
      <c r="V31" s="121"/>
      <c r="W31" s="151"/>
      <c r="X31" s="120"/>
      <c r="Y31" s="61"/>
      <c r="Z31" s="61"/>
      <c r="AA31" s="121"/>
      <c r="AB31" s="61"/>
      <c r="AC31" s="143"/>
    </row>
    <row r="32" spans="1:29" s="172" customFormat="1" ht="15.95" customHeight="1" x14ac:dyDescent="0.2">
      <c r="A32" s="153"/>
      <c r="B32" s="153"/>
      <c r="C32" s="142"/>
      <c r="D32" s="156"/>
      <c r="E32" s="156"/>
      <c r="F32" s="156"/>
      <c r="G32" s="156"/>
      <c r="H32" s="156"/>
      <c r="I32" s="156"/>
      <c r="J32" s="156"/>
      <c r="K32" s="156"/>
      <c r="L32" s="156"/>
      <c r="M32" s="153"/>
      <c r="N32" s="153"/>
      <c r="O32" s="140"/>
      <c r="P32" s="140"/>
      <c r="Q32" s="143"/>
      <c r="R32" s="61"/>
      <c r="S32" s="61"/>
      <c r="T32" s="142"/>
      <c r="U32" s="152"/>
      <c r="V32" s="121"/>
      <c r="W32" s="151"/>
      <c r="X32" s="120"/>
      <c r="Y32" s="61"/>
      <c r="Z32" s="61"/>
      <c r="AA32" s="121"/>
      <c r="AB32" s="61"/>
      <c r="AC32" s="143"/>
    </row>
    <row r="33" spans="1:29" s="172" customFormat="1" ht="15.95" customHeight="1" x14ac:dyDescent="0.2">
      <c r="A33" s="153"/>
      <c r="B33" s="153"/>
      <c r="C33" s="142"/>
      <c r="D33" s="156"/>
      <c r="E33" s="156"/>
      <c r="F33" s="156"/>
      <c r="G33" s="156"/>
      <c r="H33" s="156"/>
      <c r="I33" s="156"/>
      <c r="J33" s="156"/>
      <c r="K33" s="156"/>
      <c r="L33" s="156"/>
      <c r="M33" s="153"/>
      <c r="N33" s="153"/>
      <c r="O33" s="140"/>
      <c r="P33" s="140"/>
      <c r="Q33" s="143"/>
      <c r="R33" s="61"/>
      <c r="S33" s="61"/>
      <c r="T33" s="142"/>
      <c r="U33" s="152"/>
      <c r="V33" s="121"/>
      <c r="W33" s="151"/>
      <c r="X33" s="120"/>
      <c r="Y33" s="61"/>
      <c r="Z33" s="61"/>
      <c r="AA33" s="121"/>
      <c r="AB33" s="61"/>
      <c r="AC33" s="143"/>
    </row>
    <row r="34" spans="1:29" s="172" customFormat="1" ht="15.95" customHeight="1" x14ac:dyDescent="0.2">
      <c r="A34" s="153"/>
      <c r="B34" s="153"/>
      <c r="C34" s="142"/>
      <c r="D34" s="156"/>
      <c r="E34" s="156"/>
      <c r="F34" s="156"/>
      <c r="G34" s="156"/>
      <c r="H34" s="156"/>
      <c r="I34" s="156"/>
      <c r="J34" s="156"/>
      <c r="K34" s="156"/>
      <c r="L34" s="156"/>
      <c r="M34" s="153"/>
      <c r="N34" s="153"/>
      <c r="O34" s="140"/>
      <c r="P34" s="140"/>
      <c r="Q34" s="143"/>
      <c r="R34" s="61"/>
      <c r="S34" s="61"/>
      <c r="T34" s="142"/>
      <c r="U34" s="152"/>
      <c r="V34" s="121"/>
      <c r="W34" s="151"/>
      <c r="X34" s="120"/>
      <c r="Y34" s="61"/>
      <c r="Z34" s="61"/>
      <c r="AA34" s="121"/>
      <c r="AB34" s="61"/>
      <c r="AC34" s="143"/>
    </row>
    <row r="35" spans="1:29" s="172" customFormat="1" ht="15.95" customHeight="1" x14ac:dyDescent="0.2">
      <c r="A35" s="153"/>
      <c r="B35" s="153"/>
      <c r="C35" s="142"/>
      <c r="D35" s="156"/>
      <c r="E35" s="156"/>
      <c r="F35" s="156"/>
      <c r="G35" s="156"/>
      <c r="H35" s="156"/>
      <c r="I35" s="156"/>
      <c r="J35" s="156"/>
      <c r="K35" s="156"/>
      <c r="L35" s="156"/>
      <c r="M35" s="153"/>
      <c r="N35" s="153"/>
      <c r="O35" s="140"/>
      <c r="P35" s="140"/>
      <c r="Q35" s="143"/>
      <c r="R35" s="61"/>
      <c r="S35" s="61"/>
      <c r="T35" s="142"/>
      <c r="U35" s="152"/>
      <c r="V35" s="121"/>
      <c r="W35" s="151"/>
      <c r="X35" s="120"/>
      <c r="Y35" s="61"/>
      <c r="Z35" s="61"/>
      <c r="AA35" s="121"/>
      <c r="AB35" s="61"/>
      <c r="AC35" s="143"/>
    </row>
    <row r="36" spans="1:29" s="172" customFormat="1" ht="15.95" customHeight="1" x14ac:dyDescent="0.2">
      <c r="A36" s="153"/>
      <c r="B36" s="153"/>
      <c r="C36" s="142"/>
      <c r="D36" s="156"/>
      <c r="E36" s="156"/>
      <c r="F36" s="156"/>
      <c r="G36" s="156"/>
      <c r="H36" s="156"/>
      <c r="I36" s="156"/>
      <c r="J36" s="156"/>
      <c r="K36" s="156"/>
      <c r="L36" s="156"/>
      <c r="M36" s="153"/>
      <c r="N36" s="153"/>
      <c r="O36" s="140"/>
      <c r="P36" s="140"/>
      <c r="Q36" s="143"/>
      <c r="R36" s="61"/>
      <c r="S36" s="61"/>
      <c r="T36" s="142"/>
      <c r="U36" s="152"/>
      <c r="V36" s="121"/>
      <c r="W36" s="151"/>
      <c r="X36" s="120"/>
      <c r="Y36" s="61"/>
      <c r="Z36" s="61"/>
      <c r="AA36" s="121"/>
      <c r="AB36" s="61"/>
      <c r="AC36" s="143"/>
    </row>
    <row r="37" spans="1:29" s="172" customFormat="1" ht="15.95" customHeight="1" x14ac:dyDescent="0.2">
      <c r="A37" s="153"/>
      <c r="B37" s="153"/>
      <c r="C37" s="142"/>
      <c r="D37" s="156"/>
      <c r="E37" s="156"/>
      <c r="F37" s="156"/>
      <c r="G37" s="156"/>
      <c r="H37" s="156"/>
      <c r="I37" s="156"/>
      <c r="J37" s="156"/>
      <c r="K37" s="156"/>
      <c r="L37" s="156"/>
      <c r="M37" s="153"/>
      <c r="N37" s="153"/>
      <c r="O37" s="140"/>
      <c r="P37" s="140"/>
      <c r="Q37" s="143"/>
      <c r="R37" s="61"/>
      <c r="S37" s="61"/>
      <c r="T37" s="142"/>
      <c r="U37" s="152"/>
      <c r="V37" s="121"/>
      <c r="W37" s="151"/>
      <c r="X37" s="120"/>
      <c r="Y37" s="61"/>
      <c r="Z37" s="61"/>
      <c r="AA37" s="121"/>
      <c r="AB37" s="61"/>
      <c r="AC37" s="143"/>
    </row>
    <row r="38" spans="1:29" s="172" customFormat="1" ht="15.95" customHeight="1" x14ac:dyDescent="0.2">
      <c r="A38" s="153"/>
      <c r="B38" s="153"/>
      <c r="C38" s="142"/>
      <c r="D38" s="156"/>
      <c r="E38" s="156"/>
      <c r="F38" s="156"/>
      <c r="G38" s="156"/>
      <c r="H38" s="156"/>
      <c r="I38" s="156"/>
      <c r="J38" s="156"/>
      <c r="K38" s="156"/>
      <c r="L38" s="156"/>
      <c r="M38" s="153"/>
      <c r="N38" s="153"/>
      <c r="O38" s="140"/>
      <c r="P38" s="140"/>
      <c r="Q38" s="143"/>
      <c r="R38" s="61"/>
      <c r="S38" s="61"/>
      <c r="T38" s="142"/>
      <c r="U38" s="152"/>
      <c r="V38" s="121"/>
      <c r="W38" s="151"/>
      <c r="X38" s="120"/>
      <c r="Y38" s="61"/>
      <c r="Z38" s="61"/>
      <c r="AA38" s="121"/>
      <c r="AB38" s="61"/>
      <c r="AC38" s="143"/>
    </row>
    <row r="39" spans="1:29" s="172" customFormat="1" ht="15.95" customHeight="1" x14ac:dyDescent="0.2">
      <c r="A39" s="153"/>
      <c r="B39" s="153"/>
      <c r="C39" s="142"/>
      <c r="D39" s="156"/>
      <c r="E39" s="156"/>
      <c r="F39" s="156"/>
      <c r="G39" s="156"/>
      <c r="H39" s="156"/>
      <c r="I39" s="156"/>
      <c r="J39" s="156"/>
      <c r="K39" s="156"/>
      <c r="L39" s="156"/>
      <c r="M39" s="153"/>
      <c r="N39" s="153"/>
      <c r="O39" s="140"/>
      <c r="P39" s="140"/>
      <c r="Q39" s="143"/>
      <c r="R39" s="61"/>
      <c r="S39" s="61"/>
      <c r="T39" s="142"/>
      <c r="U39" s="152"/>
      <c r="V39" s="121"/>
      <c r="W39" s="151"/>
      <c r="X39" s="120"/>
      <c r="Y39" s="61"/>
      <c r="Z39" s="61"/>
      <c r="AA39" s="121"/>
      <c r="AB39" s="61"/>
      <c r="AC39" s="143"/>
    </row>
    <row r="40" spans="1:29" s="172" customFormat="1" ht="15.95" customHeight="1" x14ac:dyDescent="0.2">
      <c r="A40" s="153"/>
      <c r="B40" s="153"/>
      <c r="C40" s="142"/>
      <c r="D40" s="156"/>
      <c r="E40" s="156"/>
      <c r="F40" s="156"/>
      <c r="G40" s="156"/>
      <c r="H40" s="156"/>
      <c r="I40" s="156"/>
      <c r="J40" s="156"/>
      <c r="K40" s="156"/>
      <c r="L40" s="156"/>
      <c r="M40" s="153"/>
      <c r="N40" s="153"/>
      <c r="O40" s="140"/>
      <c r="P40" s="140"/>
      <c r="Q40" s="143"/>
      <c r="R40" s="61"/>
      <c r="S40" s="61"/>
      <c r="T40" s="142"/>
      <c r="U40" s="152"/>
      <c r="V40" s="121"/>
      <c r="W40" s="151"/>
      <c r="X40" s="120"/>
      <c r="Y40" s="61"/>
      <c r="Z40" s="61"/>
      <c r="AA40" s="121"/>
      <c r="AB40" s="61"/>
      <c r="AC40" s="143"/>
    </row>
    <row r="41" spans="1:29" s="172" customFormat="1" ht="15.95" customHeight="1" x14ac:dyDescent="0.2">
      <c r="A41" s="153"/>
      <c r="B41" s="153"/>
      <c r="C41" s="142"/>
      <c r="D41" s="156"/>
      <c r="E41" s="156"/>
      <c r="F41" s="156"/>
      <c r="G41" s="156"/>
      <c r="H41" s="156"/>
      <c r="I41" s="156"/>
      <c r="J41" s="156"/>
      <c r="K41" s="156"/>
      <c r="L41" s="156"/>
      <c r="M41" s="153"/>
      <c r="N41" s="153"/>
      <c r="O41" s="140"/>
      <c r="P41" s="140"/>
      <c r="Q41" s="143"/>
      <c r="R41" s="61"/>
      <c r="S41" s="61"/>
      <c r="T41" s="142"/>
      <c r="U41" s="152"/>
      <c r="V41" s="121"/>
      <c r="W41" s="151"/>
      <c r="X41" s="120"/>
      <c r="Y41" s="61"/>
      <c r="Z41" s="61"/>
      <c r="AA41" s="121"/>
      <c r="AB41" s="61"/>
      <c r="AC41" s="143"/>
    </row>
    <row r="42" spans="1:29" s="172" customFormat="1" ht="15.95" customHeight="1" x14ac:dyDescent="0.2">
      <c r="A42" s="153"/>
      <c r="B42" s="153"/>
      <c r="C42" s="142"/>
      <c r="D42" s="156"/>
      <c r="E42" s="156"/>
      <c r="F42" s="156"/>
      <c r="G42" s="156"/>
      <c r="H42" s="156"/>
      <c r="I42" s="156"/>
      <c r="J42" s="156"/>
      <c r="K42" s="156"/>
      <c r="L42" s="156"/>
      <c r="M42" s="153"/>
      <c r="N42" s="153"/>
      <c r="O42" s="140"/>
      <c r="P42" s="140"/>
      <c r="Q42" s="143"/>
      <c r="R42" s="61"/>
      <c r="S42" s="61"/>
      <c r="T42" s="142"/>
      <c r="U42" s="152"/>
      <c r="V42" s="121"/>
      <c r="W42" s="151"/>
      <c r="X42" s="120"/>
      <c r="Y42" s="61"/>
      <c r="Z42" s="61"/>
      <c r="AA42" s="121"/>
      <c r="AB42" s="61"/>
      <c r="AC42" s="143"/>
    </row>
    <row r="43" spans="1:29" s="172" customFormat="1" ht="15.95" customHeight="1" x14ac:dyDescent="0.2">
      <c r="A43" s="153"/>
      <c r="B43" s="153"/>
      <c r="C43" s="142"/>
      <c r="D43" s="156"/>
      <c r="E43" s="156"/>
      <c r="F43" s="156"/>
      <c r="G43" s="156"/>
      <c r="H43" s="156"/>
      <c r="I43" s="156"/>
      <c r="J43" s="156"/>
      <c r="K43" s="156"/>
      <c r="L43" s="156"/>
      <c r="M43" s="153"/>
      <c r="N43" s="153"/>
      <c r="O43" s="140"/>
      <c r="P43" s="140"/>
      <c r="Q43" s="143"/>
      <c r="R43" s="61"/>
      <c r="S43" s="61"/>
      <c r="T43" s="142"/>
      <c r="U43" s="152"/>
      <c r="V43" s="121"/>
      <c r="W43" s="151"/>
      <c r="X43" s="120"/>
      <c r="Y43" s="61"/>
      <c r="Z43" s="61"/>
      <c r="AA43" s="121"/>
      <c r="AB43" s="61"/>
      <c r="AC43" s="143"/>
    </row>
    <row r="44" spans="1:29" s="172" customFormat="1" ht="15.95" customHeight="1" x14ac:dyDescent="0.2">
      <c r="A44" s="153"/>
      <c r="B44" s="153"/>
      <c r="C44" s="142"/>
      <c r="D44" s="156"/>
      <c r="E44" s="156"/>
      <c r="F44" s="156"/>
      <c r="G44" s="156"/>
      <c r="H44" s="156"/>
      <c r="I44" s="156"/>
      <c r="J44" s="156"/>
      <c r="K44" s="156"/>
      <c r="L44" s="156"/>
      <c r="M44" s="153"/>
      <c r="N44" s="153"/>
      <c r="O44" s="140"/>
      <c r="P44" s="140"/>
      <c r="Q44" s="143"/>
      <c r="R44" s="61"/>
      <c r="S44" s="61"/>
      <c r="T44" s="142"/>
      <c r="U44" s="152"/>
      <c r="V44" s="121"/>
      <c r="W44" s="151"/>
      <c r="X44" s="120"/>
      <c r="Y44" s="61"/>
      <c r="Z44" s="61"/>
      <c r="AA44" s="121"/>
      <c r="AB44" s="61"/>
      <c r="AC44" s="143"/>
    </row>
    <row r="45" spans="1:29" s="172" customFormat="1" ht="15.95" customHeight="1" x14ac:dyDescent="0.2">
      <c r="A45" s="153"/>
      <c r="B45" s="153"/>
      <c r="C45" s="142"/>
      <c r="D45" s="156"/>
      <c r="E45" s="156"/>
      <c r="F45" s="156"/>
      <c r="G45" s="156"/>
      <c r="H45" s="156"/>
      <c r="I45" s="156"/>
      <c r="J45" s="156"/>
      <c r="K45" s="156"/>
      <c r="L45" s="156"/>
      <c r="M45" s="153"/>
      <c r="N45" s="153"/>
      <c r="O45" s="140"/>
      <c r="P45" s="140"/>
      <c r="Q45" s="143"/>
      <c r="R45" s="61"/>
      <c r="S45" s="61"/>
      <c r="T45" s="142"/>
      <c r="U45" s="152"/>
      <c r="V45" s="121"/>
      <c r="W45" s="151"/>
      <c r="X45" s="120"/>
      <c r="Y45" s="61"/>
      <c r="Z45" s="61"/>
      <c r="AA45" s="121"/>
      <c r="AB45" s="61"/>
      <c r="AC45" s="143"/>
    </row>
    <row r="46" spans="1:29" s="172" customFormat="1" ht="15.95" customHeight="1" x14ac:dyDescent="0.2">
      <c r="A46" s="153"/>
      <c r="B46" s="153"/>
      <c r="C46" s="142"/>
      <c r="D46" s="156"/>
      <c r="E46" s="156"/>
      <c r="F46" s="156"/>
      <c r="G46" s="156"/>
      <c r="H46" s="156"/>
      <c r="I46" s="156"/>
      <c r="J46" s="156"/>
      <c r="K46" s="156"/>
      <c r="L46" s="156"/>
      <c r="M46" s="153"/>
      <c r="N46" s="153"/>
      <c r="O46" s="140"/>
      <c r="P46" s="140"/>
      <c r="Q46" s="143"/>
      <c r="R46" s="61"/>
      <c r="S46" s="61"/>
      <c r="T46" s="142"/>
      <c r="U46" s="152"/>
      <c r="V46" s="121"/>
      <c r="W46" s="151"/>
      <c r="X46" s="120"/>
      <c r="Y46" s="61"/>
      <c r="Z46" s="61"/>
      <c r="AA46" s="121"/>
      <c r="AB46" s="61"/>
      <c r="AC46" s="143"/>
    </row>
    <row r="47" spans="1:29" s="172" customFormat="1" ht="15.95" customHeight="1" x14ac:dyDescent="0.2">
      <c r="A47" s="153"/>
      <c r="B47" s="153"/>
      <c r="C47" s="142"/>
      <c r="D47" s="156"/>
      <c r="E47" s="156"/>
      <c r="F47" s="156"/>
      <c r="G47" s="156"/>
      <c r="H47" s="156"/>
      <c r="I47" s="156"/>
      <c r="J47" s="156"/>
      <c r="K47" s="156"/>
      <c r="L47" s="156"/>
      <c r="M47" s="153"/>
      <c r="N47" s="153"/>
      <c r="O47" s="140"/>
      <c r="P47" s="140"/>
      <c r="Q47" s="143"/>
      <c r="R47" s="61"/>
      <c r="S47" s="61"/>
      <c r="T47" s="142"/>
      <c r="U47" s="152"/>
      <c r="V47" s="121"/>
      <c r="W47" s="151"/>
      <c r="X47" s="120"/>
      <c r="Y47" s="61"/>
      <c r="Z47" s="61"/>
      <c r="AA47" s="121"/>
      <c r="AB47" s="61"/>
      <c r="AC47" s="143"/>
    </row>
    <row r="48" spans="1:29" s="172" customFormat="1" ht="15.95" customHeight="1" x14ac:dyDescent="0.2">
      <c r="A48" s="153"/>
      <c r="B48" s="153"/>
      <c r="C48" s="142"/>
      <c r="D48" s="156"/>
      <c r="E48" s="156"/>
      <c r="F48" s="156"/>
      <c r="G48" s="156"/>
      <c r="H48" s="156"/>
      <c r="I48" s="156"/>
      <c r="J48" s="156"/>
      <c r="K48" s="156"/>
      <c r="L48" s="156"/>
      <c r="M48" s="153"/>
      <c r="N48" s="153"/>
      <c r="O48" s="140"/>
      <c r="P48" s="140"/>
      <c r="Q48" s="143"/>
      <c r="R48" s="61"/>
      <c r="S48" s="61"/>
      <c r="T48" s="142"/>
      <c r="U48" s="152"/>
      <c r="V48" s="121"/>
      <c r="W48" s="151"/>
      <c r="X48" s="120"/>
      <c r="Y48" s="61"/>
      <c r="Z48" s="61"/>
      <c r="AA48" s="121"/>
      <c r="AB48" s="61"/>
      <c r="AC48" s="143"/>
    </row>
    <row r="49" spans="1:29" s="172" customFormat="1" ht="15.95" customHeight="1" x14ac:dyDescent="0.2">
      <c r="A49" s="153"/>
      <c r="B49" s="153"/>
      <c r="C49" s="142"/>
      <c r="D49" s="156"/>
      <c r="E49" s="156"/>
      <c r="F49" s="156"/>
      <c r="G49" s="156"/>
      <c r="H49" s="156"/>
      <c r="I49" s="156"/>
      <c r="J49" s="156"/>
      <c r="K49" s="156"/>
      <c r="L49" s="156"/>
      <c r="M49" s="153"/>
      <c r="N49" s="153"/>
      <c r="O49" s="140"/>
      <c r="P49" s="140"/>
      <c r="Q49" s="143"/>
      <c r="R49" s="61"/>
      <c r="S49" s="61"/>
      <c r="T49" s="142"/>
      <c r="U49" s="152"/>
      <c r="V49" s="121"/>
      <c r="W49" s="151"/>
      <c r="X49" s="120"/>
      <c r="Y49" s="61"/>
      <c r="Z49" s="61"/>
      <c r="AA49" s="121"/>
      <c r="AB49" s="61"/>
      <c r="AC49" s="143"/>
    </row>
    <row r="50" spans="1:29" s="172" customFormat="1" ht="15.95" customHeight="1" x14ac:dyDescent="0.2">
      <c r="A50" s="153"/>
      <c r="B50" s="153"/>
      <c r="C50" s="142"/>
      <c r="D50" s="156"/>
      <c r="E50" s="156"/>
      <c r="F50" s="156"/>
      <c r="G50" s="156"/>
      <c r="H50" s="156"/>
      <c r="I50" s="156"/>
      <c r="J50" s="156"/>
      <c r="K50" s="156"/>
      <c r="L50" s="156"/>
      <c r="M50" s="153"/>
      <c r="N50" s="153"/>
      <c r="O50" s="140"/>
      <c r="P50" s="140"/>
      <c r="Q50" s="143"/>
      <c r="R50" s="61"/>
      <c r="S50" s="61"/>
      <c r="T50" s="142"/>
      <c r="U50" s="152"/>
      <c r="V50" s="121"/>
      <c r="W50" s="151"/>
      <c r="X50" s="120"/>
      <c r="Y50" s="61"/>
      <c r="Z50" s="61"/>
      <c r="AA50" s="121"/>
      <c r="AB50" s="61"/>
      <c r="AC50" s="143"/>
    </row>
    <row r="51" spans="1:29" s="172" customFormat="1" ht="15.95" customHeight="1" x14ac:dyDescent="0.2">
      <c r="A51" s="153"/>
      <c r="B51" s="153"/>
      <c r="C51" s="142"/>
      <c r="D51" s="156"/>
      <c r="E51" s="156"/>
      <c r="F51" s="156"/>
      <c r="G51" s="156"/>
      <c r="H51" s="156"/>
      <c r="I51" s="156"/>
      <c r="J51" s="156"/>
      <c r="K51" s="156"/>
      <c r="L51" s="156"/>
      <c r="M51" s="153"/>
      <c r="N51" s="153"/>
      <c r="O51" s="140"/>
      <c r="P51" s="140"/>
      <c r="Q51" s="143"/>
      <c r="R51" s="61"/>
      <c r="S51" s="61"/>
      <c r="T51" s="142"/>
      <c r="U51" s="152"/>
      <c r="V51" s="121"/>
      <c r="W51" s="151"/>
      <c r="X51" s="120"/>
      <c r="Y51" s="61"/>
      <c r="Z51" s="61"/>
      <c r="AA51" s="121"/>
      <c r="AB51" s="61"/>
      <c r="AC51" s="143"/>
    </row>
    <row r="52" spans="1:29" s="172" customFormat="1" ht="15.95" customHeight="1" x14ac:dyDescent="0.2">
      <c r="A52" s="153"/>
      <c r="B52" s="153"/>
      <c r="C52" s="142"/>
      <c r="D52" s="156"/>
      <c r="E52" s="156"/>
      <c r="F52" s="156"/>
      <c r="G52" s="156"/>
      <c r="H52" s="156"/>
      <c r="I52" s="156"/>
      <c r="J52" s="156"/>
      <c r="K52" s="156"/>
      <c r="L52" s="156"/>
      <c r="M52" s="153"/>
      <c r="N52" s="153"/>
      <c r="O52" s="140"/>
      <c r="P52" s="140"/>
      <c r="Q52" s="143"/>
      <c r="R52" s="61"/>
      <c r="S52" s="61"/>
      <c r="T52" s="142"/>
      <c r="U52" s="152"/>
      <c r="V52" s="121"/>
      <c r="W52" s="151"/>
      <c r="X52" s="120"/>
      <c r="Y52" s="61"/>
      <c r="Z52" s="61"/>
      <c r="AA52" s="121"/>
      <c r="AB52" s="61"/>
      <c r="AC52" s="143"/>
    </row>
    <row r="53" spans="1:29" s="172" customFormat="1" ht="15.95" customHeight="1" x14ac:dyDescent="0.2">
      <c r="A53" s="153"/>
      <c r="B53" s="153"/>
      <c r="C53" s="142"/>
      <c r="D53" s="156"/>
      <c r="E53" s="156"/>
      <c r="F53" s="156"/>
      <c r="G53" s="156"/>
      <c r="H53" s="156"/>
      <c r="I53" s="156"/>
      <c r="J53" s="156"/>
      <c r="K53" s="156"/>
      <c r="L53" s="156"/>
      <c r="M53" s="153"/>
      <c r="N53" s="153"/>
      <c r="O53" s="140"/>
      <c r="P53" s="140"/>
      <c r="Q53" s="143"/>
      <c r="R53" s="61"/>
      <c r="S53" s="61"/>
      <c r="T53" s="142"/>
      <c r="U53" s="152"/>
      <c r="V53" s="121"/>
      <c r="W53" s="151"/>
      <c r="X53" s="120"/>
      <c r="Y53" s="61"/>
      <c r="Z53" s="61"/>
      <c r="AA53" s="121"/>
      <c r="AB53" s="61"/>
      <c r="AC53" s="143"/>
    </row>
    <row r="54" spans="1:29" s="172" customFormat="1" ht="15.95" customHeight="1" x14ac:dyDescent="0.2">
      <c r="A54" s="153"/>
      <c r="B54" s="153"/>
      <c r="C54" s="142"/>
      <c r="D54" s="156"/>
      <c r="E54" s="156"/>
      <c r="F54" s="156"/>
      <c r="G54" s="156"/>
      <c r="H54" s="156"/>
      <c r="I54" s="156"/>
      <c r="J54" s="156"/>
      <c r="K54" s="156"/>
      <c r="L54" s="156"/>
      <c r="M54" s="153"/>
      <c r="N54" s="153"/>
      <c r="O54" s="140"/>
      <c r="P54" s="140"/>
      <c r="Q54" s="143"/>
      <c r="R54" s="61"/>
      <c r="S54" s="61"/>
      <c r="T54" s="142"/>
      <c r="U54" s="152"/>
      <c r="V54" s="121"/>
      <c r="W54" s="151"/>
      <c r="X54" s="120"/>
      <c r="Y54" s="61"/>
      <c r="Z54" s="61"/>
      <c r="AA54" s="121"/>
      <c r="AB54" s="61"/>
      <c r="AC54" s="143"/>
    </row>
    <row r="55" spans="1:29" s="172" customFormat="1" ht="15.95" customHeight="1" x14ac:dyDescent="0.2">
      <c r="A55" s="153"/>
      <c r="B55" s="153"/>
      <c r="C55" s="142"/>
      <c r="D55" s="156"/>
      <c r="E55" s="156"/>
      <c r="F55" s="156"/>
      <c r="G55" s="156"/>
      <c r="H55" s="156"/>
      <c r="I55" s="156"/>
      <c r="J55" s="156"/>
      <c r="K55" s="156"/>
      <c r="L55" s="156"/>
      <c r="M55" s="153"/>
      <c r="N55" s="153"/>
      <c r="O55" s="140"/>
      <c r="P55" s="140"/>
      <c r="Q55" s="143"/>
      <c r="R55" s="61"/>
      <c r="S55" s="61"/>
      <c r="T55" s="142"/>
      <c r="U55" s="152"/>
      <c r="V55" s="121"/>
      <c r="W55" s="151"/>
      <c r="X55" s="120"/>
      <c r="Y55" s="61"/>
      <c r="Z55" s="61"/>
      <c r="AA55" s="121"/>
      <c r="AB55" s="61"/>
      <c r="AC55" s="143"/>
    </row>
    <row r="56" spans="1:29" s="172" customFormat="1" ht="15.95" customHeight="1" x14ac:dyDescent="0.2">
      <c r="A56" s="153"/>
      <c r="B56" s="153"/>
      <c r="C56" s="142"/>
      <c r="D56" s="156"/>
      <c r="E56" s="156"/>
      <c r="F56" s="156"/>
      <c r="G56" s="156"/>
      <c r="H56" s="156"/>
      <c r="I56" s="156"/>
      <c r="J56" s="156"/>
      <c r="K56" s="156"/>
      <c r="L56" s="156"/>
      <c r="M56" s="153"/>
      <c r="N56" s="153"/>
      <c r="O56" s="140"/>
      <c r="P56" s="140"/>
      <c r="Q56" s="143"/>
      <c r="R56" s="61"/>
      <c r="S56" s="61"/>
      <c r="T56" s="142"/>
      <c r="U56" s="152"/>
      <c r="V56" s="121"/>
      <c r="W56" s="151"/>
      <c r="X56" s="120"/>
      <c r="Y56" s="61"/>
      <c r="Z56" s="61"/>
      <c r="AA56" s="121"/>
      <c r="AB56" s="61"/>
      <c r="AC56" s="143"/>
    </row>
    <row r="57" spans="1:29" s="172" customFormat="1" ht="15.95" customHeight="1" x14ac:dyDescent="0.2">
      <c r="A57" s="153"/>
      <c r="B57" s="153"/>
      <c r="C57" s="142"/>
      <c r="D57" s="156"/>
      <c r="E57" s="156"/>
      <c r="F57" s="156"/>
      <c r="G57" s="156"/>
      <c r="H57" s="156"/>
      <c r="I57" s="156"/>
      <c r="J57" s="156"/>
      <c r="K57" s="156"/>
      <c r="L57" s="156"/>
      <c r="M57" s="153"/>
      <c r="N57" s="153"/>
      <c r="O57" s="140"/>
      <c r="P57" s="140"/>
      <c r="Q57" s="143"/>
      <c r="R57" s="61"/>
      <c r="S57" s="61"/>
      <c r="T57" s="142"/>
      <c r="U57" s="152"/>
      <c r="V57" s="121"/>
      <c r="W57" s="151"/>
      <c r="X57" s="120"/>
      <c r="Y57" s="61"/>
      <c r="Z57" s="61"/>
      <c r="AA57" s="121"/>
      <c r="AB57" s="61"/>
      <c r="AC57" s="143"/>
    </row>
    <row r="58" spans="1:29" s="172" customFormat="1" ht="15.95" customHeight="1" x14ac:dyDescent="0.2">
      <c r="A58" s="153"/>
      <c r="B58" s="153"/>
      <c r="C58" s="142"/>
      <c r="D58" s="156"/>
      <c r="E58" s="156"/>
      <c r="F58" s="156"/>
      <c r="G58" s="156"/>
      <c r="H58" s="156"/>
      <c r="I58" s="156"/>
      <c r="J58" s="156"/>
      <c r="K58" s="156"/>
      <c r="L58" s="156"/>
      <c r="M58" s="153"/>
      <c r="N58" s="153"/>
      <c r="O58" s="140"/>
      <c r="P58" s="140"/>
      <c r="Q58" s="143"/>
      <c r="R58" s="61"/>
      <c r="S58" s="61"/>
      <c r="T58" s="142"/>
      <c r="U58" s="152"/>
      <c r="V58" s="121"/>
      <c r="W58" s="151"/>
      <c r="X58" s="120"/>
      <c r="Y58" s="61"/>
      <c r="Z58" s="61"/>
      <c r="AA58" s="121"/>
      <c r="AB58" s="61"/>
      <c r="AC58" s="143"/>
    </row>
    <row r="59" spans="1:29" s="172" customFormat="1" ht="15.95" customHeight="1" x14ac:dyDescent="0.2">
      <c r="A59" s="153"/>
      <c r="B59" s="153"/>
      <c r="C59" s="142"/>
      <c r="D59" s="156"/>
      <c r="E59" s="156"/>
      <c r="F59" s="156"/>
      <c r="G59" s="156"/>
      <c r="H59" s="156"/>
      <c r="I59" s="156"/>
      <c r="J59" s="156"/>
      <c r="K59" s="156"/>
      <c r="L59" s="156"/>
      <c r="M59" s="153"/>
      <c r="N59" s="153"/>
      <c r="O59" s="140"/>
      <c r="P59" s="140"/>
      <c r="Q59" s="143"/>
      <c r="R59" s="61"/>
      <c r="S59" s="61"/>
      <c r="T59" s="142"/>
      <c r="U59" s="152"/>
      <c r="V59" s="121"/>
      <c r="W59" s="151"/>
      <c r="X59" s="120"/>
      <c r="Y59" s="61"/>
      <c r="Z59" s="61"/>
      <c r="AA59" s="121"/>
      <c r="AB59" s="61"/>
      <c r="AC59" s="143"/>
    </row>
    <row r="60" spans="1:29" s="172" customFormat="1" ht="15.95" customHeight="1" x14ac:dyDescent="0.2">
      <c r="A60" s="153"/>
      <c r="B60" s="153"/>
      <c r="C60" s="142"/>
      <c r="D60" s="156"/>
      <c r="E60" s="156"/>
      <c r="F60" s="156"/>
      <c r="G60" s="156"/>
      <c r="H60" s="156"/>
      <c r="I60" s="156"/>
      <c r="J60" s="156"/>
      <c r="K60" s="156"/>
      <c r="L60" s="156"/>
      <c r="M60" s="153"/>
      <c r="N60" s="153"/>
      <c r="O60" s="140"/>
      <c r="P60" s="140"/>
      <c r="Q60" s="143"/>
      <c r="R60" s="61"/>
      <c r="S60" s="61"/>
      <c r="T60" s="142"/>
      <c r="U60" s="152"/>
      <c r="V60" s="121"/>
      <c r="W60" s="151"/>
      <c r="X60" s="120"/>
      <c r="Y60" s="61"/>
      <c r="Z60" s="61"/>
      <c r="AA60" s="121"/>
      <c r="AB60" s="61"/>
      <c r="AC60" s="143"/>
    </row>
    <row r="61" spans="1:29" s="172" customFormat="1" ht="15.95" customHeight="1" x14ac:dyDescent="0.2">
      <c r="A61" s="153"/>
      <c r="B61" s="153"/>
      <c r="C61" s="142"/>
      <c r="D61" s="156"/>
      <c r="E61" s="156"/>
      <c r="F61" s="156"/>
      <c r="G61" s="156"/>
      <c r="H61" s="156"/>
      <c r="I61" s="156"/>
      <c r="J61" s="156"/>
      <c r="K61" s="156"/>
      <c r="L61" s="156"/>
      <c r="M61" s="153"/>
      <c r="N61" s="153"/>
      <c r="O61" s="140"/>
      <c r="P61" s="140"/>
      <c r="Q61" s="143"/>
      <c r="R61" s="61"/>
      <c r="S61" s="61"/>
      <c r="T61" s="142"/>
      <c r="U61" s="152"/>
      <c r="V61" s="121"/>
      <c r="W61" s="151"/>
      <c r="X61" s="120"/>
      <c r="Y61" s="61"/>
      <c r="Z61" s="61"/>
      <c r="AA61" s="121"/>
      <c r="AB61" s="61"/>
      <c r="AC61" s="143"/>
    </row>
    <row r="62" spans="1:29" s="172" customFormat="1" ht="15.95" customHeight="1" x14ac:dyDescent="0.2">
      <c r="A62" s="153"/>
      <c r="B62" s="153"/>
      <c r="C62" s="142"/>
      <c r="D62" s="156"/>
      <c r="E62" s="156"/>
      <c r="F62" s="156"/>
      <c r="G62" s="156"/>
      <c r="H62" s="156"/>
      <c r="I62" s="156"/>
      <c r="J62" s="156"/>
      <c r="K62" s="156"/>
      <c r="L62" s="156"/>
      <c r="M62" s="153"/>
      <c r="N62" s="153"/>
      <c r="O62" s="140"/>
      <c r="P62" s="140"/>
      <c r="Q62" s="143"/>
      <c r="R62" s="61"/>
      <c r="S62" s="61"/>
      <c r="T62" s="142"/>
      <c r="U62" s="152"/>
      <c r="V62" s="121"/>
      <c r="W62" s="151"/>
      <c r="X62" s="120"/>
      <c r="Y62" s="61"/>
      <c r="Z62" s="61"/>
      <c r="AA62" s="121"/>
      <c r="AB62" s="61"/>
      <c r="AC62" s="143"/>
    </row>
    <row r="63" spans="1:29" s="172" customFormat="1" ht="15.95" customHeight="1" x14ac:dyDescent="0.2">
      <c r="A63" s="153"/>
      <c r="B63" s="153"/>
      <c r="C63" s="142"/>
      <c r="D63" s="156"/>
      <c r="E63" s="156"/>
      <c r="F63" s="156"/>
      <c r="G63" s="156"/>
      <c r="H63" s="156"/>
      <c r="I63" s="156"/>
      <c r="J63" s="156"/>
      <c r="K63" s="156"/>
      <c r="L63" s="156"/>
      <c r="M63" s="153"/>
      <c r="N63" s="153"/>
      <c r="O63" s="140"/>
      <c r="P63" s="140"/>
      <c r="Q63" s="143"/>
      <c r="R63" s="61"/>
      <c r="S63" s="61"/>
      <c r="T63" s="142"/>
      <c r="U63" s="152"/>
      <c r="V63" s="121"/>
      <c r="W63" s="151"/>
      <c r="X63" s="120"/>
      <c r="Y63" s="61"/>
      <c r="Z63" s="61"/>
      <c r="AA63" s="121"/>
      <c r="AB63" s="61"/>
      <c r="AC63" s="143"/>
    </row>
    <row r="64" spans="1:29" s="172" customFormat="1" ht="15.95" customHeight="1" x14ac:dyDescent="0.2">
      <c r="A64" s="153"/>
      <c r="B64" s="153"/>
      <c r="C64" s="142"/>
      <c r="D64" s="156"/>
      <c r="E64" s="156"/>
      <c r="F64" s="156"/>
      <c r="G64" s="156"/>
      <c r="H64" s="156"/>
      <c r="I64" s="156"/>
      <c r="J64" s="156"/>
      <c r="K64" s="156"/>
      <c r="L64" s="156"/>
      <c r="M64" s="153"/>
      <c r="N64" s="153"/>
      <c r="O64" s="140"/>
      <c r="P64" s="140"/>
      <c r="Q64" s="143"/>
      <c r="R64" s="61"/>
      <c r="S64" s="61"/>
      <c r="T64" s="142"/>
      <c r="U64" s="152"/>
      <c r="V64" s="121"/>
      <c r="W64" s="151"/>
      <c r="X64" s="120"/>
      <c r="Y64" s="61"/>
      <c r="Z64" s="61"/>
      <c r="AA64" s="121"/>
      <c r="AB64" s="61"/>
      <c r="AC64" s="143"/>
    </row>
    <row r="65" spans="1:29" s="172" customFormat="1" ht="15.95" customHeight="1" x14ac:dyDescent="0.2">
      <c r="A65" s="153"/>
      <c r="B65" s="153"/>
      <c r="C65" s="142"/>
      <c r="D65" s="156"/>
      <c r="E65" s="156"/>
      <c r="F65" s="156"/>
      <c r="G65" s="156"/>
      <c r="H65" s="156"/>
      <c r="I65" s="156"/>
      <c r="J65" s="156"/>
      <c r="K65" s="156"/>
      <c r="L65" s="156"/>
      <c r="M65" s="153"/>
      <c r="N65" s="153"/>
      <c r="O65" s="140"/>
      <c r="P65" s="140"/>
      <c r="Q65" s="143"/>
      <c r="R65" s="61"/>
      <c r="S65" s="61"/>
      <c r="T65" s="142"/>
      <c r="U65" s="152"/>
      <c r="V65" s="121"/>
      <c r="W65" s="151"/>
      <c r="X65" s="120"/>
      <c r="Y65" s="61"/>
      <c r="Z65" s="61"/>
      <c r="AA65" s="121"/>
      <c r="AB65" s="61"/>
      <c r="AC65" s="143"/>
    </row>
    <row r="66" spans="1:29" s="172" customFormat="1" ht="15.95" customHeight="1" x14ac:dyDescent="0.2">
      <c r="A66" s="153"/>
      <c r="B66" s="153"/>
      <c r="C66" s="142"/>
      <c r="D66" s="156"/>
      <c r="E66" s="156"/>
      <c r="F66" s="156"/>
      <c r="G66" s="156"/>
      <c r="H66" s="156"/>
      <c r="I66" s="156"/>
      <c r="J66" s="156"/>
      <c r="K66" s="156"/>
      <c r="L66" s="156"/>
      <c r="M66" s="153"/>
      <c r="N66" s="153"/>
      <c r="O66" s="140"/>
      <c r="P66" s="140"/>
      <c r="Q66" s="143"/>
      <c r="R66" s="61"/>
      <c r="S66" s="61"/>
      <c r="T66" s="142"/>
      <c r="U66" s="152"/>
      <c r="V66" s="121"/>
      <c r="W66" s="151"/>
      <c r="X66" s="120"/>
      <c r="Y66" s="61"/>
      <c r="Z66" s="61"/>
      <c r="AA66" s="121"/>
      <c r="AB66" s="61"/>
      <c r="AC66" s="143"/>
    </row>
    <row r="67" spans="1:29" s="172" customFormat="1" ht="15.95" customHeight="1" x14ac:dyDescent="0.2">
      <c r="A67" s="153"/>
      <c r="B67" s="153"/>
      <c r="C67" s="142"/>
      <c r="D67" s="156"/>
      <c r="E67" s="156"/>
      <c r="F67" s="156"/>
      <c r="G67" s="156"/>
      <c r="H67" s="156"/>
      <c r="I67" s="156"/>
      <c r="J67" s="156"/>
      <c r="K67" s="156"/>
      <c r="L67" s="156"/>
      <c r="M67" s="153"/>
      <c r="N67" s="153"/>
      <c r="O67" s="140"/>
      <c r="P67" s="140"/>
      <c r="Q67" s="143"/>
      <c r="R67" s="61"/>
      <c r="S67" s="61"/>
      <c r="T67" s="142"/>
      <c r="U67" s="152"/>
      <c r="V67" s="121"/>
      <c r="W67" s="151"/>
      <c r="X67" s="120"/>
      <c r="Y67" s="61"/>
      <c r="Z67" s="61"/>
      <c r="AA67" s="121"/>
      <c r="AB67" s="61"/>
      <c r="AC67" s="143"/>
    </row>
    <row r="68" spans="1:29" s="172" customFormat="1" ht="15.95" customHeight="1" x14ac:dyDescent="0.2">
      <c r="A68" s="153"/>
      <c r="B68" s="153"/>
      <c r="C68" s="142"/>
      <c r="D68" s="156"/>
      <c r="E68" s="156"/>
      <c r="F68" s="156"/>
      <c r="G68" s="156"/>
      <c r="H68" s="156"/>
      <c r="I68" s="156"/>
      <c r="J68" s="156"/>
      <c r="K68" s="156"/>
      <c r="L68" s="156"/>
      <c r="M68" s="153"/>
      <c r="N68" s="153"/>
      <c r="O68" s="140"/>
      <c r="P68" s="140"/>
      <c r="Q68" s="143"/>
      <c r="R68" s="61"/>
      <c r="S68" s="61"/>
      <c r="T68" s="142"/>
      <c r="U68" s="152"/>
      <c r="V68" s="121"/>
      <c r="W68" s="151"/>
      <c r="X68" s="120"/>
      <c r="Y68" s="61"/>
      <c r="Z68" s="61"/>
      <c r="AA68" s="121"/>
      <c r="AB68" s="61"/>
      <c r="AC68" s="143"/>
    </row>
    <row r="69" spans="1:29" s="172" customFormat="1" ht="15.95" customHeight="1" x14ac:dyDescent="0.2">
      <c r="A69" s="153"/>
      <c r="B69" s="153"/>
      <c r="C69" s="142"/>
      <c r="D69" s="156"/>
      <c r="E69" s="156"/>
      <c r="F69" s="156"/>
      <c r="G69" s="156"/>
      <c r="H69" s="156"/>
      <c r="I69" s="156"/>
      <c r="J69" s="156"/>
      <c r="K69" s="156"/>
      <c r="L69" s="156"/>
      <c r="M69" s="153"/>
      <c r="N69" s="153"/>
      <c r="O69" s="140"/>
      <c r="P69" s="140"/>
      <c r="Q69" s="143"/>
      <c r="R69" s="61"/>
      <c r="S69" s="61"/>
      <c r="T69" s="142"/>
      <c r="U69" s="152"/>
      <c r="V69" s="121"/>
      <c r="W69" s="151"/>
      <c r="X69" s="120"/>
      <c r="Y69" s="61"/>
      <c r="Z69" s="61"/>
      <c r="AA69" s="121"/>
      <c r="AB69" s="61"/>
      <c r="AC69" s="143"/>
    </row>
    <row r="70" spans="1:29" s="172" customFormat="1" ht="15.95" customHeight="1" x14ac:dyDescent="0.2">
      <c r="A70" s="153"/>
      <c r="B70" s="153"/>
      <c r="C70" s="142"/>
      <c r="D70" s="156"/>
      <c r="E70" s="156"/>
      <c r="F70" s="156"/>
      <c r="G70" s="156"/>
      <c r="H70" s="156"/>
      <c r="I70" s="156"/>
      <c r="J70" s="156"/>
      <c r="K70" s="156"/>
      <c r="L70" s="156"/>
      <c r="M70" s="153"/>
      <c r="N70" s="153"/>
      <c r="O70" s="140"/>
      <c r="P70" s="140"/>
      <c r="Q70" s="143"/>
      <c r="R70" s="61"/>
      <c r="S70" s="61"/>
      <c r="T70" s="142"/>
      <c r="U70" s="152"/>
      <c r="V70" s="121"/>
      <c r="W70" s="151"/>
      <c r="X70" s="120"/>
      <c r="Y70" s="61"/>
      <c r="Z70" s="61"/>
      <c r="AA70" s="121"/>
      <c r="AB70" s="61"/>
      <c r="AC70" s="143"/>
    </row>
    <row r="71" spans="1:29" s="172" customFormat="1" ht="15.95" customHeight="1" x14ac:dyDescent="0.2">
      <c r="A71" s="153"/>
      <c r="B71" s="153"/>
      <c r="C71" s="142"/>
      <c r="D71" s="156"/>
      <c r="E71" s="156"/>
      <c r="F71" s="156"/>
      <c r="G71" s="156"/>
      <c r="H71" s="156"/>
      <c r="I71" s="156"/>
      <c r="J71" s="156"/>
      <c r="K71" s="156"/>
      <c r="L71" s="156"/>
      <c r="M71" s="153"/>
      <c r="N71" s="153"/>
      <c r="O71" s="140"/>
      <c r="P71" s="140"/>
      <c r="Q71" s="143"/>
      <c r="R71" s="61"/>
      <c r="S71" s="61"/>
      <c r="T71" s="142"/>
      <c r="U71" s="152"/>
      <c r="V71" s="121"/>
      <c r="W71" s="151"/>
      <c r="X71" s="120"/>
      <c r="Y71" s="61"/>
      <c r="Z71" s="61"/>
      <c r="AA71" s="121"/>
      <c r="AB71" s="61"/>
      <c r="AC71" s="143"/>
    </row>
    <row r="72" spans="1:29" s="172" customFormat="1" ht="15.95" customHeight="1" x14ac:dyDescent="0.2">
      <c r="A72" s="153"/>
      <c r="B72" s="153"/>
      <c r="C72" s="142"/>
      <c r="D72" s="156"/>
      <c r="E72" s="156"/>
      <c r="F72" s="156"/>
      <c r="G72" s="156"/>
      <c r="H72" s="156"/>
      <c r="I72" s="156"/>
      <c r="J72" s="156"/>
      <c r="K72" s="156"/>
      <c r="L72" s="156"/>
      <c r="M72" s="153"/>
      <c r="N72" s="153"/>
      <c r="O72" s="140"/>
      <c r="P72" s="140"/>
      <c r="Q72" s="143"/>
      <c r="R72" s="61"/>
      <c r="S72" s="61"/>
      <c r="T72" s="142"/>
      <c r="U72" s="152"/>
      <c r="V72" s="121"/>
      <c r="W72" s="151"/>
      <c r="X72" s="120"/>
      <c r="Y72" s="61"/>
      <c r="Z72" s="61"/>
      <c r="AA72" s="121"/>
      <c r="AB72" s="61"/>
      <c r="AC72" s="143"/>
    </row>
    <row r="73" spans="1:29" s="172" customFormat="1" ht="15.95" customHeight="1" x14ac:dyDescent="0.2">
      <c r="A73" s="153"/>
      <c r="B73" s="153"/>
      <c r="C73" s="142"/>
      <c r="D73" s="156"/>
      <c r="E73" s="156"/>
      <c r="F73" s="156"/>
      <c r="G73" s="156"/>
      <c r="H73" s="156"/>
      <c r="I73" s="156"/>
      <c r="J73" s="156"/>
      <c r="K73" s="156"/>
      <c r="L73" s="156"/>
      <c r="M73" s="153"/>
      <c r="N73" s="153"/>
      <c r="O73" s="140"/>
      <c r="P73" s="140"/>
      <c r="Q73" s="143"/>
      <c r="R73" s="61"/>
      <c r="S73" s="61"/>
      <c r="T73" s="142"/>
      <c r="U73" s="152"/>
      <c r="V73" s="121"/>
      <c r="W73" s="151"/>
      <c r="X73" s="120"/>
      <c r="Y73" s="61"/>
      <c r="Z73" s="61"/>
      <c r="AA73" s="121"/>
      <c r="AB73" s="61"/>
      <c r="AC73" s="143"/>
    </row>
    <row r="74" spans="1:29" s="172" customFormat="1" ht="15.95" customHeight="1" x14ac:dyDescent="0.2">
      <c r="A74" s="153"/>
      <c r="B74" s="153"/>
      <c r="C74" s="142"/>
      <c r="D74" s="156"/>
      <c r="E74" s="156"/>
      <c r="F74" s="156"/>
      <c r="G74" s="156"/>
      <c r="H74" s="156"/>
      <c r="I74" s="156"/>
      <c r="J74" s="156"/>
      <c r="K74" s="156"/>
      <c r="L74" s="156"/>
      <c r="M74" s="153"/>
      <c r="N74" s="153"/>
      <c r="O74" s="140"/>
      <c r="P74" s="140"/>
      <c r="Q74" s="143"/>
      <c r="R74" s="61"/>
      <c r="S74" s="61"/>
      <c r="T74" s="142"/>
      <c r="U74" s="152"/>
      <c r="V74" s="121"/>
      <c r="W74" s="151"/>
      <c r="X74" s="120"/>
      <c r="Y74" s="61"/>
      <c r="Z74" s="61"/>
      <c r="AA74" s="121"/>
      <c r="AB74" s="61"/>
      <c r="AC74" s="143"/>
    </row>
    <row r="75" spans="1:29" s="172" customFormat="1" ht="15.95" customHeight="1" x14ac:dyDescent="0.2">
      <c r="A75" s="153"/>
      <c r="B75" s="153"/>
      <c r="C75" s="142"/>
      <c r="D75" s="156"/>
      <c r="E75" s="156"/>
      <c r="F75" s="156"/>
      <c r="G75" s="156"/>
      <c r="H75" s="156"/>
      <c r="I75" s="156"/>
      <c r="J75" s="156"/>
      <c r="K75" s="156"/>
      <c r="L75" s="156"/>
      <c r="M75" s="153"/>
      <c r="N75" s="153"/>
      <c r="O75" s="140"/>
      <c r="P75" s="140"/>
      <c r="Q75" s="143"/>
      <c r="R75" s="61"/>
      <c r="S75" s="61"/>
      <c r="T75" s="142"/>
      <c r="U75" s="152"/>
      <c r="V75" s="121"/>
      <c r="W75" s="151"/>
      <c r="X75" s="120"/>
      <c r="Y75" s="61"/>
      <c r="Z75" s="61"/>
      <c r="AA75" s="121"/>
      <c r="AB75" s="61"/>
      <c r="AC75" s="143"/>
    </row>
    <row r="76" spans="1:29" s="172" customFormat="1" ht="15.95" customHeight="1" x14ac:dyDescent="0.2">
      <c r="A76" s="153"/>
      <c r="B76" s="153"/>
      <c r="C76" s="142"/>
      <c r="D76" s="156"/>
      <c r="E76" s="156"/>
      <c r="F76" s="156"/>
      <c r="G76" s="156"/>
      <c r="H76" s="156"/>
      <c r="I76" s="156"/>
      <c r="J76" s="156"/>
      <c r="K76" s="156"/>
      <c r="L76" s="156"/>
      <c r="M76" s="153"/>
      <c r="N76" s="153"/>
      <c r="O76" s="140"/>
      <c r="P76" s="140"/>
      <c r="Q76" s="143"/>
      <c r="R76" s="61"/>
      <c r="S76" s="61"/>
      <c r="T76" s="142"/>
      <c r="U76" s="152"/>
      <c r="V76" s="121"/>
      <c r="W76" s="151"/>
      <c r="X76" s="120"/>
      <c r="Y76" s="61"/>
      <c r="Z76" s="61"/>
      <c r="AA76" s="121"/>
      <c r="AB76" s="61"/>
      <c r="AC76" s="143"/>
    </row>
    <row r="77" spans="1:29" s="172" customFormat="1" ht="15.95" customHeight="1" x14ac:dyDescent="0.2">
      <c r="A77" s="153"/>
      <c r="B77" s="153"/>
      <c r="C77" s="142"/>
      <c r="D77" s="156"/>
      <c r="E77" s="156"/>
      <c r="F77" s="156"/>
      <c r="G77" s="156"/>
      <c r="H77" s="156"/>
      <c r="I77" s="156"/>
      <c r="J77" s="156"/>
      <c r="K77" s="156"/>
      <c r="L77" s="156"/>
      <c r="M77" s="153"/>
      <c r="N77" s="153"/>
      <c r="O77" s="140"/>
      <c r="P77" s="140"/>
      <c r="Q77" s="143"/>
      <c r="R77" s="61"/>
      <c r="S77" s="61"/>
      <c r="T77" s="142"/>
      <c r="U77" s="152"/>
      <c r="V77" s="121"/>
      <c r="W77" s="151"/>
      <c r="X77" s="120"/>
      <c r="Y77" s="61"/>
      <c r="Z77" s="61"/>
      <c r="AA77" s="121"/>
      <c r="AB77" s="61"/>
      <c r="AC77" s="143"/>
    </row>
    <row r="78" spans="1:29" s="172" customFormat="1" ht="15.95" customHeight="1" x14ac:dyDescent="0.2">
      <c r="A78" s="153"/>
      <c r="B78" s="153"/>
      <c r="C78" s="142"/>
      <c r="D78" s="156"/>
      <c r="E78" s="156"/>
      <c r="F78" s="156"/>
      <c r="G78" s="156"/>
      <c r="H78" s="156"/>
      <c r="I78" s="156"/>
      <c r="J78" s="156"/>
      <c r="K78" s="156"/>
      <c r="L78" s="156"/>
      <c r="M78" s="153"/>
      <c r="N78" s="153"/>
      <c r="O78" s="140"/>
      <c r="P78" s="140"/>
      <c r="Q78" s="143"/>
      <c r="R78" s="61"/>
      <c r="S78" s="61"/>
      <c r="T78" s="142"/>
      <c r="U78" s="152"/>
      <c r="V78" s="121"/>
      <c r="W78" s="151"/>
      <c r="X78" s="120"/>
      <c r="Y78" s="61"/>
      <c r="Z78" s="61"/>
      <c r="AA78" s="121"/>
      <c r="AB78" s="61"/>
      <c r="AC78" s="143"/>
    </row>
    <row r="79" spans="1:29" s="172" customFormat="1" ht="15.95" customHeight="1" x14ac:dyDescent="0.2">
      <c r="A79" s="153"/>
      <c r="B79" s="153"/>
      <c r="C79" s="142"/>
      <c r="D79" s="156"/>
      <c r="E79" s="156"/>
      <c r="F79" s="156"/>
      <c r="G79" s="156"/>
      <c r="H79" s="156"/>
      <c r="I79" s="156"/>
      <c r="J79" s="156"/>
      <c r="K79" s="156"/>
      <c r="L79" s="156"/>
      <c r="M79" s="153"/>
      <c r="N79" s="153"/>
      <c r="O79" s="140"/>
      <c r="P79" s="140"/>
      <c r="Q79" s="143"/>
      <c r="R79" s="61"/>
      <c r="S79" s="61"/>
      <c r="T79" s="142"/>
      <c r="U79" s="152"/>
      <c r="V79" s="121"/>
      <c r="W79" s="151"/>
      <c r="X79" s="120"/>
      <c r="Y79" s="61"/>
      <c r="Z79" s="61"/>
      <c r="AA79" s="121"/>
      <c r="AB79" s="61"/>
      <c r="AC79" s="143"/>
    </row>
    <row r="80" spans="1:29" x14ac:dyDescent="0.2">
      <c r="A80" s="174"/>
      <c r="C80" s="54"/>
      <c r="F80" s="122"/>
    </row>
    <row r="81" spans="3:3" x14ac:dyDescent="0.2">
      <c r="C81" s="54"/>
    </row>
    <row r="82" spans="3:3" x14ac:dyDescent="0.2">
      <c r="C82" s="54"/>
    </row>
    <row r="83" spans="3:3" x14ac:dyDescent="0.2">
      <c r="C83" s="54"/>
    </row>
    <row r="84" spans="3:3" x14ac:dyDescent="0.2">
      <c r="C84" s="54"/>
    </row>
    <row r="85" spans="3:3" x14ac:dyDescent="0.2">
      <c r="C85" s="54"/>
    </row>
    <row r="86" spans="3:3" x14ac:dyDescent="0.2">
      <c r="C86" s="54"/>
    </row>
    <row r="87" spans="3:3" x14ac:dyDescent="0.2">
      <c r="C87" s="54"/>
    </row>
    <row r="88" spans="3:3" x14ac:dyDescent="0.2">
      <c r="C88" s="54"/>
    </row>
    <row r="89" spans="3:3" x14ac:dyDescent="0.2">
      <c r="C89" s="54"/>
    </row>
    <row r="90" spans="3:3" x14ac:dyDescent="0.2">
      <c r="C90" s="54"/>
    </row>
    <row r="91" spans="3:3" x14ac:dyDescent="0.2">
      <c r="C91" s="54"/>
    </row>
    <row r="92" spans="3:3" x14ac:dyDescent="0.2">
      <c r="C92" s="54"/>
    </row>
    <row r="93" spans="3:3" x14ac:dyDescent="0.2">
      <c r="C93" s="54"/>
    </row>
    <row r="94" spans="3:3" x14ac:dyDescent="0.2">
      <c r="C94" s="54"/>
    </row>
    <row r="95" spans="3:3" x14ac:dyDescent="0.2">
      <c r="C95" s="54"/>
    </row>
    <row r="96" spans="3:3" x14ac:dyDescent="0.2">
      <c r="C96" s="54"/>
    </row>
    <row r="97" spans="3:3" x14ac:dyDescent="0.2">
      <c r="C97" s="54"/>
    </row>
    <row r="98" spans="3:3" x14ac:dyDescent="0.2">
      <c r="C98" s="54"/>
    </row>
    <row r="99" spans="3:3" x14ac:dyDescent="0.2">
      <c r="C99" s="54"/>
    </row>
    <row r="100" spans="3:3" x14ac:dyDescent="0.2">
      <c r="C100" s="54"/>
    </row>
    <row r="101" spans="3:3" x14ac:dyDescent="0.2">
      <c r="C101" s="54"/>
    </row>
    <row r="102" spans="3:3" x14ac:dyDescent="0.2">
      <c r="C102" s="54"/>
    </row>
    <row r="103" spans="3:3" x14ac:dyDescent="0.2">
      <c r="C103" s="54"/>
    </row>
    <row r="104" spans="3:3" x14ac:dyDescent="0.2">
      <c r="C104" s="54"/>
    </row>
    <row r="105" spans="3:3" x14ac:dyDescent="0.2">
      <c r="C105" s="54"/>
    </row>
    <row r="106" spans="3:3" x14ac:dyDescent="0.2">
      <c r="C106" s="54"/>
    </row>
    <row r="107" spans="3:3" x14ac:dyDescent="0.2">
      <c r="C107" s="54"/>
    </row>
    <row r="108" spans="3:3" x14ac:dyDescent="0.2">
      <c r="C108" s="54"/>
    </row>
    <row r="109" spans="3:3" x14ac:dyDescent="0.2">
      <c r="C109" s="54"/>
    </row>
    <row r="110" spans="3:3" x14ac:dyDescent="0.2">
      <c r="C110" s="54"/>
    </row>
    <row r="111" spans="3:3" x14ac:dyDescent="0.2">
      <c r="C111" s="54"/>
    </row>
    <row r="112" spans="3:3" x14ac:dyDescent="0.2">
      <c r="C112" s="54"/>
    </row>
    <row r="113" spans="3:3" x14ac:dyDescent="0.2">
      <c r="C113" s="54"/>
    </row>
    <row r="114" spans="3:3" x14ac:dyDescent="0.2">
      <c r="C114" s="54"/>
    </row>
    <row r="115" spans="3:3" x14ac:dyDescent="0.2">
      <c r="C115" s="54"/>
    </row>
    <row r="116" spans="3:3" x14ac:dyDescent="0.2">
      <c r="C116" s="54"/>
    </row>
    <row r="117" spans="3:3" x14ac:dyDescent="0.2">
      <c r="C117" s="54"/>
    </row>
    <row r="118" spans="3:3" x14ac:dyDescent="0.2">
      <c r="C118" s="54"/>
    </row>
    <row r="119" spans="3:3" x14ac:dyDescent="0.2">
      <c r="C119" s="54"/>
    </row>
    <row r="120" spans="3:3" x14ac:dyDescent="0.2">
      <c r="C120" s="54"/>
    </row>
    <row r="121" spans="3:3" x14ac:dyDescent="0.2">
      <c r="C121" s="54"/>
    </row>
    <row r="122" spans="3:3" x14ac:dyDescent="0.2">
      <c r="C122" s="54"/>
    </row>
    <row r="123" spans="3:3" x14ac:dyDescent="0.2">
      <c r="C123" s="54"/>
    </row>
    <row r="124" spans="3:3" x14ac:dyDescent="0.2">
      <c r="C124" s="54"/>
    </row>
    <row r="125" spans="3:3" x14ac:dyDescent="0.2">
      <c r="C125" s="54"/>
    </row>
    <row r="126" spans="3:3" x14ac:dyDescent="0.2">
      <c r="C126" s="54"/>
    </row>
    <row r="127" spans="3:3" x14ac:dyDescent="0.2">
      <c r="C127" s="54"/>
    </row>
    <row r="128" spans="3:3" x14ac:dyDescent="0.2">
      <c r="C128" s="54"/>
    </row>
    <row r="129" spans="3:3" x14ac:dyDescent="0.2">
      <c r="C129" s="54"/>
    </row>
    <row r="130" spans="3:3" x14ac:dyDescent="0.2">
      <c r="C130" s="54"/>
    </row>
    <row r="131" spans="3:3" x14ac:dyDescent="0.2">
      <c r="C131" s="54"/>
    </row>
    <row r="132" spans="3:3" x14ac:dyDescent="0.2">
      <c r="C132" s="54"/>
    </row>
    <row r="133" spans="3:3" x14ac:dyDescent="0.2">
      <c r="C133" s="54"/>
    </row>
    <row r="134" spans="3:3" x14ac:dyDescent="0.2">
      <c r="C134" s="54"/>
    </row>
    <row r="135" spans="3:3" x14ac:dyDescent="0.2">
      <c r="C135" s="54"/>
    </row>
    <row r="136" spans="3:3" x14ac:dyDescent="0.2">
      <c r="C136" s="54"/>
    </row>
    <row r="137" spans="3:3" x14ac:dyDescent="0.2">
      <c r="C137" s="54"/>
    </row>
    <row r="138" spans="3:3" x14ac:dyDescent="0.2">
      <c r="C138" s="54"/>
    </row>
    <row r="139" spans="3:3" x14ac:dyDescent="0.2">
      <c r="C139" s="54"/>
    </row>
    <row r="140" spans="3:3" x14ac:dyDescent="0.2">
      <c r="C140" s="54"/>
    </row>
    <row r="141" spans="3:3" x14ac:dyDescent="0.2">
      <c r="C141" s="54"/>
    </row>
    <row r="142" spans="3:3" x14ac:dyDescent="0.2">
      <c r="C142" s="54"/>
    </row>
    <row r="143" spans="3:3" x14ac:dyDescent="0.2">
      <c r="C143" s="54"/>
    </row>
    <row r="144" spans="3:3" x14ac:dyDescent="0.2">
      <c r="C144" s="54"/>
    </row>
    <row r="145" spans="3:3" x14ac:dyDescent="0.2">
      <c r="C145" s="54"/>
    </row>
    <row r="146" spans="3:3" x14ac:dyDescent="0.2">
      <c r="C146" s="54"/>
    </row>
    <row r="147" spans="3:3" x14ac:dyDescent="0.2">
      <c r="C147" s="54"/>
    </row>
    <row r="148" spans="3:3" x14ac:dyDescent="0.2">
      <c r="C148" s="54"/>
    </row>
    <row r="149" spans="3:3" x14ac:dyDescent="0.2">
      <c r="C149" s="54"/>
    </row>
    <row r="150" spans="3:3" x14ac:dyDescent="0.2">
      <c r="C150" s="54"/>
    </row>
    <row r="151" spans="3:3" x14ac:dyDescent="0.2">
      <c r="C151" s="54"/>
    </row>
    <row r="152" spans="3:3" x14ac:dyDescent="0.2">
      <c r="C152" s="54"/>
    </row>
    <row r="153" spans="3:3" x14ac:dyDescent="0.2">
      <c r="C153" s="54"/>
    </row>
    <row r="154" spans="3:3" x14ac:dyDescent="0.2">
      <c r="C154" s="54"/>
    </row>
    <row r="155" spans="3:3" x14ac:dyDescent="0.2">
      <c r="C155" s="54"/>
    </row>
    <row r="156" spans="3:3" x14ac:dyDescent="0.2">
      <c r="C156" s="54"/>
    </row>
    <row r="157" spans="3:3" x14ac:dyDescent="0.2">
      <c r="C157" s="54"/>
    </row>
    <row r="158" spans="3:3" x14ac:dyDescent="0.2">
      <c r="C158" s="54"/>
    </row>
    <row r="159" spans="3:3" x14ac:dyDescent="0.2">
      <c r="C159" s="54"/>
    </row>
    <row r="160" spans="3:3" x14ac:dyDescent="0.2">
      <c r="C160" s="54"/>
    </row>
    <row r="161" spans="3:3" x14ac:dyDescent="0.2">
      <c r="C161" s="54"/>
    </row>
    <row r="162" spans="3:3" x14ac:dyDescent="0.2">
      <c r="C162" s="54"/>
    </row>
    <row r="163" spans="3:3" x14ac:dyDescent="0.2">
      <c r="C163" s="54"/>
    </row>
    <row r="164" spans="3:3" x14ac:dyDescent="0.2">
      <c r="C164" s="54"/>
    </row>
    <row r="165" spans="3:3" x14ac:dyDescent="0.2">
      <c r="C165" s="54"/>
    </row>
    <row r="166" spans="3:3" x14ac:dyDescent="0.2">
      <c r="C166" s="54"/>
    </row>
    <row r="167" spans="3:3" x14ac:dyDescent="0.2">
      <c r="C167" s="54"/>
    </row>
    <row r="168" spans="3:3" x14ac:dyDescent="0.2">
      <c r="C168" s="54"/>
    </row>
    <row r="169" spans="3:3" x14ac:dyDescent="0.2">
      <c r="C169" s="54"/>
    </row>
    <row r="170" spans="3:3" x14ac:dyDescent="0.2">
      <c r="C170" s="54"/>
    </row>
    <row r="171" spans="3:3" x14ac:dyDescent="0.2">
      <c r="C171" s="54"/>
    </row>
    <row r="172" spans="3:3" x14ac:dyDescent="0.2">
      <c r="C172" s="54"/>
    </row>
    <row r="173" spans="3:3" x14ac:dyDescent="0.2">
      <c r="C173" s="54"/>
    </row>
    <row r="174" spans="3:3" x14ac:dyDescent="0.2">
      <c r="C174" s="54"/>
    </row>
    <row r="175" spans="3:3" x14ac:dyDescent="0.2">
      <c r="C175" s="54"/>
    </row>
    <row r="176" spans="3:3" x14ac:dyDescent="0.2">
      <c r="C176" s="54"/>
    </row>
    <row r="177" spans="3:3" x14ac:dyDescent="0.2">
      <c r="C177" s="54"/>
    </row>
    <row r="178" spans="3:3" x14ac:dyDescent="0.2">
      <c r="C178" s="54"/>
    </row>
    <row r="179" spans="3:3" x14ac:dyDescent="0.2">
      <c r="C179" s="54"/>
    </row>
    <row r="180" spans="3:3" x14ac:dyDescent="0.2">
      <c r="C180" s="54"/>
    </row>
    <row r="181" spans="3:3" x14ac:dyDescent="0.2">
      <c r="C181" s="54"/>
    </row>
    <row r="182" spans="3:3" x14ac:dyDescent="0.2">
      <c r="C182" s="54"/>
    </row>
    <row r="183" spans="3:3" x14ac:dyDescent="0.2">
      <c r="C183" s="54"/>
    </row>
    <row r="184" spans="3:3" x14ac:dyDescent="0.2">
      <c r="C184" s="54"/>
    </row>
    <row r="185" spans="3:3" x14ac:dyDescent="0.2">
      <c r="C185" s="54"/>
    </row>
    <row r="186" spans="3:3" x14ac:dyDescent="0.2">
      <c r="C186" s="54"/>
    </row>
    <row r="187" spans="3:3" x14ac:dyDescent="0.2">
      <c r="C187" s="54"/>
    </row>
    <row r="188" spans="3:3" x14ac:dyDescent="0.2">
      <c r="C188" s="54"/>
    </row>
    <row r="189" spans="3:3" x14ac:dyDescent="0.2">
      <c r="C189" s="54"/>
    </row>
    <row r="190" spans="3:3" x14ac:dyDescent="0.2">
      <c r="C190" s="54"/>
    </row>
    <row r="191" spans="3:3" x14ac:dyDescent="0.2">
      <c r="C191" s="54"/>
    </row>
    <row r="192" spans="3:3" x14ac:dyDescent="0.2">
      <c r="C192" s="54"/>
    </row>
    <row r="193" spans="3:3" x14ac:dyDescent="0.2">
      <c r="C193" s="54"/>
    </row>
    <row r="194" spans="3:3" x14ac:dyDescent="0.2">
      <c r="C194" s="54"/>
    </row>
    <row r="195" spans="3:3" x14ac:dyDescent="0.2">
      <c r="C195" s="54"/>
    </row>
    <row r="196" spans="3:3" x14ac:dyDescent="0.2">
      <c r="C196" s="54"/>
    </row>
    <row r="197" spans="3:3" x14ac:dyDescent="0.2">
      <c r="C197" s="54"/>
    </row>
    <row r="198" spans="3:3" x14ac:dyDescent="0.2">
      <c r="C198" s="54"/>
    </row>
    <row r="199" spans="3:3" x14ac:dyDescent="0.2">
      <c r="C199" s="54"/>
    </row>
    <row r="200" spans="3:3" x14ac:dyDescent="0.2">
      <c r="C200" s="54"/>
    </row>
    <row r="201" spans="3:3" x14ac:dyDescent="0.2">
      <c r="C201" s="54"/>
    </row>
    <row r="202" spans="3:3" x14ac:dyDescent="0.2">
      <c r="C202" s="54"/>
    </row>
    <row r="203" spans="3:3" x14ac:dyDescent="0.2">
      <c r="C203" s="54"/>
    </row>
    <row r="204" spans="3:3" x14ac:dyDescent="0.2">
      <c r="C204" s="54"/>
    </row>
    <row r="205" spans="3:3" x14ac:dyDescent="0.2">
      <c r="C205" s="54"/>
    </row>
    <row r="206" spans="3:3" x14ac:dyDescent="0.2">
      <c r="C206" s="54"/>
    </row>
    <row r="207" spans="3:3" x14ac:dyDescent="0.2">
      <c r="C207" s="54"/>
    </row>
    <row r="208" spans="3:3" x14ac:dyDescent="0.2">
      <c r="C208" s="54"/>
    </row>
    <row r="209" spans="3:3" x14ac:dyDescent="0.2">
      <c r="C209" s="54"/>
    </row>
    <row r="210" spans="3:3" x14ac:dyDescent="0.2">
      <c r="C210" s="54"/>
    </row>
    <row r="211" spans="3:3" x14ac:dyDescent="0.2">
      <c r="C211" s="54"/>
    </row>
    <row r="212" spans="3:3" x14ac:dyDescent="0.2">
      <c r="C212" s="54"/>
    </row>
    <row r="213" spans="3:3" x14ac:dyDescent="0.2">
      <c r="C213" s="54"/>
    </row>
    <row r="214" spans="3:3" x14ac:dyDescent="0.2">
      <c r="C214" s="54"/>
    </row>
    <row r="215" spans="3:3" x14ac:dyDescent="0.2">
      <c r="C215" s="54"/>
    </row>
    <row r="216" spans="3:3" x14ac:dyDescent="0.2">
      <c r="C216" s="54"/>
    </row>
    <row r="217" spans="3:3" x14ac:dyDescent="0.2">
      <c r="C217" s="54"/>
    </row>
    <row r="218" spans="3:3" x14ac:dyDescent="0.2">
      <c r="C218" s="54"/>
    </row>
    <row r="219" spans="3:3" x14ac:dyDescent="0.2">
      <c r="C219" s="54"/>
    </row>
    <row r="220" spans="3:3" x14ac:dyDescent="0.2">
      <c r="C220" s="54"/>
    </row>
    <row r="221" spans="3:3" x14ac:dyDescent="0.2">
      <c r="C221" s="54"/>
    </row>
    <row r="222" spans="3:3" x14ac:dyDescent="0.2">
      <c r="C222" s="54"/>
    </row>
    <row r="223" spans="3:3" x14ac:dyDescent="0.2">
      <c r="C223" s="54"/>
    </row>
    <row r="224" spans="3:3" x14ac:dyDescent="0.2">
      <c r="C224" s="54"/>
    </row>
    <row r="225" spans="3:3" x14ac:dyDescent="0.2">
      <c r="C225" s="54"/>
    </row>
    <row r="226" spans="3:3" x14ac:dyDescent="0.2">
      <c r="C226" s="54"/>
    </row>
    <row r="227" spans="3:3" x14ac:dyDescent="0.2">
      <c r="C227" s="54"/>
    </row>
    <row r="228" spans="3:3" x14ac:dyDescent="0.2">
      <c r="C228" s="54"/>
    </row>
    <row r="229" spans="3:3" x14ac:dyDescent="0.2">
      <c r="C229" s="54"/>
    </row>
    <row r="230" spans="3:3" x14ac:dyDescent="0.2">
      <c r="C230" s="54"/>
    </row>
    <row r="231" spans="3:3" x14ac:dyDescent="0.2">
      <c r="C231" s="54"/>
    </row>
    <row r="232" spans="3:3" x14ac:dyDescent="0.2">
      <c r="C232" s="54"/>
    </row>
    <row r="233" spans="3:3" x14ac:dyDescent="0.2">
      <c r="C233" s="54"/>
    </row>
    <row r="234" spans="3:3" x14ac:dyDescent="0.2">
      <c r="C234" s="54"/>
    </row>
    <row r="235" spans="3:3" x14ac:dyDescent="0.2">
      <c r="C235" s="54"/>
    </row>
    <row r="236" spans="3:3" x14ac:dyDescent="0.2">
      <c r="C236" s="54"/>
    </row>
    <row r="237" spans="3:3" x14ac:dyDescent="0.2">
      <c r="C237" s="54"/>
    </row>
    <row r="238" spans="3:3" x14ac:dyDescent="0.2">
      <c r="C238" s="54"/>
    </row>
    <row r="239" spans="3:3" x14ac:dyDescent="0.2">
      <c r="C239" s="54"/>
    </row>
    <row r="240" spans="3:3" x14ac:dyDescent="0.2">
      <c r="C240" s="54"/>
    </row>
    <row r="241" spans="3:3" x14ac:dyDescent="0.2">
      <c r="C241" s="54"/>
    </row>
    <row r="242" spans="3:3" x14ac:dyDescent="0.2">
      <c r="C242" s="54"/>
    </row>
    <row r="243" spans="3:3" x14ac:dyDescent="0.2">
      <c r="C243" s="54"/>
    </row>
    <row r="244" spans="3:3" x14ac:dyDescent="0.2">
      <c r="C244" s="54"/>
    </row>
    <row r="245" spans="3:3" x14ac:dyDescent="0.2">
      <c r="C245" s="54"/>
    </row>
    <row r="246" spans="3:3" x14ac:dyDescent="0.2">
      <c r="C246" s="54"/>
    </row>
    <row r="247" spans="3:3" x14ac:dyDescent="0.2">
      <c r="C247" s="54"/>
    </row>
    <row r="248" spans="3:3" x14ac:dyDescent="0.2">
      <c r="C248" s="54"/>
    </row>
    <row r="249" spans="3:3" x14ac:dyDescent="0.2">
      <c r="C249" s="54"/>
    </row>
    <row r="250" spans="3:3" x14ac:dyDescent="0.2">
      <c r="C250" s="54"/>
    </row>
    <row r="251" spans="3:3" x14ac:dyDescent="0.2">
      <c r="C251" s="54"/>
    </row>
    <row r="252" spans="3:3" x14ac:dyDescent="0.2">
      <c r="C252" s="54"/>
    </row>
    <row r="253" spans="3:3" x14ac:dyDescent="0.2">
      <c r="C253" s="54"/>
    </row>
    <row r="254" spans="3:3" x14ac:dyDescent="0.2">
      <c r="C254" s="54"/>
    </row>
    <row r="255" spans="3:3" x14ac:dyDescent="0.2">
      <c r="C255" s="54"/>
    </row>
    <row r="256" spans="3:3" x14ac:dyDescent="0.2">
      <c r="C256" s="54"/>
    </row>
    <row r="257" spans="3:3" x14ac:dyDescent="0.2">
      <c r="C257" s="54"/>
    </row>
    <row r="258" spans="3:3" x14ac:dyDescent="0.2">
      <c r="C258" s="54"/>
    </row>
    <row r="259" spans="3:3" x14ac:dyDescent="0.2">
      <c r="C259" s="54"/>
    </row>
    <row r="260" spans="3:3" x14ac:dyDescent="0.2">
      <c r="C260" s="54"/>
    </row>
    <row r="261" spans="3:3" x14ac:dyDescent="0.2">
      <c r="C261" s="54"/>
    </row>
    <row r="262" spans="3:3" x14ac:dyDescent="0.2">
      <c r="C262" s="54"/>
    </row>
    <row r="263" spans="3:3" x14ac:dyDescent="0.2">
      <c r="C263" s="54"/>
    </row>
    <row r="264" spans="3:3" x14ac:dyDescent="0.2">
      <c r="C264" s="54"/>
    </row>
    <row r="265" spans="3:3" x14ac:dyDescent="0.2">
      <c r="C265" s="54"/>
    </row>
    <row r="266" spans="3:3" x14ac:dyDescent="0.2">
      <c r="C266" s="54"/>
    </row>
    <row r="267" spans="3:3" x14ac:dyDescent="0.2">
      <c r="C267" s="54"/>
    </row>
    <row r="268" spans="3:3" x14ac:dyDescent="0.2">
      <c r="C268" s="54"/>
    </row>
    <row r="269" spans="3:3" x14ac:dyDescent="0.2">
      <c r="C269" s="54"/>
    </row>
    <row r="270" spans="3:3" x14ac:dyDescent="0.2">
      <c r="C270" s="54"/>
    </row>
    <row r="271" spans="3:3" x14ac:dyDescent="0.2">
      <c r="C271" s="175"/>
    </row>
    <row r="272" spans="3:3" x14ac:dyDescent="0.2">
      <c r="C272" s="175"/>
    </row>
    <row r="273" spans="3:3" x14ac:dyDescent="0.2">
      <c r="C273" s="175"/>
    </row>
    <row r="274" spans="3:3" x14ac:dyDescent="0.2">
      <c r="C274" s="175"/>
    </row>
    <row r="275" spans="3:3" x14ac:dyDescent="0.2">
      <c r="C275" s="54"/>
    </row>
    <row r="276" spans="3:3" x14ac:dyDescent="0.2">
      <c r="C276" s="54"/>
    </row>
    <row r="277" spans="3:3" x14ac:dyDescent="0.2">
      <c r="C277" s="54"/>
    </row>
    <row r="278" spans="3:3" x14ac:dyDescent="0.2">
      <c r="C278" s="54"/>
    </row>
    <row r="279" spans="3:3" x14ac:dyDescent="0.2">
      <c r="C279" s="54"/>
    </row>
    <row r="280" spans="3:3" x14ac:dyDescent="0.2">
      <c r="C280" s="54"/>
    </row>
    <row r="281" spans="3:3" x14ac:dyDescent="0.2">
      <c r="C281" s="54"/>
    </row>
    <row r="282" spans="3:3" x14ac:dyDescent="0.2">
      <c r="C282" s="54"/>
    </row>
    <row r="283" spans="3:3" x14ac:dyDescent="0.2">
      <c r="C283" s="54"/>
    </row>
    <row r="284" spans="3:3" x14ac:dyDescent="0.2">
      <c r="C284" s="54"/>
    </row>
    <row r="285" spans="3:3" x14ac:dyDescent="0.2">
      <c r="C285" s="54"/>
    </row>
    <row r="286" spans="3:3" x14ac:dyDescent="0.2">
      <c r="C286" s="54"/>
    </row>
    <row r="287" spans="3:3" x14ac:dyDescent="0.2">
      <c r="C287" s="54"/>
    </row>
    <row r="288" spans="3:3" x14ac:dyDescent="0.2">
      <c r="C288" s="54"/>
    </row>
    <row r="289" spans="3:3" x14ac:dyDescent="0.2">
      <c r="C289" s="54"/>
    </row>
    <row r="290" spans="3:3" x14ac:dyDescent="0.2">
      <c r="C290" s="54"/>
    </row>
    <row r="291" spans="3:3" x14ac:dyDescent="0.2">
      <c r="C291" s="54"/>
    </row>
    <row r="292" spans="3:3" x14ac:dyDescent="0.2">
      <c r="C292" s="54"/>
    </row>
    <row r="293" spans="3:3" x14ac:dyDescent="0.2">
      <c r="C293" s="54"/>
    </row>
    <row r="294" spans="3:3" x14ac:dyDescent="0.2">
      <c r="C294" s="54"/>
    </row>
    <row r="295" spans="3:3" x14ac:dyDescent="0.2">
      <c r="C295" s="54"/>
    </row>
    <row r="296" spans="3:3" x14ac:dyDescent="0.2">
      <c r="C296" s="54"/>
    </row>
    <row r="297" spans="3:3" x14ac:dyDescent="0.2">
      <c r="C297" s="54"/>
    </row>
    <row r="298" spans="3:3" x14ac:dyDescent="0.2">
      <c r="C298" s="54"/>
    </row>
    <row r="299" spans="3:3" x14ac:dyDescent="0.2">
      <c r="C299" s="54"/>
    </row>
    <row r="300" spans="3:3" x14ac:dyDescent="0.2">
      <c r="C300" s="54"/>
    </row>
    <row r="301" spans="3:3" x14ac:dyDescent="0.2">
      <c r="C301" s="54"/>
    </row>
    <row r="302" spans="3:3" x14ac:dyDescent="0.2">
      <c r="C302" s="54"/>
    </row>
    <row r="303" spans="3:3" x14ac:dyDescent="0.2">
      <c r="C303" s="54"/>
    </row>
    <row r="304" spans="3:3" x14ac:dyDescent="0.2">
      <c r="C304" s="54"/>
    </row>
    <row r="305" spans="3:3" x14ac:dyDescent="0.2">
      <c r="C305" s="175"/>
    </row>
    <row r="306" spans="3:3" x14ac:dyDescent="0.2">
      <c r="C306" s="54"/>
    </row>
    <row r="307" spans="3:3" x14ac:dyDescent="0.2">
      <c r="C307" s="175"/>
    </row>
    <row r="308" spans="3:3" x14ac:dyDescent="0.2">
      <c r="C308" s="54"/>
    </row>
    <row r="309" spans="3:3" x14ac:dyDescent="0.2">
      <c r="C309" s="175"/>
    </row>
    <row r="310" spans="3:3" x14ac:dyDescent="0.2">
      <c r="C310" s="54"/>
    </row>
    <row r="311" spans="3:3" x14ac:dyDescent="0.2">
      <c r="C311" s="54"/>
    </row>
    <row r="312" spans="3:3" x14ac:dyDescent="0.2">
      <c r="C312" s="54"/>
    </row>
    <row r="313" spans="3:3" x14ac:dyDescent="0.2">
      <c r="C313" s="54"/>
    </row>
    <row r="314" spans="3:3" x14ac:dyDescent="0.2">
      <c r="C314" s="54"/>
    </row>
    <row r="315" spans="3:3" x14ac:dyDescent="0.2">
      <c r="C315" s="54"/>
    </row>
    <row r="316" spans="3:3" x14ac:dyDescent="0.2">
      <c r="C316" s="54"/>
    </row>
    <row r="317" spans="3:3" x14ac:dyDescent="0.2">
      <c r="C317" s="54"/>
    </row>
    <row r="318" spans="3:3" x14ac:dyDescent="0.2">
      <c r="C318" s="54"/>
    </row>
    <row r="319" spans="3:3" x14ac:dyDescent="0.2">
      <c r="C319" s="54"/>
    </row>
    <row r="320" spans="3:3" x14ac:dyDescent="0.2">
      <c r="C320" s="54"/>
    </row>
    <row r="321" spans="3:3" x14ac:dyDescent="0.2">
      <c r="C321" s="54"/>
    </row>
    <row r="322" spans="3:3" x14ac:dyDescent="0.2">
      <c r="C322" s="54"/>
    </row>
    <row r="323" spans="3:3" x14ac:dyDescent="0.2">
      <c r="C323" s="54"/>
    </row>
    <row r="324" spans="3:3" x14ac:dyDescent="0.2">
      <c r="C324" s="54"/>
    </row>
    <row r="325" spans="3:3" x14ac:dyDescent="0.2">
      <c r="C325" s="54"/>
    </row>
    <row r="326" spans="3:3" x14ac:dyDescent="0.2">
      <c r="C326" s="54"/>
    </row>
    <row r="327" spans="3:3" x14ac:dyDescent="0.2">
      <c r="C327" s="54"/>
    </row>
    <row r="328" spans="3:3" x14ac:dyDescent="0.2">
      <c r="C328" s="54"/>
    </row>
    <row r="329" spans="3:3" x14ac:dyDescent="0.2">
      <c r="C329" s="54"/>
    </row>
    <row r="330" spans="3:3" x14ac:dyDescent="0.2">
      <c r="C330" s="54"/>
    </row>
    <row r="331" spans="3:3" x14ac:dyDescent="0.2">
      <c r="C331" s="54"/>
    </row>
    <row r="332" spans="3:3" x14ac:dyDescent="0.2">
      <c r="C332" s="54"/>
    </row>
    <row r="333" spans="3:3" x14ac:dyDescent="0.2">
      <c r="C333" s="54"/>
    </row>
    <row r="334" spans="3:3" x14ac:dyDescent="0.2">
      <c r="C334" s="54"/>
    </row>
    <row r="335" spans="3:3" x14ac:dyDescent="0.2">
      <c r="C335" s="54"/>
    </row>
    <row r="336" spans="3:3" x14ac:dyDescent="0.2">
      <c r="C336" s="54"/>
    </row>
    <row r="337" spans="3:3" x14ac:dyDescent="0.2">
      <c r="C337" s="54"/>
    </row>
    <row r="338" spans="3:3" x14ac:dyDescent="0.2">
      <c r="C338" s="54"/>
    </row>
    <row r="339" spans="3:3" x14ac:dyDescent="0.2">
      <c r="C339" s="54"/>
    </row>
    <row r="340" spans="3:3" x14ac:dyDescent="0.2">
      <c r="C340" s="54"/>
    </row>
    <row r="341" spans="3:3" x14ac:dyDescent="0.2">
      <c r="C341" s="54"/>
    </row>
    <row r="342" spans="3:3" x14ac:dyDescent="0.2">
      <c r="C342" s="54"/>
    </row>
    <row r="343" spans="3:3" x14ac:dyDescent="0.2">
      <c r="C343" s="54"/>
    </row>
    <row r="344" spans="3:3" x14ac:dyDescent="0.2">
      <c r="C344" s="54"/>
    </row>
    <row r="345" spans="3:3" x14ac:dyDescent="0.2">
      <c r="C345" s="54"/>
    </row>
    <row r="346" spans="3:3" x14ac:dyDescent="0.2">
      <c r="C346" s="54"/>
    </row>
    <row r="347" spans="3:3" x14ac:dyDescent="0.2">
      <c r="C347" s="54"/>
    </row>
    <row r="348" spans="3:3" x14ac:dyDescent="0.2">
      <c r="C348" s="54"/>
    </row>
    <row r="349" spans="3:3" x14ac:dyDescent="0.2">
      <c r="C349" s="54"/>
    </row>
    <row r="350" spans="3:3" x14ac:dyDescent="0.2">
      <c r="C350" s="54"/>
    </row>
    <row r="351" spans="3:3" x14ac:dyDescent="0.2">
      <c r="C351" s="54"/>
    </row>
    <row r="352" spans="3:3" x14ac:dyDescent="0.2">
      <c r="C352" s="54"/>
    </row>
    <row r="353" spans="3:3" x14ac:dyDescent="0.2">
      <c r="C353" s="54"/>
    </row>
    <row r="354" spans="3:3" x14ac:dyDescent="0.2">
      <c r="C354" s="54"/>
    </row>
    <row r="355" spans="3:3" x14ac:dyDescent="0.2">
      <c r="C355" s="54"/>
    </row>
    <row r="356" spans="3:3" x14ac:dyDescent="0.2">
      <c r="C356" s="54"/>
    </row>
    <row r="357" spans="3:3" x14ac:dyDescent="0.2">
      <c r="C357" s="54"/>
    </row>
    <row r="358" spans="3:3" x14ac:dyDescent="0.2">
      <c r="C358" s="54"/>
    </row>
    <row r="359" spans="3:3" x14ac:dyDescent="0.2">
      <c r="C359" s="54"/>
    </row>
    <row r="360" spans="3:3" x14ac:dyDescent="0.2">
      <c r="C360" s="54"/>
    </row>
    <row r="361" spans="3:3" x14ac:dyDescent="0.2">
      <c r="C361" s="54"/>
    </row>
    <row r="362" spans="3:3" x14ac:dyDescent="0.2">
      <c r="C362" s="54"/>
    </row>
    <row r="363" spans="3:3" x14ac:dyDescent="0.2">
      <c r="C363" s="54"/>
    </row>
    <row r="364" spans="3:3" x14ac:dyDescent="0.2">
      <c r="C364" s="54"/>
    </row>
    <row r="365" spans="3:3" x14ac:dyDescent="0.2">
      <c r="C365" s="54"/>
    </row>
    <row r="366" spans="3:3" x14ac:dyDescent="0.2">
      <c r="C366" s="54"/>
    </row>
    <row r="367" spans="3:3" x14ac:dyDescent="0.2">
      <c r="C367" s="54"/>
    </row>
    <row r="368" spans="3:3" x14ac:dyDescent="0.2">
      <c r="C368" s="54"/>
    </row>
    <row r="369" spans="3:3" x14ac:dyDescent="0.2">
      <c r="C369" s="54"/>
    </row>
    <row r="370" spans="3:3" x14ac:dyDescent="0.2">
      <c r="C370" s="54"/>
    </row>
    <row r="371" spans="3:3" x14ac:dyDescent="0.2">
      <c r="C371" s="54"/>
    </row>
    <row r="372" spans="3:3" x14ac:dyDescent="0.2">
      <c r="C372" s="54"/>
    </row>
    <row r="373" spans="3:3" x14ac:dyDescent="0.2">
      <c r="C373" s="54"/>
    </row>
    <row r="374" spans="3:3" x14ac:dyDescent="0.2">
      <c r="C374" s="54"/>
    </row>
    <row r="375" spans="3:3" x14ac:dyDescent="0.2">
      <c r="C375" s="54"/>
    </row>
    <row r="376" spans="3:3" x14ac:dyDescent="0.2">
      <c r="C376" s="54"/>
    </row>
    <row r="377" spans="3:3" x14ac:dyDescent="0.2">
      <c r="C377" s="54"/>
    </row>
    <row r="378" spans="3:3" x14ac:dyDescent="0.2">
      <c r="C378" s="54"/>
    </row>
    <row r="379" spans="3:3" x14ac:dyDescent="0.2">
      <c r="C379" s="54"/>
    </row>
    <row r="380" spans="3:3" x14ac:dyDescent="0.2">
      <c r="C380" s="54"/>
    </row>
    <row r="381" spans="3:3" x14ac:dyDescent="0.2">
      <c r="C381" s="54"/>
    </row>
    <row r="382" spans="3:3" x14ac:dyDescent="0.2">
      <c r="C382" s="54"/>
    </row>
    <row r="383" spans="3:3" x14ac:dyDescent="0.2">
      <c r="C383" s="54"/>
    </row>
    <row r="384" spans="3:3" x14ac:dyDescent="0.2">
      <c r="C384" s="54"/>
    </row>
    <row r="385" spans="3:3" x14ac:dyDescent="0.2">
      <c r="C385" s="54"/>
    </row>
    <row r="386" spans="3:3" x14ac:dyDescent="0.2">
      <c r="C386" s="54"/>
    </row>
    <row r="387" spans="3:3" x14ac:dyDescent="0.2">
      <c r="C387" s="54"/>
    </row>
    <row r="388" spans="3:3" x14ac:dyDescent="0.2">
      <c r="C388" s="54"/>
    </row>
    <row r="389" spans="3:3" x14ac:dyDescent="0.2">
      <c r="C389" s="54"/>
    </row>
    <row r="390" spans="3:3" x14ac:dyDescent="0.2">
      <c r="C390" s="54"/>
    </row>
    <row r="391" spans="3:3" x14ac:dyDescent="0.2">
      <c r="C391" s="54"/>
    </row>
    <row r="392" spans="3:3" x14ac:dyDescent="0.2">
      <c r="C392" s="54"/>
    </row>
    <row r="393" spans="3:3" x14ac:dyDescent="0.2">
      <c r="C393" s="54"/>
    </row>
    <row r="394" spans="3:3" x14ac:dyDescent="0.2">
      <c r="C394" s="54"/>
    </row>
    <row r="395" spans="3:3" x14ac:dyDescent="0.2">
      <c r="C395" s="54"/>
    </row>
    <row r="396" spans="3:3" x14ac:dyDescent="0.2">
      <c r="C396" s="54"/>
    </row>
    <row r="397" spans="3:3" x14ac:dyDescent="0.2">
      <c r="C397" s="54"/>
    </row>
    <row r="398" spans="3:3" x14ac:dyDescent="0.2">
      <c r="C398" s="54"/>
    </row>
    <row r="399" spans="3:3" x14ac:dyDescent="0.2">
      <c r="C399" s="54"/>
    </row>
    <row r="400" spans="3:3" x14ac:dyDescent="0.2">
      <c r="C400" s="54"/>
    </row>
    <row r="401" spans="3:3" x14ac:dyDescent="0.2">
      <c r="C401" s="54"/>
    </row>
    <row r="402" spans="3:3" x14ac:dyDescent="0.2">
      <c r="C402" s="54"/>
    </row>
    <row r="403" spans="3:3" x14ac:dyDescent="0.2">
      <c r="C403" s="54"/>
    </row>
    <row r="404" spans="3:3" x14ac:dyDescent="0.2">
      <c r="C404" s="54"/>
    </row>
    <row r="405" spans="3:3" x14ac:dyDescent="0.2">
      <c r="C405" s="54"/>
    </row>
    <row r="406" spans="3:3" x14ac:dyDescent="0.2">
      <c r="C406" s="54"/>
    </row>
    <row r="407" spans="3:3" x14ac:dyDescent="0.2">
      <c r="C407" s="54"/>
    </row>
    <row r="408" spans="3:3" x14ac:dyDescent="0.2">
      <c r="C408" s="54"/>
    </row>
    <row r="409" spans="3:3" x14ac:dyDescent="0.2">
      <c r="C409" s="54"/>
    </row>
    <row r="410" spans="3:3" x14ac:dyDescent="0.2">
      <c r="C410" s="54"/>
    </row>
    <row r="411" spans="3:3" x14ac:dyDescent="0.2">
      <c r="C411" s="54"/>
    </row>
    <row r="412" spans="3:3" x14ac:dyDescent="0.2">
      <c r="C412" s="54"/>
    </row>
    <row r="413" spans="3:3" x14ac:dyDescent="0.2">
      <c r="C413" s="54"/>
    </row>
    <row r="414" spans="3:3" x14ac:dyDescent="0.2">
      <c r="C414" s="54"/>
    </row>
    <row r="415" spans="3:3" x14ac:dyDescent="0.2">
      <c r="C415" s="54"/>
    </row>
    <row r="416" spans="3:3" x14ac:dyDescent="0.2">
      <c r="C416" s="54"/>
    </row>
    <row r="417" spans="3:3" x14ac:dyDescent="0.2">
      <c r="C417" s="54"/>
    </row>
    <row r="418" spans="3:3" x14ac:dyDescent="0.2">
      <c r="C418" s="54"/>
    </row>
    <row r="419" spans="3:3" x14ac:dyDescent="0.2">
      <c r="C419" s="54"/>
    </row>
    <row r="420" spans="3:3" x14ac:dyDescent="0.2">
      <c r="C420" s="54"/>
    </row>
    <row r="421" spans="3:3" x14ac:dyDescent="0.2">
      <c r="C421" s="54"/>
    </row>
    <row r="422" spans="3:3" x14ac:dyDescent="0.2">
      <c r="C422" s="54"/>
    </row>
    <row r="423" spans="3:3" x14ac:dyDescent="0.2">
      <c r="C423" s="54"/>
    </row>
    <row r="424" spans="3:3" x14ac:dyDescent="0.2">
      <c r="C424" s="54"/>
    </row>
    <row r="425" spans="3:3" x14ac:dyDescent="0.2">
      <c r="C425" s="54"/>
    </row>
    <row r="426" spans="3:3" x14ac:dyDescent="0.2">
      <c r="C426" s="54"/>
    </row>
    <row r="427" spans="3:3" x14ac:dyDescent="0.2">
      <c r="C427" s="54"/>
    </row>
    <row r="428" spans="3:3" x14ac:dyDescent="0.2">
      <c r="C428" s="54"/>
    </row>
    <row r="429" spans="3:3" x14ac:dyDescent="0.2">
      <c r="C429" s="54"/>
    </row>
    <row r="430" spans="3:3" x14ac:dyDescent="0.2">
      <c r="C430" s="54"/>
    </row>
    <row r="431" spans="3:3" x14ac:dyDescent="0.2">
      <c r="C431" s="54"/>
    </row>
    <row r="432" spans="3:3" x14ac:dyDescent="0.2">
      <c r="C432" s="54"/>
    </row>
    <row r="433" spans="3:3" x14ac:dyDescent="0.2">
      <c r="C433" s="54"/>
    </row>
    <row r="434" spans="3:3" x14ac:dyDescent="0.2">
      <c r="C434" s="54"/>
    </row>
    <row r="435" spans="3:3" x14ac:dyDescent="0.2">
      <c r="C435" s="54"/>
    </row>
    <row r="436" spans="3:3" x14ac:dyDescent="0.2">
      <c r="C436" s="54"/>
    </row>
    <row r="437" spans="3:3" x14ac:dyDescent="0.2">
      <c r="C437" s="54"/>
    </row>
    <row r="438" spans="3:3" x14ac:dyDescent="0.2">
      <c r="C438" s="54"/>
    </row>
    <row r="439" spans="3:3" x14ac:dyDescent="0.2">
      <c r="C439" s="54"/>
    </row>
    <row r="440" spans="3:3" x14ac:dyDescent="0.2">
      <c r="C440" s="54"/>
    </row>
    <row r="441" spans="3:3" x14ac:dyDescent="0.2">
      <c r="C441" s="54"/>
    </row>
    <row r="442" spans="3:3" x14ac:dyDescent="0.2">
      <c r="C442" s="54"/>
    </row>
    <row r="443" spans="3:3" x14ac:dyDescent="0.2">
      <c r="C443" s="54"/>
    </row>
    <row r="444" spans="3:3" x14ac:dyDescent="0.2">
      <c r="C444" s="54"/>
    </row>
    <row r="445" spans="3:3" x14ac:dyDescent="0.2">
      <c r="C445" s="54"/>
    </row>
    <row r="446" spans="3:3" x14ac:dyDescent="0.2">
      <c r="C446" s="54"/>
    </row>
    <row r="447" spans="3:3" x14ac:dyDescent="0.2">
      <c r="C447" s="54"/>
    </row>
    <row r="448" spans="3:3" x14ac:dyDescent="0.2">
      <c r="C448" s="54"/>
    </row>
    <row r="449" spans="3:3" x14ac:dyDescent="0.2">
      <c r="C449" s="54"/>
    </row>
    <row r="450" spans="3:3" x14ac:dyDescent="0.2">
      <c r="C450" s="54"/>
    </row>
    <row r="451" spans="3:3" x14ac:dyDescent="0.2">
      <c r="C451" s="54"/>
    </row>
    <row r="452" spans="3:3" x14ac:dyDescent="0.2">
      <c r="C452" s="54"/>
    </row>
    <row r="453" spans="3:3" x14ac:dyDescent="0.2">
      <c r="C453" s="54"/>
    </row>
    <row r="454" spans="3:3" x14ac:dyDescent="0.2">
      <c r="C454" s="54"/>
    </row>
    <row r="455" spans="3:3" x14ac:dyDescent="0.2">
      <c r="C455" s="54"/>
    </row>
    <row r="456" spans="3:3" x14ac:dyDescent="0.2">
      <c r="C456" s="54"/>
    </row>
    <row r="457" spans="3:3" x14ac:dyDescent="0.2">
      <c r="C457" s="54"/>
    </row>
    <row r="458" spans="3:3" x14ac:dyDescent="0.2">
      <c r="C458" s="54"/>
    </row>
    <row r="459" spans="3:3" x14ac:dyDescent="0.2">
      <c r="C459" s="54"/>
    </row>
    <row r="460" spans="3:3" x14ac:dyDescent="0.2">
      <c r="C460" s="54"/>
    </row>
    <row r="461" spans="3:3" x14ac:dyDescent="0.2">
      <c r="C461" s="54"/>
    </row>
    <row r="462" spans="3:3" x14ac:dyDescent="0.2">
      <c r="C462" s="54"/>
    </row>
    <row r="463" spans="3:3" x14ac:dyDescent="0.2">
      <c r="C463" s="54"/>
    </row>
    <row r="464" spans="3:3" x14ac:dyDescent="0.2">
      <c r="C464" s="54"/>
    </row>
    <row r="465" spans="3:3" x14ac:dyDescent="0.2">
      <c r="C465" s="54"/>
    </row>
    <row r="466" spans="3:3" x14ac:dyDescent="0.2">
      <c r="C466" s="54"/>
    </row>
    <row r="467" spans="3:3" x14ac:dyDescent="0.2">
      <c r="C467" s="54"/>
    </row>
    <row r="468" spans="3:3" x14ac:dyDescent="0.2">
      <c r="C468" s="54"/>
    </row>
    <row r="469" spans="3:3" x14ac:dyDescent="0.2">
      <c r="C469" s="54"/>
    </row>
    <row r="470" spans="3:3" x14ac:dyDescent="0.2">
      <c r="C470" s="54"/>
    </row>
    <row r="471" spans="3:3" x14ac:dyDescent="0.2">
      <c r="C471" s="54"/>
    </row>
    <row r="472" spans="3:3" x14ac:dyDescent="0.2">
      <c r="C472" s="54"/>
    </row>
    <row r="473" spans="3:3" x14ac:dyDescent="0.2">
      <c r="C473" s="54"/>
    </row>
    <row r="474" spans="3:3" x14ac:dyDescent="0.2">
      <c r="C474" s="54"/>
    </row>
    <row r="475" spans="3:3" x14ac:dyDescent="0.2">
      <c r="C475" s="54"/>
    </row>
    <row r="476" spans="3:3" x14ac:dyDescent="0.2">
      <c r="C476" s="54"/>
    </row>
    <row r="477" spans="3:3" x14ac:dyDescent="0.2">
      <c r="C477" s="54"/>
    </row>
    <row r="478" spans="3:3" x14ac:dyDescent="0.2">
      <c r="C478" s="54"/>
    </row>
    <row r="479" spans="3:3" x14ac:dyDescent="0.2">
      <c r="C479" s="54"/>
    </row>
    <row r="480" spans="3:3" x14ac:dyDescent="0.2">
      <c r="C480" s="54"/>
    </row>
    <row r="481" spans="3:3" x14ac:dyDescent="0.2">
      <c r="C481" s="54"/>
    </row>
    <row r="482" spans="3:3" x14ac:dyDescent="0.2">
      <c r="C482" s="54"/>
    </row>
    <row r="483" spans="3:3" x14ac:dyDescent="0.2">
      <c r="C483" s="54"/>
    </row>
    <row r="484" spans="3:3" x14ac:dyDescent="0.2">
      <c r="C484" s="54"/>
    </row>
    <row r="485" spans="3:3" x14ac:dyDescent="0.2">
      <c r="C485" s="54"/>
    </row>
    <row r="486" spans="3:3" x14ac:dyDescent="0.2">
      <c r="C486" s="54"/>
    </row>
    <row r="487" spans="3:3" x14ac:dyDescent="0.2">
      <c r="C487" s="54"/>
    </row>
    <row r="488" spans="3:3" x14ac:dyDescent="0.2">
      <c r="C488" s="54"/>
    </row>
    <row r="489" spans="3:3" x14ac:dyDescent="0.2">
      <c r="C489" s="54"/>
    </row>
    <row r="490" spans="3:3" x14ac:dyDescent="0.2">
      <c r="C490" s="54"/>
    </row>
    <row r="491" spans="3:3" x14ac:dyDescent="0.2">
      <c r="C491" s="54"/>
    </row>
    <row r="492" spans="3:3" x14ac:dyDescent="0.2">
      <c r="C492" s="54"/>
    </row>
    <row r="493" spans="3:3" x14ac:dyDescent="0.2">
      <c r="C493" s="54"/>
    </row>
    <row r="494" spans="3:3" x14ac:dyDescent="0.2">
      <c r="C494" s="54"/>
    </row>
    <row r="495" spans="3:3" x14ac:dyDescent="0.2">
      <c r="C495" s="54"/>
    </row>
    <row r="496" spans="3:3" x14ac:dyDescent="0.2">
      <c r="C496" s="54"/>
    </row>
    <row r="497" spans="3:3" x14ac:dyDescent="0.2">
      <c r="C497" s="54"/>
    </row>
    <row r="498" spans="3:3" x14ac:dyDescent="0.2">
      <c r="C498" s="54"/>
    </row>
    <row r="499" spans="3:3" x14ac:dyDescent="0.2">
      <c r="C499" s="54"/>
    </row>
    <row r="500" spans="3:3" x14ac:dyDescent="0.2">
      <c r="C500" s="54"/>
    </row>
    <row r="501" spans="3:3" x14ac:dyDescent="0.2">
      <c r="C501" s="54"/>
    </row>
    <row r="502" spans="3:3" x14ac:dyDescent="0.2">
      <c r="C502" s="54"/>
    </row>
    <row r="503" spans="3:3" x14ac:dyDescent="0.2">
      <c r="C503" s="54"/>
    </row>
    <row r="504" spans="3:3" x14ac:dyDescent="0.2">
      <c r="C504" s="54"/>
    </row>
    <row r="505" spans="3:3" x14ac:dyDescent="0.2">
      <c r="C505" s="54"/>
    </row>
    <row r="506" spans="3:3" x14ac:dyDescent="0.2">
      <c r="C506" s="54"/>
    </row>
    <row r="507" spans="3:3" x14ac:dyDescent="0.2">
      <c r="C507" s="54"/>
    </row>
    <row r="508" spans="3:3" x14ac:dyDescent="0.2">
      <c r="C508" s="54"/>
    </row>
    <row r="509" spans="3:3" x14ac:dyDescent="0.2">
      <c r="C509" s="54"/>
    </row>
    <row r="510" spans="3:3" x14ac:dyDescent="0.2">
      <c r="C510" s="54"/>
    </row>
    <row r="511" spans="3:3" x14ac:dyDescent="0.2">
      <c r="C511" s="54"/>
    </row>
    <row r="512" spans="3:3" x14ac:dyDescent="0.2">
      <c r="C512" s="54"/>
    </row>
    <row r="513" spans="3:3" x14ac:dyDescent="0.2">
      <c r="C513" s="54"/>
    </row>
    <row r="514" spans="3:3" x14ac:dyDescent="0.2">
      <c r="C514" s="54"/>
    </row>
    <row r="515" spans="3:3" x14ac:dyDescent="0.2">
      <c r="C515" s="54"/>
    </row>
    <row r="516" spans="3:3" x14ac:dyDescent="0.2">
      <c r="C516" s="54"/>
    </row>
    <row r="517" spans="3:3" x14ac:dyDescent="0.2">
      <c r="C517" s="54"/>
    </row>
    <row r="518" spans="3:3" x14ac:dyDescent="0.2">
      <c r="C518" s="54"/>
    </row>
    <row r="519" spans="3:3" x14ac:dyDescent="0.2">
      <c r="C519" s="54"/>
    </row>
    <row r="520" spans="3:3" x14ac:dyDescent="0.2">
      <c r="C520" s="54"/>
    </row>
    <row r="521" spans="3:3" x14ac:dyDescent="0.2">
      <c r="C521" s="54"/>
    </row>
  </sheetData>
  <mergeCells count="10">
    <mergeCell ref="A1:B2"/>
    <mergeCell ref="C1:C2"/>
    <mergeCell ref="D1:D2"/>
    <mergeCell ref="H6:J6"/>
    <mergeCell ref="W6:X6"/>
    <mergeCell ref="H9:J9"/>
    <mergeCell ref="H10:J10"/>
    <mergeCell ref="H5:J5"/>
    <mergeCell ref="M10:N10"/>
    <mergeCell ref="M9:N9"/>
  </mergeCells>
  <conditionalFormatting sqref="V7:V8 V16:V79">
    <cfRule type="cellIs" dxfId="43" priority="5" operator="equal">
      <formula>"n/a"</formula>
    </cfRule>
  </conditionalFormatting>
  <conditionalFormatting sqref="W7:X7">
    <cfRule type="cellIs" dxfId="42" priority="10" operator="equal">
      <formula>"n/a"</formula>
    </cfRule>
  </conditionalFormatting>
  <conditionalFormatting sqref="AA8">
    <cfRule type="cellIs" dxfId="41" priority="9" operator="equal">
      <formula>"n/a"</formula>
    </cfRule>
  </conditionalFormatting>
  <conditionalFormatting sqref="W8:X8">
    <cfRule type="cellIs" dxfId="40" priority="7" operator="equal">
      <formula>"n/a"</formula>
    </cfRule>
  </conditionalFormatting>
  <conditionalFormatting sqref="W16:X79">
    <cfRule type="cellIs" dxfId="39" priority="4" operator="equal">
      <formula>"n/a"</formula>
    </cfRule>
  </conditionalFormatting>
  <conditionalFormatting sqref="AA12:AA79">
    <cfRule type="cellIs" dxfId="38" priority="6" operator="equal">
      <formula>"n/a"</formula>
    </cfRule>
  </conditionalFormatting>
  <conditionalFormatting sqref="AA7">
    <cfRule type="cellIs" dxfId="37" priority="3" operator="equal">
      <formula>"n/a"</formula>
    </cfRule>
  </conditionalFormatting>
  <conditionalFormatting sqref="T7:T8 T13:T79 U13:Y15">
    <cfRule type="cellIs" dxfId="36" priority="2" operator="equal">
      <formula>"n/a"</formula>
    </cfRule>
  </conditionalFormatting>
  <conditionalFormatting sqref="P7">
    <cfRule type="cellIs" dxfId="35" priority="1" operator="notEqual">
      <formula>"YDIE"</formula>
    </cfRule>
  </conditionalFormatting>
  <dataValidations count="13">
    <dataValidation type="list" allowBlank="1" showInputMessage="1" showErrorMessage="1" sqref="F7" xr:uid="{00000000-0002-0000-0500-000000000000}">
      <formula1>Annuity</formula1>
    </dataValidation>
    <dataValidation type="list" errorStyle="warning" allowBlank="1" showInputMessage="1" showErrorMessage="1" sqref="AC7" xr:uid="{00000000-0002-0000-0500-000001000000}">
      <formula1>Status</formula1>
    </dataValidation>
    <dataValidation type="list" errorStyle="warning" allowBlank="1" showInputMessage="1" showErrorMessage="1" errorTitle="Are you sure?" error="You are deviating from the standard Material Type" promptTitle="In principle not to change" prompt="Only to enter another choice if checked with Group Finance" sqref="P7" xr:uid="{00000000-0002-0000-0500-000002000000}">
      <formula1>Material_Type</formula1>
    </dataValidation>
    <dataValidation type="list" errorStyle="warning" allowBlank="1" showInputMessage="1" showErrorMessage="1" errorTitle="Check chart of accounts" error="You are entering a choice that is not in the chart of accounts. Please explain to Group MS Development and Operations" sqref="T7" xr:uid="{00000000-0002-0000-0500-000003000000}">
      <formula1>Yes_No</formula1>
    </dataValidation>
    <dataValidation type="list" allowBlank="1" showInputMessage="1" showErrorMessage="1" sqref="Q7" xr:uid="{00000000-0002-0000-0500-000004000000}">
      <formula1>Material_Group</formula1>
    </dataValidation>
    <dataValidation errorStyle="information" allowBlank="1" showInputMessage="1" showErrorMessage="1" sqref="L7" xr:uid="{00000000-0002-0000-0500-000005000000}"/>
    <dataValidation type="list" errorStyle="warning" allowBlank="1" showInputMessage="1" showErrorMessage="1" errorTitle="Please validate your input" error="Only override the default choices in case of Cloud services, or if validated with Group Finance" sqref="C7" xr:uid="{00000000-0002-0000-0500-000006000000}">
      <formula1>#REF!</formula1>
    </dataValidation>
    <dataValidation type="list" errorStyle="warning" allowBlank="1" showInputMessage="1" showErrorMessage="1" sqref="E7" xr:uid="{00000000-0002-0000-0500-000007000000}">
      <formula1>#REF!</formula1>
    </dataValidation>
    <dataValidation type="list" errorStyle="information" allowBlank="1" showInputMessage="1" showErrorMessage="1" errorTitle="Please specify" error="If you have a non-standard service calendar, please specify" sqref="K7" xr:uid="{00000000-0002-0000-0500-000008000000}">
      <formula1>#REF!</formula1>
    </dataValidation>
    <dataValidation type="list" errorStyle="information" allowBlank="1" showInputMessage="1" showErrorMessage="1" errorTitle="Free text input" error="OK if you are entering a coverage description" promptTitle="Choose owning region" prompt="Choose the region that owns the service code, or DD-GLOBAL" sqref="Z7" xr:uid="{00000000-0002-0000-0500-000009000000}">
      <formula1>#REF!</formula1>
    </dataValidation>
    <dataValidation type="list" allowBlank="1" showInputMessage="1" showErrorMessage="1" sqref="O7 F468:F527 D7 V7 G7" xr:uid="{00000000-0002-0000-0500-00000A000000}">
      <formula1>#REF!</formula1>
    </dataValidation>
    <dataValidation type="list" errorStyle="information" allowBlank="1" showInputMessage="1" showErrorMessage="1" errorTitle="Please enter the service codes" error="If it is a bundle code, please enter the service codes contained in this bundle and ignore this warning." sqref="G468:G471" xr:uid="{00000000-0002-0000-0500-00000B000000}">
      <formula1>#REF!</formula1>
    </dataValidation>
    <dataValidation type="list" errorStyle="information" allowBlank="1" showInputMessage="1" showErrorMessage="1" errorTitle="Free text input" error="OK if you are entering a coverage description" promptTitle="Choose coverage" prompt="Group, region, or describe coverage in this cell (ignoring the warning)" sqref="Y7" xr:uid="{00000000-0002-0000-0500-00000C000000}">
      <formula1>#REF!</formula1>
    </dataValidation>
  </dataValidations>
  <printOptions horizontalCentered="1"/>
  <pageMargins left="0.70866141732283472" right="0.70866141732283472" top="1.1417322834645669" bottom="0.74803149606299213" header="0.31496062992125984" footer="0.31496062992125984"/>
  <pageSetup paperSize="9" orientation="portrait" r:id="rId1"/>
  <headerFooter>
    <oddHeader>&amp;R&amp;G</oddHeader>
  </headerFooter>
  <legacyDrawing r:id="rId2"/>
  <extLst>
    <ext xmlns:x14="http://schemas.microsoft.com/office/spreadsheetml/2009/9/main" uri="{CCE6A557-97BC-4b89-ADB6-D9C93CAAB3DF}">
      <x14:dataValidations xmlns:xm="http://schemas.microsoft.com/office/excel/2006/main" count="1">
        <x14:dataValidation type="list" errorStyle="warning" allowBlank="1" showInputMessage="1" showErrorMessage="1" errorTitle="Check chart of accounts" error="You are entering a choice that is not in the chart of accounts. Please explain to Group MS Development and Operations" xr:uid="{00000000-0002-0000-0500-00000D000000}">
          <x14:formula1>
            <xm:f>IF('1. Service information'!$B$5="Professional Service",PS_Revenue,MS_Revenue)</xm:f>
          </x14:formula1>
          <xm:sqref>R7:S7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5">
    <tabColor rgb="FF69BE28"/>
  </sheetPr>
  <dimension ref="A1:AB56"/>
  <sheetViews>
    <sheetView showGridLines="0" workbookViewId="0"/>
  </sheetViews>
  <sheetFormatPr defaultColWidth="9" defaultRowHeight="11.25" x14ac:dyDescent="0.2"/>
  <cols>
    <col min="1" max="1" width="13.5" style="502" customWidth="1"/>
    <col min="2" max="2" width="37.875" style="502" customWidth="1"/>
    <col min="3" max="3" width="8.625" style="502" customWidth="1"/>
    <col min="4" max="4" width="30.25" style="502" customWidth="1"/>
    <col min="5" max="5" width="41.875" style="502" customWidth="1"/>
    <col min="6" max="7" width="41.75" style="502" customWidth="1"/>
    <col min="8" max="8" width="17" style="502" customWidth="1"/>
    <col min="9" max="10" width="15.25" style="502" customWidth="1"/>
    <col min="11" max="11" width="25.5" style="502" customWidth="1"/>
    <col min="12" max="12" width="15.625" style="502" customWidth="1"/>
    <col min="13" max="13" width="21.125" style="502" customWidth="1"/>
    <col min="14" max="14" width="15.625" style="502" customWidth="1"/>
    <col min="15" max="15" width="19.25" style="502" customWidth="1"/>
    <col min="16" max="16" width="19" style="502" customWidth="1"/>
    <col min="17" max="17" width="18.625" style="499" customWidth="1"/>
    <col min="18" max="18" width="8.5" style="499" customWidth="1"/>
    <col min="19" max="19" width="18.125" style="499" customWidth="1"/>
    <col min="20" max="20" width="19.375" style="499" customWidth="1"/>
    <col min="21" max="21" width="6" style="499" customWidth="1"/>
    <col min="22" max="22" width="3.375" style="502" customWidth="1"/>
    <col min="23" max="23" width="25" style="502" customWidth="1"/>
    <col min="24" max="24" width="127.5" style="502" bestFit="1" customWidth="1"/>
    <col min="25" max="16384" width="9" style="502"/>
  </cols>
  <sheetData>
    <row r="1" spans="1:28" s="515" customFormat="1" x14ac:dyDescent="0.2">
      <c r="A1" s="520" t="s">
        <v>677</v>
      </c>
      <c r="B1" s="516"/>
      <c r="C1" s="517" t="s">
        <v>678</v>
      </c>
      <c r="D1" s="512"/>
      <c r="E1" s="513"/>
      <c r="F1" s="513"/>
      <c r="G1" s="512"/>
      <c r="H1" s="512"/>
      <c r="I1" s="512"/>
      <c r="J1" s="512"/>
      <c r="K1" s="512"/>
      <c r="L1" s="513"/>
      <c r="M1" s="513"/>
      <c r="N1" s="513"/>
      <c r="O1" s="513"/>
      <c r="P1" s="512"/>
      <c r="Q1" s="514"/>
      <c r="R1" s="514"/>
      <c r="S1" s="514"/>
      <c r="T1" s="514"/>
      <c r="U1" s="514"/>
      <c r="W1" s="511" t="s">
        <v>679</v>
      </c>
      <c r="X1" s="511" t="s">
        <v>680</v>
      </c>
    </row>
    <row r="2" spans="1:28" x14ac:dyDescent="0.2">
      <c r="A2" s="500" t="s">
        <v>681</v>
      </c>
      <c r="B2" s="500" t="s">
        <v>682</v>
      </c>
      <c r="C2" s="500" t="s">
        <v>136</v>
      </c>
      <c r="D2" s="501" t="s">
        <v>683</v>
      </c>
      <c r="E2" s="500" t="s">
        <v>684</v>
      </c>
      <c r="F2" s="501" t="s">
        <v>685</v>
      </c>
      <c r="G2" s="500" t="s">
        <v>686</v>
      </c>
      <c r="H2" s="500" t="s">
        <v>687</v>
      </c>
      <c r="I2" s="500" t="s">
        <v>688</v>
      </c>
      <c r="J2" s="500" t="s">
        <v>689</v>
      </c>
      <c r="K2" s="501" t="s">
        <v>690</v>
      </c>
      <c r="L2" s="501" t="s">
        <v>691</v>
      </c>
      <c r="M2" s="501" t="s">
        <v>692</v>
      </c>
      <c r="N2" s="501" t="s">
        <v>693</v>
      </c>
      <c r="O2" s="501" t="s">
        <v>427</v>
      </c>
      <c r="P2" s="501" t="s">
        <v>694</v>
      </c>
      <c r="Q2" s="500" t="s">
        <v>695</v>
      </c>
      <c r="R2" s="500" t="s">
        <v>696</v>
      </c>
      <c r="S2" s="500" t="s">
        <v>697</v>
      </c>
      <c r="T2" s="500" t="s">
        <v>698</v>
      </c>
      <c r="U2" s="500" t="s">
        <v>699</v>
      </c>
      <c r="W2" s="503"/>
      <c r="X2" s="503"/>
      <c r="Y2" s="503"/>
      <c r="Z2" s="503"/>
      <c r="AA2" s="503"/>
      <c r="AB2" s="503"/>
    </row>
    <row r="3" spans="1:28" ht="22.5" x14ac:dyDescent="0.2">
      <c r="A3" s="507" t="s">
        <v>221</v>
      </c>
      <c r="B3" s="507" t="str">
        <f>+'3. Associated information'!D6</f>
        <v>DDSP-UPTS-RemoteSupport</v>
      </c>
      <c r="C3" s="507" t="str">
        <f>'1. Service information'!$B$17</f>
        <v>UPTS</v>
      </c>
      <c r="D3" s="508" t="str">
        <f>'3. Associated information'!T6</f>
        <v>Remote Support</v>
      </c>
      <c r="E3" s="518" t="s">
        <v>700</v>
      </c>
      <c r="F3" s="519" t="str">
        <f>'2. Service code creation'!R6</f>
        <v>24x7 Remote Support.</v>
      </c>
      <c r="G3" s="508" t="s">
        <v>701</v>
      </c>
      <c r="H3" s="508">
        <f>'3. Associated information'!R6</f>
        <v>0</v>
      </c>
      <c r="I3" s="508" t="s">
        <v>702</v>
      </c>
      <c r="J3" s="508"/>
      <c r="K3" s="508" t="str">
        <f>'3. Associated information'!M6</f>
        <v>Annuity (renewable)</v>
      </c>
      <c r="L3" s="507" t="str">
        <f>'3. Associated information'!AY6</f>
        <v>Core</v>
      </c>
      <c r="M3" s="507" t="str">
        <f>'3. Associated information'!AZ6</f>
        <v>N/A</v>
      </c>
      <c r="N3" s="507">
        <f>'3. Associated information'!BA6</f>
        <v>0</v>
      </c>
      <c r="O3" s="507">
        <f>'3. Associated information'!BK6</f>
        <v>0</v>
      </c>
      <c r="P3" s="507" t="str">
        <f>+'3. Associated information'!K6</f>
        <v>Yes</v>
      </c>
      <c r="Q3" s="509"/>
      <c r="R3" s="510">
        <v>1</v>
      </c>
      <c r="S3" s="510"/>
      <c r="T3" s="510"/>
      <c r="U3" s="510" t="s">
        <v>221</v>
      </c>
      <c r="W3" s="504" t="s">
        <v>703</v>
      </c>
      <c r="X3" s="505" t="s">
        <v>704</v>
      </c>
      <c r="Y3" s="503"/>
      <c r="Z3" s="503"/>
      <c r="AA3" s="503"/>
      <c r="AB3" s="503"/>
    </row>
    <row r="4" spans="1:28" x14ac:dyDescent="0.2">
      <c r="A4" s="507" t="s">
        <v>221</v>
      </c>
      <c r="B4" s="507" t="e">
        <f>+'3. Associated information'!#REF!</f>
        <v>#REF!</v>
      </c>
      <c r="C4" s="507" t="str">
        <f>'1. Service information'!$B$17</f>
        <v>UPTS</v>
      </c>
      <c r="D4" s="519" t="e">
        <f>'3. Associated information'!#REF!</f>
        <v>#REF!</v>
      </c>
      <c r="E4" s="519" t="e">
        <f>'3. Associated information'!#REF!</f>
        <v>#REF!</v>
      </c>
      <c r="F4" s="519" t="e">
        <f>'2. Service code creation'!#REF!</f>
        <v>#REF!</v>
      </c>
      <c r="G4" s="508"/>
      <c r="H4" s="508" t="e">
        <f>'3. Associated information'!#REF!</f>
        <v>#REF!</v>
      </c>
      <c r="I4" s="508" t="s">
        <v>702</v>
      </c>
      <c r="J4" s="508"/>
      <c r="K4" s="508" t="e">
        <f>'3. Associated information'!#REF!</f>
        <v>#REF!</v>
      </c>
      <c r="L4" s="507" t="e">
        <f>'3. Associated information'!#REF!</f>
        <v>#REF!</v>
      </c>
      <c r="M4" s="507" t="e">
        <f>'3. Associated information'!#REF!</f>
        <v>#REF!</v>
      </c>
      <c r="N4" s="507" t="e">
        <f>'3. Associated information'!#REF!</f>
        <v>#REF!</v>
      </c>
      <c r="O4" s="507" t="e">
        <f>'3. Associated information'!#REF!</f>
        <v>#REF!</v>
      </c>
      <c r="P4" s="507" t="e">
        <f>+'3. Associated information'!#REF!</f>
        <v>#REF!</v>
      </c>
      <c r="Q4" s="510"/>
      <c r="R4" s="510"/>
      <c r="S4" s="510"/>
      <c r="T4" s="510"/>
      <c r="U4" s="510"/>
      <c r="W4" s="504" t="s">
        <v>705</v>
      </c>
      <c r="X4" s="505" t="s">
        <v>706</v>
      </c>
      <c r="Y4" s="503"/>
      <c r="Z4" s="503"/>
      <c r="AA4" s="503"/>
      <c r="AB4" s="503"/>
    </row>
    <row r="5" spans="1:28" x14ac:dyDescent="0.2">
      <c r="A5" s="507" t="s">
        <v>221</v>
      </c>
      <c r="B5" s="507" t="e">
        <f>+'3. Associated information'!#REF!</f>
        <v>#REF!</v>
      </c>
      <c r="C5" s="507" t="str">
        <f>'1. Service information'!$B$17</f>
        <v>UPTS</v>
      </c>
      <c r="D5" s="519" t="e">
        <f>'3. Associated information'!#REF!</f>
        <v>#REF!</v>
      </c>
      <c r="E5" s="519" t="e">
        <f>'3. Associated information'!#REF!</f>
        <v>#REF!</v>
      </c>
      <c r="F5" s="519" t="e">
        <f>'2. Service code creation'!#REF!</f>
        <v>#REF!</v>
      </c>
      <c r="G5" s="508"/>
      <c r="H5" s="508" t="e">
        <f>'3. Associated information'!#REF!</f>
        <v>#REF!</v>
      </c>
      <c r="I5" s="508" t="s">
        <v>702</v>
      </c>
      <c r="J5" s="508"/>
      <c r="K5" s="508" t="e">
        <f>'3. Associated information'!#REF!</f>
        <v>#REF!</v>
      </c>
      <c r="L5" s="507" t="e">
        <f>'3. Associated information'!#REF!</f>
        <v>#REF!</v>
      </c>
      <c r="M5" s="507" t="e">
        <f>'3. Associated information'!#REF!</f>
        <v>#REF!</v>
      </c>
      <c r="N5" s="507" t="e">
        <f>'3. Associated information'!#REF!</f>
        <v>#REF!</v>
      </c>
      <c r="O5" s="507" t="e">
        <f>'3. Associated information'!#REF!</f>
        <v>#REF!</v>
      </c>
      <c r="P5" s="507" t="e">
        <f>+'3. Associated information'!#REF!</f>
        <v>#REF!</v>
      </c>
      <c r="Q5" s="510"/>
      <c r="R5" s="510"/>
      <c r="S5" s="510"/>
      <c r="T5" s="510"/>
      <c r="U5" s="510"/>
      <c r="W5" s="503"/>
      <c r="X5" s="505" t="s">
        <v>707</v>
      </c>
      <c r="Y5" s="503"/>
      <c r="Z5" s="503"/>
      <c r="AA5" s="503"/>
      <c r="AB5" s="503"/>
    </row>
    <row r="6" spans="1:28" x14ac:dyDescent="0.2">
      <c r="A6" s="507" t="s">
        <v>221</v>
      </c>
      <c r="B6" s="507" t="e">
        <f>+'3. Associated information'!#REF!</f>
        <v>#REF!</v>
      </c>
      <c r="C6" s="507" t="str">
        <f>'1. Service information'!$B$17</f>
        <v>UPTS</v>
      </c>
      <c r="D6" s="519" t="e">
        <f>'3. Associated information'!#REF!</f>
        <v>#REF!</v>
      </c>
      <c r="E6" s="519" t="e">
        <f>'3. Associated information'!#REF!</f>
        <v>#REF!</v>
      </c>
      <c r="F6" s="519" t="e">
        <f>'2. Service code creation'!#REF!</f>
        <v>#REF!</v>
      </c>
      <c r="G6" s="508"/>
      <c r="H6" s="508" t="e">
        <f>'3. Associated information'!#REF!</f>
        <v>#REF!</v>
      </c>
      <c r="I6" s="508" t="s">
        <v>702</v>
      </c>
      <c r="J6" s="508"/>
      <c r="K6" s="508" t="e">
        <f>'3. Associated information'!#REF!</f>
        <v>#REF!</v>
      </c>
      <c r="L6" s="507" t="e">
        <f>'3. Associated information'!#REF!</f>
        <v>#REF!</v>
      </c>
      <c r="M6" s="507" t="e">
        <f>'3. Associated information'!#REF!</f>
        <v>#REF!</v>
      </c>
      <c r="N6" s="507" t="e">
        <f>'3. Associated information'!#REF!</f>
        <v>#REF!</v>
      </c>
      <c r="O6" s="507" t="e">
        <f>'3. Associated information'!#REF!</f>
        <v>#REF!</v>
      </c>
      <c r="P6" s="507" t="e">
        <f>+'3. Associated information'!#REF!</f>
        <v>#REF!</v>
      </c>
      <c r="Q6" s="510"/>
      <c r="R6" s="510"/>
      <c r="S6" s="510"/>
      <c r="T6" s="510"/>
      <c r="U6" s="510"/>
      <c r="W6" s="503"/>
      <c r="X6" s="505" t="s">
        <v>708</v>
      </c>
      <c r="Y6" s="503"/>
      <c r="Z6" s="503"/>
      <c r="AA6" s="503"/>
      <c r="AB6" s="503"/>
    </row>
    <row r="7" spans="1:28" x14ac:dyDescent="0.2">
      <c r="A7" s="507" t="s">
        <v>221</v>
      </c>
      <c r="B7" s="507" t="e">
        <f>+'3. Associated information'!#REF!</f>
        <v>#REF!</v>
      </c>
      <c r="C7" s="507" t="str">
        <f>'1. Service information'!$B$17</f>
        <v>UPTS</v>
      </c>
      <c r="D7" s="519" t="e">
        <f>'3. Associated information'!#REF!</f>
        <v>#REF!</v>
      </c>
      <c r="E7" s="519" t="e">
        <f>'3. Associated information'!#REF!</f>
        <v>#REF!</v>
      </c>
      <c r="F7" s="519" t="e">
        <f>'2. Service code creation'!#REF!</f>
        <v>#REF!</v>
      </c>
      <c r="G7" s="508"/>
      <c r="H7" s="508" t="e">
        <f>'3. Associated information'!#REF!</f>
        <v>#REF!</v>
      </c>
      <c r="I7" s="508" t="s">
        <v>702</v>
      </c>
      <c r="J7" s="508"/>
      <c r="K7" s="508" t="e">
        <f>'3. Associated information'!#REF!</f>
        <v>#REF!</v>
      </c>
      <c r="L7" s="507" t="e">
        <f>'3. Associated information'!#REF!</f>
        <v>#REF!</v>
      </c>
      <c r="M7" s="507" t="e">
        <f>'3. Associated information'!#REF!</f>
        <v>#REF!</v>
      </c>
      <c r="N7" s="507" t="e">
        <f>'3. Associated information'!#REF!</f>
        <v>#REF!</v>
      </c>
      <c r="O7" s="507" t="e">
        <f>'3. Associated information'!#REF!</f>
        <v>#REF!</v>
      </c>
      <c r="P7" s="507" t="e">
        <f>+'3. Associated information'!#REF!</f>
        <v>#REF!</v>
      </c>
      <c r="Q7" s="510"/>
      <c r="R7" s="510"/>
      <c r="S7" s="510"/>
      <c r="T7" s="510"/>
      <c r="U7" s="510"/>
      <c r="W7" s="503"/>
      <c r="X7" s="505" t="s">
        <v>709</v>
      </c>
    </row>
    <row r="8" spans="1:28" ht="22.5" x14ac:dyDescent="0.2">
      <c r="A8" s="507" t="s">
        <v>221</v>
      </c>
      <c r="B8" s="507" t="e">
        <f>+'3. Associated information'!#REF!</f>
        <v>#REF!</v>
      </c>
      <c r="C8" s="507" t="str">
        <f>'1. Service information'!$B$17</f>
        <v>UPTS</v>
      </c>
      <c r="D8" s="519" t="e">
        <f>'3. Associated information'!#REF!</f>
        <v>#REF!</v>
      </c>
      <c r="E8" s="519" t="e">
        <f>'3. Associated information'!#REF!</f>
        <v>#REF!</v>
      </c>
      <c r="F8" s="519" t="e">
        <f>'2. Service code creation'!#REF!</f>
        <v>#REF!</v>
      </c>
      <c r="G8" s="507"/>
      <c r="H8" s="508" t="e">
        <f>'3. Associated information'!#REF!</f>
        <v>#REF!</v>
      </c>
      <c r="I8" s="508" t="s">
        <v>702</v>
      </c>
      <c r="J8" s="508"/>
      <c r="K8" s="508" t="e">
        <f>'3. Associated information'!#REF!</f>
        <v>#REF!</v>
      </c>
      <c r="L8" s="507" t="e">
        <f>'3. Associated information'!#REF!</f>
        <v>#REF!</v>
      </c>
      <c r="M8" s="507" t="e">
        <f>'3. Associated information'!#REF!</f>
        <v>#REF!</v>
      </c>
      <c r="N8" s="507" t="e">
        <f>'3. Associated information'!#REF!</f>
        <v>#REF!</v>
      </c>
      <c r="O8" s="507" t="e">
        <f>'3. Associated information'!#REF!</f>
        <v>#REF!</v>
      </c>
      <c r="P8" s="507" t="e">
        <f>+'3. Associated information'!#REF!</f>
        <v>#REF!</v>
      </c>
      <c r="Q8" s="510"/>
      <c r="R8" s="510"/>
      <c r="S8" s="510"/>
      <c r="T8" s="510"/>
      <c r="U8" s="510"/>
      <c r="W8" s="503"/>
      <c r="X8" s="506" t="s">
        <v>710</v>
      </c>
    </row>
    <row r="9" spans="1:28" x14ac:dyDescent="0.2">
      <c r="A9" s="507" t="s">
        <v>221</v>
      </c>
      <c r="B9" s="507" t="e">
        <f>+'3. Associated information'!#REF!</f>
        <v>#REF!</v>
      </c>
      <c r="C9" s="507" t="str">
        <f>'1. Service information'!$B$17</f>
        <v>UPTS</v>
      </c>
      <c r="D9" s="519" t="e">
        <f>'3. Associated information'!#REF!</f>
        <v>#REF!</v>
      </c>
      <c r="E9" s="519" t="e">
        <f>'3. Associated information'!#REF!</f>
        <v>#REF!</v>
      </c>
      <c r="F9" s="519" t="e">
        <f>'2. Service code creation'!#REF!</f>
        <v>#REF!</v>
      </c>
      <c r="G9" s="507"/>
      <c r="H9" s="508" t="e">
        <f>'3. Associated information'!#REF!</f>
        <v>#REF!</v>
      </c>
      <c r="I9" s="508" t="s">
        <v>702</v>
      </c>
      <c r="J9" s="508"/>
      <c r="K9" s="508" t="e">
        <f>'3. Associated information'!#REF!</f>
        <v>#REF!</v>
      </c>
      <c r="L9" s="507" t="e">
        <f>'3. Associated information'!#REF!</f>
        <v>#REF!</v>
      </c>
      <c r="M9" s="507" t="e">
        <f>'3. Associated information'!#REF!</f>
        <v>#REF!</v>
      </c>
      <c r="N9" s="507" t="e">
        <f>'3. Associated information'!#REF!</f>
        <v>#REF!</v>
      </c>
      <c r="O9" s="507" t="e">
        <f>'3. Associated information'!#REF!</f>
        <v>#REF!</v>
      </c>
      <c r="P9" s="507" t="e">
        <f>+'3. Associated information'!#REF!</f>
        <v>#REF!</v>
      </c>
      <c r="Q9" s="510"/>
      <c r="R9" s="510"/>
      <c r="S9" s="510"/>
      <c r="T9" s="510"/>
      <c r="U9" s="510"/>
      <c r="X9" s="505" t="s">
        <v>711</v>
      </c>
    </row>
    <row r="10" spans="1:28" ht="15.75" customHeight="1" x14ac:dyDescent="0.2">
      <c r="A10" s="507" t="s">
        <v>221</v>
      </c>
      <c r="B10" s="507" t="e">
        <f>+'3. Associated information'!#REF!</f>
        <v>#REF!</v>
      </c>
      <c r="C10" s="507" t="str">
        <f>'1. Service information'!$B$17</f>
        <v>UPTS</v>
      </c>
      <c r="D10" s="519" t="e">
        <f>'3. Associated information'!#REF!</f>
        <v>#REF!</v>
      </c>
      <c r="E10" s="519" t="e">
        <f>'3. Associated information'!#REF!</f>
        <v>#REF!</v>
      </c>
      <c r="F10" s="519" t="e">
        <f>'2. Service code creation'!#REF!</f>
        <v>#REF!</v>
      </c>
      <c r="G10" s="507"/>
      <c r="H10" s="508" t="e">
        <f>'3. Associated information'!#REF!</f>
        <v>#REF!</v>
      </c>
      <c r="I10" s="508" t="s">
        <v>702</v>
      </c>
      <c r="J10" s="508"/>
      <c r="K10" s="508" t="e">
        <f>'3. Associated information'!#REF!</f>
        <v>#REF!</v>
      </c>
      <c r="L10" s="507" t="e">
        <f>'3. Associated information'!#REF!</f>
        <v>#REF!</v>
      </c>
      <c r="M10" s="507" t="e">
        <f>'3. Associated information'!#REF!</f>
        <v>#REF!</v>
      </c>
      <c r="N10" s="507" t="e">
        <f>'3. Associated information'!#REF!</f>
        <v>#REF!</v>
      </c>
      <c r="O10" s="507" t="e">
        <f>'3. Associated information'!#REF!</f>
        <v>#REF!</v>
      </c>
      <c r="P10" s="507" t="e">
        <f>+'3. Associated information'!#REF!</f>
        <v>#REF!</v>
      </c>
      <c r="Q10" s="510"/>
      <c r="R10" s="510"/>
      <c r="S10" s="510"/>
      <c r="T10" s="510"/>
      <c r="U10" s="510"/>
      <c r="X10" s="506" t="s">
        <v>712</v>
      </c>
    </row>
    <row r="11" spans="1:28" x14ac:dyDescent="0.2">
      <c r="A11" s="507" t="s">
        <v>221</v>
      </c>
      <c r="B11" s="507" t="e">
        <f>+'3. Associated information'!#REF!</f>
        <v>#REF!</v>
      </c>
      <c r="C11" s="507" t="str">
        <f>'1. Service information'!$B$17</f>
        <v>UPTS</v>
      </c>
      <c r="D11" s="519" t="e">
        <f>'3. Associated information'!#REF!</f>
        <v>#REF!</v>
      </c>
      <c r="E11" s="519" t="e">
        <f>'3. Associated information'!#REF!</f>
        <v>#REF!</v>
      </c>
      <c r="F11" s="519" t="e">
        <f>'2. Service code creation'!#REF!</f>
        <v>#REF!</v>
      </c>
      <c r="G11" s="507"/>
      <c r="H11" s="508" t="e">
        <f>'3. Associated information'!#REF!</f>
        <v>#REF!</v>
      </c>
      <c r="I11" s="508" t="s">
        <v>702</v>
      </c>
      <c r="J11" s="508"/>
      <c r="K11" s="508" t="e">
        <f>'3. Associated information'!#REF!</f>
        <v>#REF!</v>
      </c>
      <c r="L11" s="507" t="e">
        <f>'3. Associated information'!#REF!</f>
        <v>#REF!</v>
      </c>
      <c r="M11" s="507" t="e">
        <f>'3. Associated information'!#REF!</f>
        <v>#REF!</v>
      </c>
      <c r="N11" s="507" t="e">
        <f>'3. Associated information'!#REF!</f>
        <v>#REF!</v>
      </c>
      <c r="O11" s="507" t="e">
        <f>'3. Associated information'!#REF!</f>
        <v>#REF!</v>
      </c>
      <c r="P11" s="507" t="e">
        <f>+'3. Associated information'!#REF!</f>
        <v>#REF!</v>
      </c>
      <c r="Q11" s="510"/>
      <c r="R11" s="510"/>
      <c r="S11" s="510"/>
      <c r="T11" s="510"/>
      <c r="U11" s="510"/>
      <c r="X11" s="505" t="s">
        <v>713</v>
      </c>
    </row>
    <row r="12" spans="1:28" x14ac:dyDescent="0.2">
      <c r="A12" s="507" t="s">
        <v>221</v>
      </c>
      <c r="B12" s="507" t="e">
        <f>+'3. Associated information'!#REF!</f>
        <v>#REF!</v>
      </c>
      <c r="C12" s="507" t="str">
        <f>'1. Service information'!$B$17</f>
        <v>UPTS</v>
      </c>
      <c r="D12" s="519" t="e">
        <f>'3. Associated information'!#REF!</f>
        <v>#REF!</v>
      </c>
      <c r="E12" s="519" t="e">
        <f>'3. Associated information'!#REF!</f>
        <v>#REF!</v>
      </c>
      <c r="F12" s="519" t="e">
        <f>'2. Service code creation'!#REF!</f>
        <v>#REF!</v>
      </c>
      <c r="G12" s="507"/>
      <c r="H12" s="508" t="e">
        <f>'3. Associated information'!#REF!</f>
        <v>#REF!</v>
      </c>
      <c r="I12" s="508" t="s">
        <v>702</v>
      </c>
      <c r="J12" s="508"/>
      <c r="K12" s="508" t="e">
        <f>'3. Associated information'!#REF!</f>
        <v>#REF!</v>
      </c>
      <c r="L12" s="507" t="e">
        <f>'3. Associated information'!#REF!</f>
        <v>#REF!</v>
      </c>
      <c r="M12" s="507" t="e">
        <f>'3. Associated information'!#REF!</f>
        <v>#REF!</v>
      </c>
      <c r="N12" s="507" t="e">
        <f>'3. Associated information'!#REF!</f>
        <v>#REF!</v>
      </c>
      <c r="O12" s="507" t="e">
        <f>'3. Associated information'!#REF!</f>
        <v>#REF!</v>
      </c>
      <c r="P12" s="507" t="e">
        <f>+'3. Associated information'!#REF!</f>
        <v>#REF!</v>
      </c>
      <c r="Q12" s="510"/>
      <c r="R12" s="510"/>
      <c r="S12" s="510"/>
      <c r="T12" s="510"/>
      <c r="U12" s="510"/>
      <c r="X12" s="505" t="s">
        <v>714</v>
      </c>
    </row>
    <row r="13" spans="1:28" x14ac:dyDescent="0.2">
      <c r="A13" s="507" t="s">
        <v>221</v>
      </c>
      <c r="B13" s="507" t="e">
        <f>+'3. Associated information'!#REF!</f>
        <v>#REF!</v>
      </c>
      <c r="C13" s="507" t="str">
        <f>'1. Service information'!$B$17</f>
        <v>UPTS</v>
      </c>
      <c r="D13" s="519" t="e">
        <f>'3. Associated information'!#REF!</f>
        <v>#REF!</v>
      </c>
      <c r="E13" s="519" t="e">
        <f>'3. Associated information'!#REF!</f>
        <v>#REF!</v>
      </c>
      <c r="F13" s="519" t="e">
        <f>'2. Service code creation'!#REF!</f>
        <v>#REF!</v>
      </c>
      <c r="G13" s="507"/>
      <c r="H13" s="508" t="e">
        <f>'3. Associated information'!#REF!</f>
        <v>#REF!</v>
      </c>
      <c r="I13" s="508" t="s">
        <v>702</v>
      </c>
      <c r="J13" s="508"/>
      <c r="K13" s="508" t="e">
        <f>'3. Associated information'!#REF!</f>
        <v>#REF!</v>
      </c>
      <c r="L13" s="507" t="e">
        <f>'3. Associated information'!#REF!</f>
        <v>#REF!</v>
      </c>
      <c r="M13" s="507" t="e">
        <f>'3. Associated information'!#REF!</f>
        <v>#REF!</v>
      </c>
      <c r="N13" s="507" t="e">
        <f>'3. Associated information'!#REF!</f>
        <v>#REF!</v>
      </c>
      <c r="O13" s="507" t="e">
        <f>'3. Associated information'!#REF!</f>
        <v>#REF!</v>
      </c>
      <c r="P13" s="507" t="e">
        <f>+'3. Associated information'!#REF!</f>
        <v>#REF!</v>
      </c>
      <c r="Q13" s="510"/>
      <c r="R13" s="510"/>
      <c r="S13" s="510"/>
      <c r="T13" s="510"/>
      <c r="U13" s="510"/>
      <c r="X13" s="505" t="s">
        <v>715</v>
      </c>
    </row>
    <row r="14" spans="1:28" x14ac:dyDescent="0.2">
      <c r="A14" s="507" t="s">
        <v>221</v>
      </c>
      <c r="B14" s="507" t="e">
        <f>+'3. Associated information'!#REF!</f>
        <v>#REF!</v>
      </c>
      <c r="C14" s="507" t="str">
        <f>'1. Service information'!$B$17</f>
        <v>UPTS</v>
      </c>
      <c r="D14" s="519" t="e">
        <f>'3. Associated information'!#REF!</f>
        <v>#REF!</v>
      </c>
      <c r="E14" s="519" t="e">
        <f>'3. Associated information'!#REF!</f>
        <v>#REF!</v>
      </c>
      <c r="F14" s="519" t="e">
        <f>'2. Service code creation'!#REF!</f>
        <v>#REF!</v>
      </c>
      <c r="G14" s="507"/>
      <c r="H14" s="508" t="e">
        <f>'3. Associated information'!#REF!</f>
        <v>#REF!</v>
      </c>
      <c r="I14" s="508" t="s">
        <v>702</v>
      </c>
      <c r="J14" s="508"/>
      <c r="K14" s="508" t="e">
        <f>'3. Associated information'!#REF!</f>
        <v>#REF!</v>
      </c>
      <c r="L14" s="507" t="e">
        <f>'3. Associated information'!#REF!</f>
        <v>#REF!</v>
      </c>
      <c r="M14" s="507" t="e">
        <f>'3. Associated information'!#REF!</f>
        <v>#REF!</v>
      </c>
      <c r="N14" s="507" t="e">
        <f>'3. Associated information'!#REF!</f>
        <v>#REF!</v>
      </c>
      <c r="O14" s="507" t="e">
        <f>'3. Associated information'!#REF!</f>
        <v>#REF!</v>
      </c>
      <c r="P14" s="507" t="e">
        <f>+'3. Associated information'!#REF!</f>
        <v>#REF!</v>
      </c>
      <c r="Q14" s="510"/>
      <c r="R14" s="510"/>
      <c r="S14" s="510"/>
      <c r="T14" s="510"/>
      <c r="U14" s="510"/>
      <c r="X14" s="505" t="s">
        <v>716</v>
      </c>
    </row>
    <row r="15" spans="1:28" x14ac:dyDescent="0.2">
      <c r="A15" s="507" t="s">
        <v>221</v>
      </c>
      <c r="B15" s="507" t="e">
        <f>+'3. Associated information'!#REF!</f>
        <v>#REF!</v>
      </c>
      <c r="C15" s="507" t="str">
        <f>'1. Service information'!$B$17</f>
        <v>UPTS</v>
      </c>
      <c r="D15" s="519" t="e">
        <f>'3. Associated information'!#REF!</f>
        <v>#REF!</v>
      </c>
      <c r="E15" s="519" t="e">
        <f>'3. Associated information'!#REF!</f>
        <v>#REF!</v>
      </c>
      <c r="F15" s="519" t="e">
        <f>'2. Service code creation'!#REF!</f>
        <v>#REF!</v>
      </c>
      <c r="G15" s="507"/>
      <c r="H15" s="508" t="e">
        <f>'3. Associated information'!#REF!</f>
        <v>#REF!</v>
      </c>
      <c r="I15" s="508" t="s">
        <v>702</v>
      </c>
      <c r="J15" s="508"/>
      <c r="K15" s="508" t="e">
        <f>'3. Associated information'!#REF!</f>
        <v>#REF!</v>
      </c>
      <c r="L15" s="507" t="e">
        <f>'3. Associated information'!#REF!</f>
        <v>#REF!</v>
      </c>
      <c r="M15" s="507" t="e">
        <f>'3. Associated information'!#REF!</f>
        <v>#REF!</v>
      </c>
      <c r="N15" s="507" t="e">
        <f>'3. Associated information'!#REF!</f>
        <v>#REF!</v>
      </c>
      <c r="O15" s="507" t="e">
        <f>'3. Associated information'!#REF!</f>
        <v>#REF!</v>
      </c>
      <c r="P15" s="507" t="e">
        <f>+'3. Associated information'!#REF!</f>
        <v>#REF!</v>
      </c>
      <c r="Q15" s="510"/>
      <c r="R15" s="510"/>
      <c r="S15" s="510"/>
      <c r="T15" s="510"/>
      <c r="U15" s="510"/>
      <c r="X15" s="505" t="s">
        <v>717</v>
      </c>
    </row>
    <row r="16" spans="1:28" x14ac:dyDescent="0.2">
      <c r="A16" s="507" t="s">
        <v>221</v>
      </c>
      <c r="B16" s="507" t="e">
        <f>+'3. Associated information'!#REF!</f>
        <v>#REF!</v>
      </c>
      <c r="C16" s="507" t="str">
        <f>'1. Service information'!$B$17</f>
        <v>UPTS</v>
      </c>
      <c r="D16" s="519" t="e">
        <f>'3. Associated information'!#REF!</f>
        <v>#REF!</v>
      </c>
      <c r="E16" s="519" t="e">
        <f>'3. Associated information'!#REF!</f>
        <v>#REF!</v>
      </c>
      <c r="F16" s="519" t="e">
        <f>'2. Service code creation'!#REF!</f>
        <v>#REF!</v>
      </c>
      <c r="G16" s="507"/>
      <c r="H16" s="508" t="e">
        <f>'3. Associated information'!#REF!</f>
        <v>#REF!</v>
      </c>
      <c r="I16" s="508" t="s">
        <v>702</v>
      </c>
      <c r="J16" s="508"/>
      <c r="K16" s="508" t="e">
        <f>'3. Associated information'!#REF!</f>
        <v>#REF!</v>
      </c>
      <c r="L16" s="507" t="e">
        <f>'3. Associated information'!#REF!</f>
        <v>#REF!</v>
      </c>
      <c r="M16" s="507" t="e">
        <f>'3. Associated information'!#REF!</f>
        <v>#REF!</v>
      </c>
      <c r="N16" s="507" t="e">
        <f>'3. Associated information'!#REF!</f>
        <v>#REF!</v>
      </c>
      <c r="O16" s="507" t="e">
        <f>'3. Associated information'!#REF!</f>
        <v>#REF!</v>
      </c>
      <c r="P16" s="507" t="e">
        <f>+'3. Associated information'!#REF!</f>
        <v>#REF!</v>
      </c>
      <c r="Q16" s="510"/>
      <c r="R16" s="510"/>
      <c r="S16" s="510"/>
      <c r="T16" s="510"/>
      <c r="U16" s="510"/>
    </row>
    <row r="17" spans="1:21" x14ac:dyDescent="0.2">
      <c r="A17" s="507" t="s">
        <v>221</v>
      </c>
      <c r="B17" s="507" t="e">
        <f>+'3. Associated information'!#REF!</f>
        <v>#REF!</v>
      </c>
      <c r="C17" s="507" t="str">
        <f>'1. Service information'!$B$17</f>
        <v>UPTS</v>
      </c>
      <c r="D17" s="519" t="e">
        <f>'3. Associated information'!#REF!</f>
        <v>#REF!</v>
      </c>
      <c r="E17" s="519" t="e">
        <f>'3. Associated information'!#REF!</f>
        <v>#REF!</v>
      </c>
      <c r="F17" s="519" t="e">
        <f>'2. Service code creation'!#REF!</f>
        <v>#REF!</v>
      </c>
      <c r="G17" s="507"/>
      <c r="H17" s="508" t="e">
        <f>'3. Associated information'!#REF!</f>
        <v>#REF!</v>
      </c>
      <c r="I17" s="508" t="s">
        <v>702</v>
      </c>
      <c r="J17" s="508"/>
      <c r="K17" s="508" t="e">
        <f>'3. Associated information'!#REF!</f>
        <v>#REF!</v>
      </c>
      <c r="L17" s="507" t="e">
        <f>'3. Associated information'!#REF!</f>
        <v>#REF!</v>
      </c>
      <c r="M17" s="507" t="e">
        <f>'3. Associated information'!#REF!</f>
        <v>#REF!</v>
      </c>
      <c r="N17" s="507" t="e">
        <f>'3. Associated information'!#REF!</f>
        <v>#REF!</v>
      </c>
      <c r="O17" s="507" t="e">
        <f>'3. Associated information'!#REF!</f>
        <v>#REF!</v>
      </c>
      <c r="P17" s="507" t="e">
        <f>+'3. Associated information'!#REF!</f>
        <v>#REF!</v>
      </c>
      <c r="Q17" s="510"/>
      <c r="R17" s="510"/>
      <c r="S17" s="510"/>
      <c r="T17" s="510"/>
      <c r="U17" s="510"/>
    </row>
    <row r="18" spans="1:21" x14ac:dyDescent="0.2">
      <c r="A18" s="507" t="s">
        <v>221</v>
      </c>
      <c r="B18" s="507" t="e">
        <f>+'3. Associated information'!#REF!</f>
        <v>#REF!</v>
      </c>
      <c r="C18" s="507" t="str">
        <f>'1. Service information'!$B$17</f>
        <v>UPTS</v>
      </c>
      <c r="D18" s="519" t="e">
        <f>'3. Associated information'!#REF!</f>
        <v>#REF!</v>
      </c>
      <c r="E18" s="519" t="e">
        <f>'3. Associated information'!#REF!</f>
        <v>#REF!</v>
      </c>
      <c r="F18" s="519" t="e">
        <f>'2. Service code creation'!#REF!</f>
        <v>#REF!</v>
      </c>
      <c r="G18" s="507"/>
      <c r="H18" s="508" t="e">
        <f>'3. Associated information'!#REF!</f>
        <v>#REF!</v>
      </c>
      <c r="I18" s="508" t="s">
        <v>702</v>
      </c>
      <c r="J18" s="508"/>
      <c r="K18" s="508" t="e">
        <f>'3. Associated information'!#REF!</f>
        <v>#REF!</v>
      </c>
      <c r="L18" s="507" t="e">
        <f>'3. Associated information'!#REF!</f>
        <v>#REF!</v>
      </c>
      <c r="M18" s="507" t="e">
        <f>'3. Associated information'!#REF!</f>
        <v>#REF!</v>
      </c>
      <c r="N18" s="507" t="e">
        <f>'3. Associated information'!#REF!</f>
        <v>#REF!</v>
      </c>
      <c r="O18" s="507" t="e">
        <f>'3. Associated information'!#REF!</f>
        <v>#REF!</v>
      </c>
      <c r="P18" s="507" t="e">
        <f>+'3. Associated information'!#REF!</f>
        <v>#REF!</v>
      </c>
      <c r="Q18" s="510"/>
      <c r="R18" s="510"/>
      <c r="S18" s="510"/>
      <c r="T18" s="510"/>
      <c r="U18" s="510"/>
    </row>
    <row r="19" spans="1:21" x14ac:dyDescent="0.2">
      <c r="A19" s="507" t="s">
        <v>221</v>
      </c>
      <c r="B19" s="507" t="e">
        <f>+'3. Associated information'!#REF!</f>
        <v>#REF!</v>
      </c>
      <c r="C19" s="507" t="str">
        <f>'1. Service information'!$B$17</f>
        <v>UPTS</v>
      </c>
      <c r="D19" s="519" t="e">
        <f>'3. Associated information'!#REF!</f>
        <v>#REF!</v>
      </c>
      <c r="E19" s="519" t="e">
        <f>'3. Associated information'!#REF!</f>
        <v>#REF!</v>
      </c>
      <c r="F19" s="519" t="e">
        <f>'2. Service code creation'!#REF!</f>
        <v>#REF!</v>
      </c>
      <c r="G19" s="507"/>
      <c r="H19" s="508" t="e">
        <f>'3. Associated information'!#REF!</f>
        <v>#REF!</v>
      </c>
      <c r="I19" s="508" t="s">
        <v>702</v>
      </c>
      <c r="J19" s="508"/>
      <c r="K19" s="508" t="e">
        <f>'3. Associated information'!#REF!</f>
        <v>#REF!</v>
      </c>
      <c r="L19" s="507" t="e">
        <f>'3. Associated information'!#REF!</f>
        <v>#REF!</v>
      </c>
      <c r="M19" s="507" t="e">
        <f>'3. Associated information'!#REF!</f>
        <v>#REF!</v>
      </c>
      <c r="N19" s="507" t="e">
        <f>'3. Associated information'!#REF!</f>
        <v>#REF!</v>
      </c>
      <c r="O19" s="507" t="e">
        <f>'3. Associated information'!#REF!</f>
        <v>#REF!</v>
      </c>
      <c r="P19" s="507" t="e">
        <f>+'3. Associated information'!#REF!</f>
        <v>#REF!</v>
      </c>
      <c r="Q19" s="510"/>
      <c r="R19" s="510"/>
      <c r="S19" s="510"/>
      <c r="T19" s="510"/>
      <c r="U19" s="510"/>
    </row>
    <row r="20" spans="1:21" x14ac:dyDescent="0.2">
      <c r="A20" s="507" t="s">
        <v>221</v>
      </c>
      <c r="B20" s="507" t="e">
        <f>+'3. Associated information'!#REF!</f>
        <v>#REF!</v>
      </c>
      <c r="C20" s="507" t="str">
        <f>'1. Service information'!$B$17</f>
        <v>UPTS</v>
      </c>
      <c r="D20" s="519" t="e">
        <f>'3. Associated information'!#REF!</f>
        <v>#REF!</v>
      </c>
      <c r="E20" s="519" t="e">
        <f>'3. Associated information'!#REF!</f>
        <v>#REF!</v>
      </c>
      <c r="F20" s="519" t="e">
        <f>'2. Service code creation'!#REF!</f>
        <v>#REF!</v>
      </c>
      <c r="G20" s="507"/>
      <c r="H20" s="508" t="e">
        <f>'3. Associated information'!#REF!</f>
        <v>#REF!</v>
      </c>
      <c r="I20" s="508" t="s">
        <v>702</v>
      </c>
      <c r="J20" s="508"/>
      <c r="K20" s="508" t="e">
        <f>'3. Associated information'!#REF!</f>
        <v>#REF!</v>
      </c>
      <c r="L20" s="507" t="e">
        <f>'3. Associated information'!#REF!</f>
        <v>#REF!</v>
      </c>
      <c r="M20" s="507" t="e">
        <f>'3. Associated information'!#REF!</f>
        <v>#REF!</v>
      </c>
      <c r="N20" s="507" t="e">
        <f>'3. Associated information'!#REF!</f>
        <v>#REF!</v>
      </c>
      <c r="O20" s="507" t="e">
        <f>'3. Associated information'!#REF!</f>
        <v>#REF!</v>
      </c>
      <c r="P20" s="507" t="e">
        <f>+'3. Associated information'!#REF!</f>
        <v>#REF!</v>
      </c>
      <c r="Q20" s="510"/>
      <c r="R20" s="510"/>
      <c r="S20" s="510"/>
      <c r="T20" s="510"/>
      <c r="U20" s="510"/>
    </row>
    <row r="21" spans="1:21" x14ac:dyDescent="0.2">
      <c r="A21" s="507" t="s">
        <v>221</v>
      </c>
      <c r="B21" s="507" t="e">
        <f>+'3. Associated information'!#REF!</f>
        <v>#REF!</v>
      </c>
      <c r="C21" s="507" t="str">
        <f>'1. Service information'!$B$17</f>
        <v>UPTS</v>
      </c>
      <c r="D21" s="519" t="e">
        <f>'3. Associated information'!#REF!</f>
        <v>#REF!</v>
      </c>
      <c r="E21" s="519" t="e">
        <f>'3. Associated information'!#REF!</f>
        <v>#REF!</v>
      </c>
      <c r="F21" s="519" t="e">
        <f>'2. Service code creation'!#REF!</f>
        <v>#REF!</v>
      </c>
      <c r="G21" s="507"/>
      <c r="H21" s="508" t="e">
        <f>'3. Associated information'!#REF!</f>
        <v>#REF!</v>
      </c>
      <c r="I21" s="508" t="s">
        <v>702</v>
      </c>
      <c r="J21" s="508"/>
      <c r="K21" s="508" t="e">
        <f>'3. Associated information'!#REF!</f>
        <v>#REF!</v>
      </c>
      <c r="L21" s="507" t="e">
        <f>'3. Associated information'!#REF!</f>
        <v>#REF!</v>
      </c>
      <c r="M21" s="507" t="e">
        <f>'3. Associated information'!#REF!</f>
        <v>#REF!</v>
      </c>
      <c r="N21" s="507" t="e">
        <f>'3. Associated information'!#REF!</f>
        <v>#REF!</v>
      </c>
      <c r="O21" s="507" t="e">
        <f>'3. Associated information'!#REF!</f>
        <v>#REF!</v>
      </c>
      <c r="P21" s="507" t="e">
        <f>+'3. Associated information'!#REF!</f>
        <v>#REF!</v>
      </c>
      <c r="Q21" s="510"/>
      <c r="R21" s="510"/>
      <c r="S21" s="510"/>
      <c r="T21" s="510"/>
      <c r="U21" s="510"/>
    </row>
    <row r="22" spans="1:21" x14ac:dyDescent="0.2">
      <c r="A22" s="507" t="s">
        <v>221</v>
      </c>
      <c r="B22" s="507" t="e">
        <f>+'3. Associated information'!#REF!</f>
        <v>#REF!</v>
      </c>
      <c r="C22" s="507" t="str">
        <f>'1. Service information'!$B$17</f>
        <v>UPTS</v>
      </c>
      <c r="D22" s="519" t="e">
        <f>'3. Associated information'!#REF!</f>
        <v>#REF!</v>
      </c>
      <c r="E22" s="519" t="e">
        <f>'3. Associated information'!#REF!</f>
        <v>#REF!</v>
      </c>
      <c r="F22" s="519" t="e">
        <f>'2. Service code creation'!#REF!</f>
        <v>#REF!</v>
      </c>
      <c r="G22" s="507"/>
      <c r="H22" s="508" t="e">
        <f>'3. Associated information'!#REF!</f>
        <v>#REF!</v>
      </c>
      <c r="I22" s="508" t="s">
        <v>702</v>
      </c>
      <c r="J22" s="508"/>
      <c r="K22" s="508" t="e">
        <f>'3. Associated information'!#REF!</f>
        <v>#REF!</v>
      </c>
      <c r="L22" s="507" t="e">
        <f>'3. Associated information'!#REF!</f>
        <v>#REF!</v>
      </c>
      <c r="M22" s="507" t="e">
        <f>'3. Associated information'!#REF!</f>
        <v>#REF!</v>
      </c>
      <c r="N22" s="507" t="e">
        <f>'3. Associated information'!#REF!</f>
        <v>#REF!</v>
      </c>
      <c r="O22" s="507" t="e">
        <f>'3. Associated information'!#REF!</f>
        <v>#REF!</v>
      </c>
      <c r="P22" s="507" t="e">
        <f>+'3. Associated information'!#REF!</f>
        <v>#REF!</v>
      </c>
      <c r="Q22" s="510"/>
      <c r="R22" s="510"/>
      <c r="S22" s="510"/>
      <c r="T22" s="510"/>
      <c r="U22" s="510"/>
    </row>
    <row r="23" spans="1:21" x14ac:dyDescent="0.2">
      <c r="A23" s="507" t="s">
        <v>221</v>
      </c>
      <c r="B23" s="507" t="e">
        <f>+'3. Associated information'!#REF!</f>
        <v>#REF!</v>
      </c>
      <c r="C23" s="507" t="str">
        <f>'1. Service information'!$B$17</f>
        <v>UPTS</v>
      </c>
      <c r="D23" s="519" t="e">
        <f>'3. Associated information'!#REF!</f>
        <v>#REF!</v>
      </c>
      <c r="E23" s="519" t="e">
        <f>'3. Associated information'!#REF!</f>
        <v>#REF!</v>
      </c>
      <c r="F23" s="519" t="e">
        <f>'2. Service code creation'!#REF!</f>
        <v>#REF!</v>
      </c>
      <c r="G23" s="507"/>
      <c r="H23" s="508" t="e">
        <f>'3. Associated information'!#REF!</f>
        <v>#REF!</v>
      </c>
      <c r="I23" s="508" t="s">
        <v>702</v>
      </c>
      <c r="J23" s="508"/>
      <c r="K23" s="508" t="e">
        <f>'3. Associated information'!#REF!</f>
        <v>#REF!</v>
      </c>
      <c r="L23" s="507" t="e">
        <f>'3. Associated information'!#REF!</f>
        <v>#REF!</v>
      </c>
      <c r="M23" s="507" t="e">
        <f>'3. Associated information'!#REF!</f>
        <v>#REF!</v>
      </c>
      <c r="N23" s="507" t="e">
        <f>'3. Associated information'!#REF!</f>
        <v>#REF!</v>
      </c>
      <c r="O23" s="507" t="e">
        <f>'3. Associated information'!#REF!</f>
        <v>#REF!</v>
      </c>
      <c r="P23" s="507" t="e">
        <f>+'3. Associated information'!#REF!</f>
        <v>#REF!</v>
      </c>
      <c r="Q23" s="510"/>
      <c r="R23" s="510"/>
      <c r="S23" s="510"/>
      <c r="T23" s="510"/>
      <c r="U23" s="510"/>
    </row>
    <row r="24" spans="1:21" x14ac:dyDescent="0.2">
      <c r="A24" s="507" t="s">
        <v>221</v>
      </c>
      <c r="B24" s="507" t="e">
        <f>+'3. Associated information'!#REF!</f>
        <v>#REF!</v>
      </c>
      <c r="C24" s="507" t="str">
        <f>'1. Service information'!$B$17</f>
        <v>UPTS</v>
      </c>
      <c r="D24" s="519" t="e">
        <f>'3. Associated information'!#REF!</f>
        <v>#REF!</v>
      </c>
      <c r="E24" s="519" t="e">
        <f>'3. Associated information'!#REF!</f>
        <v>#REF!</v>
      </c>
      <c r="F24" s="519" t="e">
        <f>'2. Service code creation'!#REF!</f>
        <v>#REF!</v>
      </c>
      <c r="G24" s="507"/>
      <c r="H24" s="508" t="e">
        <f>'3. Associated information'!#REF!</f>
        <v>#REF!</v>
      </c>
      <c r="I24" s="508" t="s">
        <v>702</v>
      </c>
      <c r="J24" s="508"/>
      <c r="K24" s="508" t="e">
        <f>'3. Associated information'!#REF!</f>
        <v>#REF!</v>
      </c>
      <c r="L24" s="507" t="e">
        <f>'3. Associated information'!#REF!</f>
        <v>#REF!</v>
      </c>
      <c r="M24" s="507" t="e">
        <f>'3. Associated information'!#REF!</f>
        <v>#REF!</v>
      </c>
      <c r="N24" s="507" t="e">
        <f>'3. Associated information'!#REF!</f>
        <v>#REF!</v>
      </c>
      <c r="O24" s="507" t="e">
        <f>'3. Associated information'!#REF!</f>
        <v>#REF!</v>
      </c>
      <c r="P24" s="507" t="e">
        <f>+'3. Associated information'!#REF!</f>
        <v>#REF!</v>
      </c>
      <c r="Q24" s="510"/>
      <c r="R24" s="510"/>
      <c r="S24" s="510"/>
      <c r="T24" s="510"/>
      <c r="U24" s="510"/>
    </row>
    <row r="25" spans="1:21" x14ac:dyDescent="0.2">
      <c r="A25" s="507" t="s">
        <v>221</v>
      </c>
      <c r="B25" s="507" t="e">
        <f>+'3. Associated information'!#REF!</f>
        <v>#REF!</v>
      </c>
      <c r="C25" s="507" t="str">
        <f>'1. Service information'!$B$17</f>
        <v>UPTS</v>
      </c>
      <c r="D25" s="519" t="e">
        <f>'3. Associated information'!#REF!</f>
        <v>#REF!</v>
      </c>
      <c r="E25" s="519" t="e">
        <f>'3. Associated information'!#REF!</f>
        <v>#REF!</v>
      </c>
      <c r="F25" s="519" t="e">
        <f>'2. Service code creation'!#REF!</f>
        <v>#REF!</v>
      </c>
      <c r="G25" s="507"/>
      <c r="H25" s="508" t="e">
        <f>'3. Associated information'!#REF!</f>
        <v>#REF!</v>
      </c>
      <c r="I25" s="508" t="s">
        <v>702</v>
      </c>
      <c r="J25" s="508"/>
      <c r="K25" s="508" t="e">
        <f>'3. Associated information'!#REF!</f>
        <v>#REF!</v>
      </c>
      <c r="L25" s="507" t="e">
        <f>'3. Associated information'!#REF!</f>
        <v>#REF!</v>
      </c>
      <c r="M25" s="507" t="e">
        <f>'3. Associated information'!#REF!</f>
        <v>#REF!</v>
      </c>
      <c r="N25" s="507" t="e">
        <f>'3. Associated information'!#REF!</f>
        <v>#REF!</v>
      </c>
      <c r="O25" s="507" t="e">
        <f>'3. Associated information'!#REF!</f>
        <v>#REF!</v>
      </c>
      <c r="P25" s="507" t="e">
        <f>+'3. Associated information'!#REF!</f>
        <v>#REF!</v>
      </c>
      <c r="Q25" s="510"/>
      <c r="R25" s="510"/>
      <c r="S25" s="510"/>
      <c r="T25" s="510"/>
      <c r="U25" s="510"/>
    </row>
    <row r="26" spans="1:21" x14ac:dyDescent="0.2">
      <c r="A26" s="507" t="s">
        <v>221</v>
      </c>
      <c r="B26" s="507" t="e">
        <f>+'3. Associated information'!#REF!</f>
        <v>#REF!</v>
      </c>
      <c r="C26" s="507" t="str">
        <f>'1. Service information'!$B$17</f>
        <v>UPTS</v>
      </c>
      <c r="D26" s="519" t="e">
        <f>'3. Associated information'!#REF!</f>
        <v>#REF!</v>
      </c>
      <c r="E26" s="519" t="e">
        <f>'3. Associated information'!#REF!</f>
        <v>#REF!</v>
      </c>
      <c r="F26" s="519" t="e">
        <f>'2. Service code creation'!#REF!</f>
        <v>#REF!</v>
      </c>
      <c r="G26" s="507"/>
      <c r="H26" s="508" t="e">
        <f>'3. Associated information'!#REF!</f>
        <v>#REF!</v>
      </c>
      <c r="I26" s="508" t="s">
        <v>702</v>
      </c>
      <c r="J26" s="508"/>
      <c r="K26" s="508" t="e">
        <f>'3. Associated information'!#REF!</f>
        <v>#REF!</v>
      </c>
      <c r="L26" s="507" t="e">
        <f>'3. Associated information'!#REF!</f>
        <v>#REF!</v>
      </c>
      <c r="M26" s="507" t="e">
        <f>'3. Associated information'!#REF!</f>
        <v>#REF!</v>
      </c>
      <c r="N26" s="507" t="e">
        <f>'3. Associated information'!#REF!</f>
        <v>#REF!</v>
      </c>
      <c r="O26" s="507" t="e">
        <f>'3. Associated information'!#REF!</f>
        <v>#REF!</v>
      </c>
      <c r="P26" s="507" t="e">
        <f>+'3. Associated information'!#REF!</f>
        <v>#REF!</v>
      </c>
      <c r="Q26" s="510"/>
      <c r="R26" s="510"/>
      <c r="S26" s="510"/>
      <c r="T26" s="510"/>
      <c r="U26" s="510"/>
    </row>
    <row r="27" spans="1:21" x14ac:dyDescent="0.2">
      <c r="A27" s="507" t="s">
        <v>221</v>
      </c>
      <c r="B27" s="507" t="e">
        <f>+'3. Associated information'!#REF!</f>
        <v>#REF!</v>
      </c>
      <c r="C27" s="507" t="str">
        <f>'1. Service information'!$B$17</f>
        <v>UPTS</v>
      </c>
      <c r="D27" s="519" t="e">
        <f>'3. Associated information'!#REF!</f>
        <v>#REF!</v>
      </c>
      <c r="E27" s="519" t="e">
        <f>'3. Associated information'!#REF!</f>
        <v>#REF!</v>
      </c>
      <c r="F27" s="519" t="e">
        <f>'2. Service code creation'!#REF!</f>
        <v>#REF!</v>
      </c>
      <c r="G27" s="507"/>
      <c r="H27" s="508" t="e">
        <f>'3. Associated information'!#REF!</f>
        <v>#REF!</v>
      </c>
      <c r="I27" s="508" t="s">
        <v>702</v>
      </c>
      <c r="J27" s="508"/>
      <c r="K27" s="508" t="e">
        <f>'3. Associated information'!#REF!</f>
        <v>#REF!</v>
      </c>
      <c r="L27" s="507" t="e">
        <f>'3. Associated information'!#REF!</f>
        <v>#REF!</v>
      </c>
      <c r="M27" s="507" t="e">
        <f>'3. Associated information'!#REF!</f>
        <v>#REF!</v>
      </c>
      <c r="N27" s="507" t="e">
        <f>'3. Associated information'!#REF!</f>
        <v>#REF!</v>
      </c>
      <c r="O27" s="507" t="e">
        <f>'3. Associated information'!#REF!</f>
        <v>#REF!</v>
      </c>
      <c r="P27" s="507" t="e">
        <f>+'3. Associated information'!#REF!</f>
        <v>#REF!</v>
      </c>
      <c r="Q27" s="510"/>
      <c r="R27" s="510"/>
      <c r="S27" s="510"/>
      <c r="T27" s="510"/>
      <c r="U27" s="510"/>
    </row>
    <row r="28" spans="1:21" x14ac:dyDescent="0.2">
      <c r="A28" s="507" t="s">
        <v>221</v>
      </c>
      <c r="B28" s="507" t="e">
        <f>+'3. Associated information'!#REF!</f>
        <v>#REF!</v>
      </c>
      <c r="C28" s="507" t="str">
        <f>'1. Service information'!$B$17</f>
        <v>UPTS</v>
      </c>
      <c r="D28" s="519" t="e">
        <f>'3. Associated information'!#REF!</f>
        <v>#REF!</v>
      </c>
      <c r="E28" s="519" t="e">
        <f>'3. Associated information'!#REF!</f>
        <v>#REF!</v>
      </c>
      <c r="F28" s="519" t="e">
        <f>'2. Service code creation'!#REF!</f>
        <v>#REF!</v>
      </c>
      <c r="G28" s="507"/>
      <c r="H28" s="508" t="e">
        <f>'3. Associated information'!#REF!</f>
        <v>#REF!</v>
      </c>
      <c r="I28" s="508" t="s">
        <v>702</v>
      </c>
      <c r="J28" s="508"/>
      <c r="K28" s="508" t="e">
        <f>'3. Associated information'!#REF!</f>
        <v>#REF!</v>
      </c>
      <c r="L28" s="507" t="e">
        <f>'3. Associated information'!#REF!</f>
        <v>#REF!</v>
      </c>
      <c r="M28" s="507" t="e">
        <f>'3. Associated information'!#REF!</f>
        <v>#REF!</v>
      </c>
      <c r="N28" s="507" t="e">
        <f>'3. Associated information'!#REF!</f>
        <v>#REF!</v>
      </c>
      <c r="O28" s="507" t="e">
        <f>'3. Associated information'!#REF!</f>
        <v>#REF!</v>
      </c>
      <c r="P28" s="507" t="e">
        <f>+'3. Associated information'!#REF!</f>
        <v>#REF!</v>
      </c>
      <c r="Q28" s="510"/>
      <c r="R28" s="510"/>
      <c r="S28" s="510"/>
      <c r="T28" s="510"/>
      <c r="U28" s="510"/>
    </row>
    <row r="29" spans="1:21" x14ac:dyDescent="0.2">
      <c r="A29" s="507" t="s">
        <v>221</v>
      </c>
      <c r="B29" s="507" t="e">
        <f>+'3. Associated information'!#REF!</f>
        <v>#REF!</v>
      </c>
      <c r="C29" s="507" t="str">
        <f>'1. Service information'!$B$17</f>
        <v>UPTS</v>
      </c>
      <c r="D29" s="519" t="e">
        <f>'3. Associated information'!#REF!</f>
        <v>#REF!</v>
      </c>
      <c r="E29" s="519" t="e">
        <f>'3. Associated information'!#REF!</f>
        <v>#REF!</v>
      </c>
      <c r="F29" s="519" t="e">
        <f>'2. Service code creation'!#REF!</f>
        <v>#REF!</v>
      </c>
      <c r="G29" s="507"/>
      <c r="H29" s="508" t="e">
        <f>'3. Associated information'!#REF!</f>
        <v>#REF!</v>
      </c>
      <c r="I29" s="508" t="s">
        <v>702</v>
      </c>
      <c r="J29" s="508"/>
      <c r="K29" s="508" t="e">
        <f>'3. Associated information'!#REF!</f>
        <v>#REF!</v>
      </c>
      <c r="L29" s="507" t="e">
        <f>'3. Associated information'!#REF!</f>
        <v>#REF!</v>
      </c>
      <c r="M29" s="507" t="e">
        <f>'3. Associated information'!#REF!</f>
        <v>#REF!</v>
      </c>
      <c r="N29" s="507" t="e">
        <f>'3. Associated information'!#REF!</f>
        <v>#REF!</v>
      </c>
      <c r="O29" s="507" t="e">
        <f>'3. Associated information'!#REF!</f>
        <v>#REF!</v>
      </c>
      <c r="P29" s="507" t="e">
        <f>+'3. Associated information'!#REF!</f>
        <v>#REF!</v>
      </c>
      <c r="Q29" s="510"/>
      <c r="R29" s="510"/>
      <c r="S29" s="510"/>
      <c r="T29" s="510"/>
      <c r="U29" s="510"/>
    </row>
    <row r="30" spans="1:21" x14ac:dyDescent="0.2">
      <c r="A30" s="507" t="s">
        <v>221</v>
      </c>
      <c r="B30" s="507" t="e">
        <f>+'3. Associated information'!#REF!</f>
        <v>#REF!</v>
      </c>
      <c r="C30" s="507" t="str">
        <f>'1. Service information'!$B$17</f>
        <v>UPTS</v>
      </c>
      <c r="D30" s="519" t="e">
        <f>'3. Associated information'!#REF!</f>
        <v>#REF!</v>
      </c>
      <c r="E30" s="519" t="e">
        <f>'3. Associated information'!#REF!</f>
        <v>#REF!</v>
      </c>
      <c r="F30" s="519" t="e">
        <f>'2. Service code creation'!#REF!</f>
        <v>#REF!</v>
      </c>
      <c r="G30" s="507"/>
      <c r="H30" s="508" t="e">
        <f>'3. Associated information'!#REF!</f>
        <v>#REF!</v>
      </c>
      <c r="I30" s="508" t="s">
        <v>702</v>
      </c>
      <c r="J30" s="508"/>
      <c r="K30" s="508" t="e">
        <f>'3. Associated information'!#REF!</f>
        <v>#REF!</v>
      </c>
      <c r="L30" s="507" t="e">
        <f>'3. Associated information'!#REF!</f>
        <v>#REF!</v>
      </c>
      <c r="M30" s="507" t="e">
        <f>'3. Associated information'!#REF!</f>
        <v>#REF!</v>
      </c>
      <c r="N30" s="507" t="e">
        <f>'3. Associated information'!#REF!</f>
        <v>#REF!</v>
      </c>
      <c r="O30" s="507" t="e">
        <f>'3. Associated information'!#REF!</f>
        <v>#REF!</v>
      </c>
      <c r="P30" s="507" t="e">
        <f>+'3. Associated information'!#REF!</f>
        <v>#REF!</v>
      </c>
      <c r="Q30" s="510"/>
      <c r="R30" s="510"/>
      <c r="S30" s="510"/>
      <c r="T30" s="510"/>
      <c r="U30" s="510"/>
    </row>
    <row r="31" spans="1:21" x14ac:dyDescent="0.2">
      <c r="A31" s="507" t="s">
        <v>221</v>
      </c>
      <c r="B31" s="507" t="e">
        <f>+'3. Associated information'!#REF!</f>
        <v>#REF!</v>
      </c>
      <c r="C31" s="507" t="str">
        <f>'1. Service information'!$B$17</f>
        <v>UPTS</v>
      </c>
      <c r="D31" s="519" t="e">
        <f>'3. Associated information'!#REF!</f>
        <v>#REF!</v>
      </c>
      <c r="E31" s="519" t="e">
        <f>'3. Associated information'!#REF!</f>
        <v>#REF!</v>
      </c>
      <c r="F31" s="519" t="e">
        <f>'2. Service code creation'!#REF!</f>
        <v>#REF!</v>
      </c>
      <c r="G31" s="507"/>
      <c r="H31" s="508" t="e">
        <f>'3. Associated information'!#REF!</f>
        <v>#REF!</v>
      </c>
      <c r="I31" s="508" t="s">
        <v>702</v>
      </c>
      <c r="J31" s="508"/>
      <c r="K31" s="508" t="e">
        <f>'3. Associated information'!#REF!</f>
        <v>#REF!</v>
      </c>
      <c r="L31" s="507" t="e">
        <f>'3. Associated information'!#REF!</f>
        <v>#REF!</v>
      </c>
      <c r="M31" s="507" t="e">
        <f>'3. Associated information'!#REF!</f>
        <v>#REF!</v>
      </c>
      <c r="N31" s="507" t="e">
        <f>'3. Associated information'!#REF!</f>
        <v>#REF!</v>
      </c>
      <c r="O31" s="507" t="e">
        <f>'3. Associated information'!#REF!</f>
        <v>#REF!</v>
      </c>
      <c r="P31" s="507" t="e">
        <f>+'3. Associated information'!#REF!</f>
        <v>#REF!</v>
      </c>
      <c r="Q31" s="510"/>
      <c r="R31" s="510"/>
      <c r="S31" s="510"/>
      <c r="T31" s="510"/>
      <c r="U31" s="510"/>
    </row>
    <row r="32" spans="1:21" x14ac:dyDescent="0.2">
      <c r="A32" s="507" t="s">
        <v>221</v>
      </c>
      <c r="B32" s="507" t="e">
        <f>+'3. Associated information'!#REF!</f>
        <v>#REF!</v>
      </c>
      <c r="C32" s="507" t="str">
        <f>'1. Service information'!$B$17</f>
        <v>UPTS</v>
      </c>
      <c r="D32" s="519" t="e">
        <f>'3. Associated information'!#REF!</f>
        <v>#REF!</v>
      </c>
      <c r="E32" s="519" t="e">
        <f>'3. Associated information'!#REF!</f>
        <v>#REF!</v>
      </c>
      <c r="F32" s="519" t="e">
        <f>'2. Service code creation'!#REF!</f>
        <v>#REF!</v>
      </c>
      <c r="G32" s="507"/>
      <c r="H32" s="508" t="e">
        <f>'3. Associated information'!#REF!</f>
        <v>#REF!</v>
      </c>
      <c r="I32" s="508" t="s">
        <v>702</v>
      </c>
      <c r="J32" s="508"/>
      <c r="K32" s="508" t="e">
        <f>'3. Associated information'!#REF!</f>
        <v>#REF!</v>
      </c>
      <c r="L32" s="507" t="e">
        <f>'3. Associated information'!#REF!</f>
        <v>#REF!</v>
      </c>
      <c r="M32" s="507" t="e">
        <f>'3. Associated information'!#REF!</f>
        <v>#REF!</v>
      </c>
      <c r="N32" s="507" t="e">
        <f>'3. Associated information'!#REF!</f>
        <v>#REF!</v>
      </c>
      <c r="O32" s="507" t="e">
        <f>'3. Associated information'!#REF!</f>
        <v>#REF!</v>
      </c>
      <c r="P32" s="507" t="e">
        <f>+'3. Associated information'!#REF!</f>
        <v>#REF!</v>
      </c>
      <c r="Q32" s="510"/>
      <c r="R32" s="510"/>
      <c r="S32" s="510"/>
      <c r="T32" s="510"/>
      <c r="U32" s="510"/>
    </row>
    <row r="33" spans="1:21" x14ac:dyDescent="0.2">
      <c r="A33" s="507" t="s">
        <v>221</v>
      </c>
      <c r="B33" s="507" t="e">
        <f>+'3. Associated information'!#REF!</f>
        <v>#REF!</v>
      </c>
      <c r="C33" s="507" t="str">
        <f>'1. Service information'!$B$17</f>
        <v>UPTS</v>
      </c>
      <c r="D33" s="519" t="e">
        <f>'3. Associated information'!#REF!</f>
        <v>#REF!</v>
      </c>
      <c r="E33" s="519" t="e">
        <f>'3. Associated information'!#REF!</f>
        <v>#REF!</v>
      </c>
      <c r="F33" s="519" t="e">
        <f>'2. Service code creation'!#REF!</f>
        <v>#REF!</v>
      </c>
      <c r="G33" s="507"/>
      <c r="H33" s="508" t="e">
        <f>'3. Associated information'!#REF!</f>
        <v>#REF!</v>
      </c>
      <c r="I33" s="508" t="s">
        <v>702</v>
      </c>
      <c r="J33" s="508"/>
      <c r="K33" s="508" t="e">
        <f>'3. Associated information'!#REF!</f>
        <v>#REF!</v>
      </c>
      <c r="L33" s="507" t="e">
        <f>'3. Associated information'!#REF!</f>
        <v>#REF!</v>
      </c>
      <c r="M33" s="507" t="e">
        <f>'3. Associated information'!#REF!</f>
        <v>#REF!</v>
      </c>
      <c r="N33" s="507" t="e">
        <f>'3. Associated information'!#REF!</f>
        <v>#REF!</v>
      </c>
      <c r="O33" s="507" t="e">
        <f>'3. Associated information'!#REF!</f>
        <v>#REF!</v>
      </c>
      <c r="P33" s="507" t="e">
        <f>+'3. Associated information'!#REF!</f>
        <v>#REF!</v>
      </c>
      <c r="Q33" s="510"/>
      <c r="R33" s="510"/>
      <c r="S33" s="510"/>
      <c r="T33" s="510"/>
      <c r="U33" s="510"/>
    </row>
    <row r="34" spans="1:21" x14ac:dyDescent="0.2">
      <c r="A34" s="507" t="s">
        <v>221</v>
      </c>
      <c r="B34" s="507" t="e">
        <f>+'3. Associated information'!#REF!</f>
        <v>#REF!</v>
      </c>
      <c r="C34" s="507" t="str">
        <f>'1. Service information'!$B$17</f>
        <v>UPTS</v>
      </c>
      <c r="D34" s="519" t="e">
        <f>'3. Associated information'!#REF!</f>
        <v>#REF!</v>
      </c>
      <c r="E34" s="519" t="e">
        <f>'3. Associated information'!#REF!</f>
        <v>#REF!</v>
      </c>
      <c r="F34" s="519" t="e">
        <f>'2. Service code creation'!#REF!</f>
        <v>#REF!</v>
      </c>
      <c r="G34" s="507"/>
      <c r="H34" s="508" t="e">
        <f>'3. Associated information'!#REF!</f>
        <v>#REF!</v>
      </c>
      <c r="I34" s="508" t="s">
        <v>702</v>
      </c>
      <c r="J34" s="508"/>
      <c r="K34" s="508" t="e">
        <f>'3. Associated information'!#REF!</f>
        <v>#REF!</v>
      </c>
      <c r="L34" s="507" t="e">
        <f>'3. Associated information'!#REF!</f>
        <v>#REF!</v>
      </c>
      <c r="M34" s="507" t="e">
        <f>'3. Associated information'!#REF!</f>
        <v>#REF!</v>
      </c>
      <c r="N34" s="507" t="e">
        <f>'3. Associated information'!#REF!</f>
        <v>#REF!</v>
      </c>
      <c r="O34" s="507" t="e">
        <f>'3. Associated information'!#REF!</f>
        <v>#REF!</v>
      </c>
      <c r="P34" s="507" t="e">
        <f>+'3. Associated information'!#REF!</f>
        <v>#REF!</v>
      </c>
      <c r="Q34" s="510"/>
      <c r="R34" s="510"/>
      <c r="S34" s="510"/>
      <c r="T34" s="510"/>
      <c r="U34" s="510"/>
    </row>
    <row r="35" spans="1:21" x14ac:dyDescent="0.2">
      <c r="A35" s="507" t="s">
        <v>221</v>
      </c>
      <c r="B35" s="507" t="e">
        <f>+'3. Associated information'!#REF!</f>
        <v>#REF!</v>
      </c>
      <c r="C35" s="507" t="str">
        <f>'1. Service information'!$B$17</f>
        <v>UPTS</v>
      </c>
      <c r="D35" s="519" t="e">
        <f>'3. Associated information'!#REF!</f>
        <v>#REF!</v>
      </c>
      <c r="E35" s="519" t="e">
        <f>'3. Associated information'!#REF!</f>
        <v>#REF!</v>
      </c>
      <c r="F35" s="519" t="e">
        <f>'2. Service code creation'!#REF!</f>
        <v>#REF!</v>
      </c>
      <c r="G35" s="507"/>
      <c r="H35" s="508" t="e">
        <f>'3. Associated information'!#REF!</f>
        <v>#REF!</v>
      </c>
      <c r="I35" s="508" t="s">
        <v>702</v>
      </c>
      <c r="J35" s="508"/>
      <c r="K35" s="508" t="e">
        <f>'3. Associated information'!#REF!</f>
        <v>#REF!</v>
      </c>
      <c r="L35" s="507" t="e">
        <f>'3. Associated information'!#REF!</f>
        <v>#REF!</v>
      </c>
      <c r="M35" s="507" t="e">
        <f>'3. Associated information'!#REF!</f>
        <v>#REF!</v>
      </c>
      <c r="N35" s="507" t="e">
        <f>'3. Associated information'!#REF!</f>
        <v>#REF!</v>
      </c>
      <c r="O35" s="507" t="e">
        <f>'3. Associated information'!#REF!</f>
        <v>#REF!</v>
      </c>
      <c r="P35" s="507" t="e">
        <f>+'3. Associated information'!#REF!</f>
        <v>#REF!</v>
      </c>
      <c r="Q35" s="510"/>
      <c r="R35" s="510"/>
      <c r="S35" s="510"/>
      <c r="T35" s="510"/>
      <c r="U35" s="510"/>
    </row>
    <row r="36" spans="1:21" x14ac:dyDescent="0.2">
      <c r="A36" s="507" t="s">
        <v>221</v>
      </c>
      <c r="B36" s="507" t="e">
        <f>+'3. Associated information'!#REF!</f>
        <v>#REF!</v>
      </c>
      <c r="C36" s="507" t="str">
        <f>'1. Service information'!$B$17</f>
        <v>UPTS</v>
      </c>
      <c r="D36" s="519" t="e">
        <f>'3. Associated information'!#REF!</f>
        <v>#REF!</v>
      </c>
      <c r="E36" s="519" t="e">
        <f>'3. Associated information'!#REF!</f>
        <v>#REF!</v>
      </c>
      <c r="F36" s="519" t="e">
        <f>'2. Service code creation'!#REF!</f>
        <v>#REF!</v>
      </c>
      <c r="G36" s="507"/>
      <c r="H36" s="508" t="e">
        <f>'3. Associated information'!#REF!</f>
        <v>#REF!</v>
      </c>
      <c r="I36" s="508" t="s">
        <v>702</v>
      </c>
      <c r="J36" s="508"/>
      <c r="K36" s="508" t="e">
        <f>'3. Associated information'!#REF!</f>
        <v>#REF!</v>
      </c>
      <c r="L36" s="507" t="e">
        <f>'3. Associated information'!#REF!</f>
        <v>#REF!</v>
      </c>
      <c r="M36" s="507" t="e">
        <f>'3. Associated information'!#REF!</f>
        <v>#REF!</v>
      </c>
      <c r="N36" s="507" t="e">
        <f>'3. Associated information'!#REF!</f>
        <v>#REF!</v>
      </c>
      <c r="O36" s="507" t="e">
        <f>'3. Associated information'!#REF!</f>
        <v>#REF!</v>
      </c>
      <c r="P36" s="507" t="e">
        <f>+'3. Associated information'!#REF!</f>
        <v>#REF!</v>
      </c>
      <c r="Q36" s="510"/>
      <c r="R36" s="510"/>
      <c r="S36" s="510"/>
      <c r="T36" s="510"/>
      <c r="U36" s="510"/>
    </row>
    <row r="37" spans="1:21" x14ac:dyDescent="0.2">
      <c r="A37" s="507" t="s">
        <v>221</v>
      </c>
      <c r="B37" s="507" t="e">
        <f>+'3. Associated information'!#REF!</f>
        <v>#REF!</v>
      </c>
      <c r="C37" s="507" t="str">
        <f>'1. Service information'!$B$17</f>
        <v>UPTS</v>
      </c>
      <c r="D37" s="519" t="e">
        <f>'3. Associated information'!#REF!</f>
        <v>#REF!</v>
      </c>
      <c r="E37" s="519" t="e">
        <f>'3. Associated information'!#REF!</f>
        <v>#REF!</v>
      </c>
      <c r="F37" s="519" t="e">
        <f>'2. Service code creation'!#REF!</f>
        <v>#REF!</v>
      </c>
      <c r="G37" s="507"/>
      <c r="H37" s="508" t="e">
        <f>'3. Associated information'!#REF!</f>
        <v>#REF!</v>
      </c>
      <c r="I37" s="508" t="s">
        <v>702</v>
      </c>
      <c r="J37" s="508"/>
      <c r="K37" s="508" t="e">
        <f>'3. Associated information'!#REF!</f>
        <v>#REF!</v>
      </c>
      <c r="L37" s="507" t="e">
        <f>'3. Associated information'!#REF!</f>
        <v>#REF!</v>
      </c>
      <c r="M37" s="507" t="e">
        <f>'3. Associated information'!#REF!</f>
        <v>#REF!</v>
      </c>
      <c r="N37" s="507" t="e">
        <f>'3. Associated information'!#REF!</f>
        <v>#REF!</v>
      </c>
      <c r="O37" s="507" t="e">
        <f>'3. Associated information'!#REF!</f>
        <v>#REF!</v>
      </c>
      <c r="P37" s="507" t="e">
        <f>+'3. Associated information'!#REF!</f>
        <v>#REF!</v>
      </c>
      <c r="Q37" s="510"/>
      <c r="R37" s="510"/>
      <c r="S37" s="510"/>
      <c r="T37" s="510"/>
      <c r="U37" s="510"/>
    </row>
    <row r="38" spans="1:21" x14ac:dyDescent="0.2">
      <c r="A38" s="507" t="s">
        <v>221</v>
      </c>
      <c r="B38" s="507" t="e">
        <f>+'3. Associated information'!#REF!</f>
        <v>#REF!</v>
      </c>
      <c r="C38" s="507" t="str">
        <f>'1. Service information'!$B$17</f>
        <v>UPTS</v>
      </c>
      <c r="D38" s="519" t="e">
        <f>'3. Associated information'!#REF!</f>
        <v>#REF!</v>
      </c>
      <c r="E38" s="519" t="e">
        <f>'3. Associated information'!#REF!</f>
        <v>#REF!</v>
      </c>
      <c r="F38" s="519" t="e">
        <f>'2. Service code creation'!#REF!</f>
        <v>#REF!</v>
      </c>
      <c r="G38" s="507"/>
      <c r="H38" s="508" t="e">
        <f>'3. Associated information'!#REF!</f>
        <v>#REF!</v>
      </c>
      <c r="I38" s="508" t="s">
        <v>702</v>
      </c>
      <c r="J38" s="508"/>
      <c r="K38" s="508" t="e">
        <f>'3. Associated information'!#REF!</f>
        <v>#REF!</v>
      </c>
      <c r="L38" s="507" t="e">
        <f>'3. Associated information'!#REF!</f>
        <v>#REF!</v>
      </c>
      <c r="M38" s="507" t="e">
        <f>'3. Associated information'!#REF!</f>
        <v>#REF!</v>
      </c>
      <c r="N38" s="507" t="e">
        <f>'3. Associated information'!#REF!</f>
        <v>#REF!</v>
      </c>
      <c r="O38" s="507" t="e">
        <f>'3. Associated information'!#REF!</f>
        <v>#REF!</v>
      </c>
      <c r="P38" s="507" t="e">
        <f>+'3. Associated information'!#REF!</f>
        <v>#REF!</v>
      </c>
      <c r="Q38" s="510"/>
      <c r="R38" s="510"/>
      <c r="S38" s="510"/>
      <c r="T38" s="510"/>
      <c r="U38" s="510"/>
    </row>
    <row r="39" spans="1:21" x14ac:dyDescent="0.2">
      <c r="A39" s="507" t="s">
        <v>221</v>
      </c>
      <c r="B39" s="507" t="e">
        <f>+'3. Associated information'!#REF!</f>
        <v>#REF!</v>
      </c>
      <c r="C39" s="507" t="str">
        <f>'1. Service information'!$B$17</f>
        <v>UPTS</v>
      </c>
      <c r="D39" s="519" t="e">
        <f>'3. Associated information'!#REF!</f>
        <v>#REF!</v>
      </c>
      <c r="E39" s="519" t="e">
        <f>'3. Associated information'!#REF!</f>
        <v>#REF!</v>
      </c>
      <c r="F39" s="519" t="e">
        <f>'2. Service code creation'!#REF!</f>
        <v>#REF!</v>
      </c>
      <c r="G39" s="507"/>
      <c r="H39" s="508" t="e">
        <f>'3. Associated information'!#REF!</f>
        <v>#REF!</v>
      </c>
      <c r="I39" s="508" t="s">
        <v>702</v>
      </c>
      <c r="J39" s="508"/>
      <c r="K39" s="508" t="e">
        <f>'3. Associated information'!#REF!</f>
        <v>#REF!</v>
      </c>
      <c r="L39" s="507" t="e">
        <f>'3. Associated information'!#REF!</f>
        <v>#REF!</v>
      </c>
      <c r="M39" s="507" t="e">
        <f>'3. Associated information'!#REF!</f>
        <v>#REF!</v>
      </c>
      <c r="N39" s="507" t="e">
        <f>'3. Associated information'!#REF!</f>
        <v>#REF!</v>
      </c>
      <c r="O39" s="507" t="e">
        <f>'3. Associated information'!#REF!</f>
        <v>#REF!</v>
      </c>
      <c r="P39" s="507" t="e">
        <f>+'3. Associated information'!#REF!</f>
        <v>#REF!</v>
      </c>
      <c r="Q39" s="510"/>
      <c r="R39" s="510"/>
      <c r="S39" s="510"/>
      <c r="T39" s="510"/>
      <c r="U39" s="510"/>
    </row>
    <row r="40" spans="1:21" x14ac:dyDescent="0.2">
      <c r="A40" s="507" t="s">
        <v>221</v>
      </c>
      <c r="B40" s="507" t="e">
        <f>+'3. Associated information'!#REF!</f>
        <v>#REF!</v>
      </c>
      <c r="C40" s="507" t="str">
        <f>'1. Service information'!$B$17</f>
        <v>UPTS</v>
      </c>
      <c r="D40" s="519" t="e">
        <f>'3. Associated information'!#REF!</f>
        <v>#REF!</v>
      </c>
      <c r="E40" s="519" t="e">
        <f>'3. Associated information'!#REF!</f>
        <v>#REF!</v>
      </c>
      <c r="F40" s="519" t="e">
        <f>'2. Service code creation'!#REF!</f>
        <v>#REF!</v>
      </c>
      <c r="G40" s="507"/>
      <c r="H40" s="508" t="e">
        <f>'3. Associated information'!#REF!</f>
        <v>#REF!</v>
      </c>
      <c r="I40" s="508" t="s">
        <v>702</v>
      </c>
      <c r="J40" s="508"/>
      <c r="K40" s="508" t="e">
        <f>'3. Associated information'!#REF!</f>
        <v>#REF!</v>
      </c>
      <c r="L40" s="507" t="e">
        <f>'3. Associated information'!#REF!</f>
        <v>#REF!</v>
      </c>
      <c r="M40" s="507" t="e">
        <f>'3. Associated information'!#REF!</f>
        <v>#REF!</v>
      </c>
      <c r="N40" s="507" t="e">
        <f>'3. Associated information'!#REF!</f>
        <v>#REF!</v>
      </c>
      <c r="O40" s="507" t="e">
        <f>'3. Associated information'!#REF!</f>
        <v>#REF!</v>
      </c>
      <c r="P40" s="507" t="e">
        <f>+'3. Associated information'!#REF!</f>
        <v>#REF!</v>
      </c>
      <c r="Q40" s="510"/>
      <c r="R40" s="510"/>
      <c r="S40" s="510"/>
      <c r="T40" s="510"/>
      <c r="U40" s="510"/>
    </row>
    <row r="41" spans="1:21" x14ac:dyDescent="0.2">
      <c r="A41" s="507" t="s">
        <v>221</v>
      </c>
      <c r="B41" s="507" t="e">
        <f>+'3. Associated information'!#REF!</f>
        <v>#REF!</v>
      </c>
      <c r="C41" s="507" t="str">
        <f>'1. Service information'!$B$17</f>
        <v>UPTS</v>
      </c>
      <c r="D41" s="519" t="e">
        <f>'3. Associated information'!#REF!</f>
        <v>#REF!</v>
      </c>
      <c r="E41" s="519" t="e">
        <f>'3. Associated information'!#REF!</f>
        <v>#REF!</v>
      </c>
      <c r="F41" s="519" t="e">
        <f>'2. Service code creation'!#REF!</f>
        <v>#REF!</v>
      </c>
      <c r="G41" s="507"/>
      <c r="H41" s="508" t="e">
        <f>'3. Associated information'!#REF!</f>
        <v>#REF!</v>
      </c>
      <c r="I41" s="508" t="s">
        <v>702</v>
      </c>
      <c r="J41" s="508"/>
      <c r="K41" s="508" t="e">
        <f>'3. Associated information'!#REF!</f>
        <v>#REF!</v>
      </c>
      <c r="L41" s="507" t="e">
        <f>'3. Associated information'!#REF!</f>
        <v>#REF!</v>
      </c>
      <c r="M41" s="507" t="e">
        <f>'3. Associated information'!#REF!</f>
        <v>#REF!</v>
      </c>
      <c r="N41" s="507" t="e">
        <f>'3. Associated information'!#REF!</f>
        <v>#REF!</v>
      </c>
      <c r="O41" s="507" t="e">
        <f>'3. Associated information'!#REF!</f>
        <v>#REF!</v>
      </c>
      <c r="P41" s="507" t="e">
        <f>+'3. Associated information'!#REF!</f>
        <v>#REF!</v>
      </c>
      <c r="Q41" s="510"/>
      <c r="R41" s="510"/>
      <c r="S41" s="510"/>
      <c r="T41" s="510"/>
      <c r="U41" s="510"/>
    </row>
    <row r="42" spans="1:21" x14ac:dyDescent="0.2">
      <c r="A42" s="507" t="s">
        <v>221</v>
      </c>
      <c r="B42" s="507" t="e">
        <f>+'3. Associated information'!#REF!</f>
        <v>#REF!</v>
      </c>
      <c r="C42" s="507" t="str">
        <f>'1. Service information'!$B$17</f>
        <v>UPTS</v>
      </c>
      <c r="D42" s="519" t="e">
        <f>'3. Associated information'!#REF!</f>
        <v>#REF!</v>
      </c>
      <c r="E42" s="519" t="e">
        <f>'3. Associated information'!#REF!</f>
        <v>#REF!</v>
      </c>
      <c r="F42" s="519" t="e">
        <f>'2. Service code creation'!#REF!</f>
        <v>#REF!</v>
      </c>
      <c r="G42" s="507"/>
      <c r="H42" s="508" t="e">
        <f>'3. Associated information'!#REF!</f>
        <v>#REF!</v>
      </c>
      <c r="I42" s="508" t="s">
        <v>702</v>
      </c>
      <c r="J42" s="508"/>
      <c r="K42" s="508" t="e">
        <f>'3. Associated information'!#REF!</f>
        <v>#REF!</v>
      </c>
      <c r="L42" s="507" t="e">
        <f>'3. Associated information'!#REF!</f>
        <v>#REF!</v>
      </c>
      <c r="M42" s="507" t="e">
        <f>'3. Associated information'!#REF!</f>
        <v>#REF!</v>
      </c>
      <c r="N42" s="507" t="e">
        <f>'3. Associated information'!#REF!</f>
        <v>#REF!</v>
      </c>
      <c r="O42" s="507" t="e">
        <f>'3. Associated information'!#REF!</f>
        <v>#REF!</v>
      </c>
      <c r="P42" s="507" t="e">
        <f>+'3. Associated information'!#REF!</f>
        <v>#REF!</v>
      </c>
      <c r="Q42" s="510"/>
      <c r="R42" s="510"/>
      <c r="S42" s="510"/>
      <c r="T42" s="510"/>
      <c r="U42" s="510"/>
    </row>
    <row r="43" spans="1:21" x14ac:dyDescent="0.2">
      <c r="A43" s="507" t="s">
        <v>221</v>
      </c>
      <c r="B43" s="507" t="e">
        <f>+'3. Associated information'!#REF!</f>
        <v>#REF!</v>
      </c>
      <c r="C43" s="507" t="str">
        <f>'1. Service information'!$B$17</f>
        <v>UPTS</v>
      </c>
      <c r="D43" s="519" t="e">
        <f>'3. Associated information'!#REF!</f>
        <v>#REF!</v>
      </c>
      <c r="E43" s="519" t="e">
        <f>'3. Associated information'!#REF!</f>
        <v>#REF!</v>
      </c>
      <c r="F43" s="519" t="e">
        <f>'2. Service code creation'!#REF!</f>
        <v>#REF!</v>
      </c>
      <c r="G43" s="507"/>
      <c r="H43" s="508" t="e">
        <f>'3. Associated information'!#REF!</f>
        <v>#REF!</v>
      </c>
      <c r="I43" s="508" t="s">
        <v>702</v>
      </c>
      <c r="J43" s="508"/>
      <c r="K43" s="508" t="e">
        <f>'3. Associated information'!#REF!</f>
        <v>#REF!</v>
      </c>
      <c r="L43" s="507" t="e">
        <f>'3. Associated information'!#REF!</f>
        <v>#REF!</v>
      </c>
      <c r="M43" s="507" t="e">
        <f>'3. Associated information'!#REF!</f>
        <v>#REF!</v>
      </c>
      <c r="N43" s="507" t="e">
        <f>'3. Associated information'!#REF!</f>
        <v>#REF!</v>
      </c>
      <c r="O43" s="507" t="e">
        <f>'3. Associated information'!#REF!</f>
        <v>#REF!</v>
      </c>
      <c r="P43" s="507" t="e">
        <f>+'3. Associated information'!#REF!</f>
        <v>#REF!</v>
      </c>
      <c r="Q43" s="510"/>
      <c r="R43" s="510"/>
      <c r="S43" s="510"/>
      <c r="T43" s="510"/>
      <c r="U43" s="510"/>
    </row>
    <row r="44" spans="1:21" x14ac:dyDescent="0.2">
      <c r="A44" s="507" t="s">
        <v>221</v>
      </c>
      <c r="B44" s="507" t="e">
        <f>+'3. Associated information'!#REF!</f>
        <v>#REF!</v>
      </c>
      <c r="C44" s="507" t="str">
        <f>'1. Service information'!$B$17</f>
        <v>UPTS</v>
      </c>
      <c r="D44" s="519" t="e">
        <f>'3. Associated information'!#REF!</f>
        <v>#REF!</v>
      </c>
      <c r="E44" s="519" t="e">
        <f>'3. Associated information'!#REF!</f>
        <v>#REF!</v>
      </c>
      <c r="F44" s="519" t="e">
        <f>'2. Service code creation'!#REF!</f>
        <v>#REF!</v>
      </c>
      <c r="G44" s="507"/>
      <c r="H44" s="508" t="e">
        <f>'3. Associated information'!#REF!</f>
        <v>#REF!</v>
      </c>
      <c r="I44" s="508" t="s">
        <v>702</v>
      </c>
      <c r="J44" s="508"/>
      <c r="K44" s="508" t="e">
        <f>'3. Associated information'!#REF!</f>
        <v>#REF!</v>
      </c>
      <c r="L44" s="507" t="e">
        <f>'3. Associated information'!#REF!</f>
        <v>#REF!</v>
      </c>
      <c r="M44" s="507" t="e">
        <f>'3. Associated information'!#REF!</f>
        <v>#REF!</v>
      </c>
      <c r="N44" s="507" t="e">
        <f>'3. Associated information'!#REF!</f>
        <v>#REF!</v>
      </c>
      <c r="O44" s="507" t="e">
        <f>'3. Associated information'!#REF!</f>
        <v>#REF!</v>
      </c>
      <c r="P44" s="507" t="e">
        <f>+'3. Associated information'!#REF!</f>
        <v>#REF!</v>
      </c>
      <c r="Q44" s="510"/>
      <c r="R44" s="510"/>
      <c r="S44" s="510"/>
      <c r="T44" s="510"/>
      <c r="U44" s="510"/>
    </row>
    <row r="45" spans="1:21" x14ac:dyDescent="0.2">
      <c r="A45" s="507" t="s">
        <v>221</v>
      </c>
      <c r="B45" s="507" t="e">
        <f>+'3. Associated information'!#REF!</f>
        <v>#REF!</v>
      </c>
      <c r="C45" s="507" t="str">
        <f>'1. Service information'!$B$17</f>
        <v>UPTS</v>
      </c>
      <c r="D45" s="519" t="e">
        <f>'3. Associated information'!#REF!</f>
        <v>#REF!</v>
      </c>
      <c r="E45" s="519" t="e">
        <f>'3. Associated information'!#REF!</f>
        <v>#REF!</v>
      </c>
      <c r="F45" s="519" t="e">
        <f>'2. Service code creation'!#REF!</f>
        <v>#REF!</v>
      </c>
      <c r="G45" s="507"/>
      <c r="H45" s="508" t="e">
        <f>'3. Associated information'!#REF!</f>
        <v>#REF!</v>
      </c>
      <c r="I45" s="508" t="s">
        <v>702</v>
      </c>
      <c r="J45" s="508"/>
      <c r="K45" s="508" t="e">
        <f>'3. Associated information'!#REF!</f>
        <v>#REF!</v>
      </c>
      <c r="L45" s="507" t="e">
        <f>'3. Associated information'!#REF!</f>
        <v>#REF!</v>
      </c>
      <c r="M45" s="507" t="e">
        <f>'3. Associated information'!#REF!</f>
        <v>#REF!</v>
      </c>
      <c r="N45" s="507" t="e">
        <f>'3. Associated information'!#REF!</f>
        <v>#REF!</v>
      </c>
      <c r="O45" s="507" t="e">
        <f>'3. Associated information'!#REF!</f>
        <v>#REF!</v>
      </c>
      <c r="P45" s="507" t="e">
        <f>+'3. Associated information'!#REF!</f>
        <v>#REF!</v>
      </c>
      <c r="Q45" s="510"/>
      <c r="R45" s="510"/>
      <c r="S45" s="510"/>
      <c r="T45" s="510"/>
      <c r="U45" s="510"/>
    </row>
    <row r="46" spans="1:21" x14ac:dyDescent="0.2">
      <c r="A46" s="507" t="s">
        <v>221</v>
      </c>
      <c r="B46" s="507" t="e">
        <f>+'3. Associated information'!#REF!</f>
        <v>#REF!</v>
      </c>
      <c r="C46" s="507" t="str">
        <f>'1. Service information'!$B$17</f>
        <v>UPTS</v>
      </c>
      <c r="D46" s="519" t="e">
        <f>'3. Associated information'!#REF!</f>
        <v>#REF!</v>
      </c>
      <c r="E46" s="519" t="e">
        <f>'3. Associated information'!#REF!</f>
        <v>#REF!</v>
      </c>
      <c r="F46" s="519" t="e">
        <f>'2. Service code creation'!#REF!</f>
        <v>#REF!</v>
      </c>
      <c r="G46" s="507"/>
      <c r="H46" s="508" t="e">
        <f>'3. Associated information'!#REF!</f>
        <v>#REF!</v>
      </c>
      <c r="I46" s="508" t="s">
        <v>702</v>
      </c>
      <c r="J46" s="508"/>
      <c r="K46" s="508" t="e">
        <f>'3. Associated information'!#REF!</f>
        <v>#REF!</v>
      </c>
      <c r="L46" s="507" t="e">
        <f>'3. Associated information'!#REF!</f>
        <v>#REF!</v>
      </c>
      <c r="M46" s="507" t="e">
        <f>'3. Associated information'!#REF!</f>
        <v>#REF!</v>
      </c>
      <c r="N46" s="507" t="e">
        <f>'3. Associated information'!#REF!</f>
        <v>#REF!</v>
      </c>
      <c r="O46" s="507" t="e">
        <f>'3. Associated information'!#REF!</f>
        <v>#REF!</v>
      </c>
      <c r="P46" s="507" t="e">
        <f>+'3. Associated information'!#REF!</f>
        <v>#REF!</v>
      </c>
      <c r="Q46" s="510"/>
      <c r="R46" s="510"/>
      <c r="S46" s="510"/>
      <c r="T46" s="510"/>
      <c r="U46" s="510"/>
    </row>
    <row r="47" spans="1:21" x14ac:dyDescent="0.2">
      <c r="A47" s="507" t="s">
        <v>221</v>
      </c>
      <c r="B47" s="507" t="e">
        <f>+'3. Associated information'!#REF!</f>
        <v>#REF!</v>
      </c>
      <c r="C47" s="507" t="str">
        <f>'1. Service information'!$B$17</f>
        <v>UPTS</v>
      </c>
      <c r="D47" s="519" t="e">
        <f>'3. Associated information'!#REF!</f>
        <v>#REF!</v>
      </c>
      <c r="E47" s="519" t="e">
        <f>'3. Associated information'!#REF!</f>
        <v>#REF!</v>
      </c>
      <c r="F47" s="519" t="e">
        <f>'2. Service code creation'!#REF!</f>
        <v>#REF!</v>
      </c>
      <c r="G47" s="507"/>
      <c r="H47" s="508" t="e">
        <f>'3. Associated information'!#REF!</f>
        <v>#REF!</v>
      </c>
      <c r="I47" s="508" t="s">
        <v>702</v>
      </c>
      <c r="J47" s="508"/>
      <c r="K47" s="508" t="e">
        <f>'3. Associated information'!#REF!</f>
        <v>#REF!</v>
      </c>
      <c r="L47" s="507" t="e">
        <f>'3. Associated information'!#REF!</f>
        <v>#REF!</v>
      </c>
      <c r="M47" s="507" t="e">
        <f>'3. Associated information'!#REF!</f>
        <v>#REF!</v>
      </c>
      <c r="N47" s="507" t="e">
        <f>'3. Associated information'!#REF!</f>
        <v>#REF!</v>
      </c>
      <c r="O47" s="507" t="e">
        <f>'3. Associated information'!#REF!</f>
        <v>#REF!</v>
      </c>
      <c r="P47" s="507" t="e">
        <f>+'3. Associated information'!#REF!</f>
        <v>#REF!</v>
      </c>
      <c r="Q47" s="510"/>
      <c r="R47" s="510"/>
      <c r="S47" s="510"/>
      <c r="T47" s="510"/>
      <c r="U47" s="510"/>
    </row>
    <row r="48" spans="1:21" x14ac:dyDescent="0.2">
      <c r="A48" s="507" t="s">
        <v>221</v>
      </c>
      <c r="B48" s="507" t="e">
        <f>+'3. Associated information'!#REF!</f>
        <v>#REF!</v>
      </c>
      <c r="C48" s="507" t="str">
        <f>'1. Service information'!$B$17</f>
        <v>UPTS</v>
      </c>
      <c r="D48" s="519" t="e">
        <f>'3. Associated information'!#REF!</f>
        <v>#REF!</v>
      </c>
      <c r="E48" s="519" t="e">
        <f>'3. Associated information'!#REF!</f>
        <v>#REF!</v>
      </c>
      <c r="F48" s="519" t="e">
        <f>'2. Service code creation'!#REF!</f>
        <v>#REF!</v>
      </c>
      <c r="G48" s="507"/>
      <c r="H48" s="508" t="e">
        <f>'3. Associated information'!#REF!</f>
        <v>#REF!</v>
      </c>
      <c r="I48" s="508" t="s">
        <v>702</v>
      </c>
      <c r="J48" s="508"/>
      <c r="K48" s="508" t="e">
        <f>'3. Associated information'!#REF!</f>
        <v>#REF!</v>
      </c>
      <c r="L48" s="507" t="e">
        <f>'3. Associated information'!#REF!</f>
        <v>#REF!</v>
      </c>
      <c r="M48" s="507" t="e">
        <f>'3. Associated information'!#REF!</f>
        <v>#REF!</v>
      </c>
      <c r="N48" s="507" t="e">
        <f>'3. Associated information'!#REF!</f>
        <v>#REF!</v>
      </c>
      <c r="O48" s="507" t="e">
        <f>'3. Associated information'!#REF!</f>
        <v>#REF!</v>
      </c>
      <c r="P48" s="507" t="e">
        <f>+'3. Associated information'!#REF!</f>
        <v>#REF!</v>
      </c>
      <c r="Q48" s="510"/>
      <c r="R48" s="510"/>
      <c r="S48" s="510"/>
      <c r="T48" s="510"/>
      <c r="U48" s="510"/>
    </row>
    <row r="49" spans="1:21" x14ac:dyDescent="0.2">
      <c r="A49" s="507" t="s">
        <v>221</v>
      </c>
      <c r="B49" s="507" t="e">
        <f>+'3. Associated information'!#REF!</f>
        <v>#REF!</v>
      </c>
      <c r="C49" s="507" t="str">
        <f>'1. Service information'!$B$17</f>
        <v>UPTS</v>
      </c>
      <c r="D49" s="519" t="e">
        <f>'3. Associated information'!#REF!</f>
        <v>#REF!</v>
      </c>
      <c r="E49" s="519" t="e">
        <f>'3. Associated information'!#REF!</f>
        <v>#REF!</v>
      </c>
      <c r="F49" s="519" t="e">
        <f>'2. Service code creation'!#REF!</f>
        <v>#REF!</v>
      </c>
      <c r="G49" s="507"/>
      <c r="H49" s="508" t="e">
        <f>'3. Associated information'!#REF!</f>
        <v>#REF!</v>
      </c>
      <c r="I49" s="508" t="s">
        <v>702</v>
      </c>
      <c r="J49" s="508"/>
      <c r="K49" s="508" t="e">
        <f>'3. Associated information'!#REF!</f>
        <v>#REF!</v>
      </c>
      <c r="L49" s="507" t="e">
        <f>'3. Associated information'!#REF!</f>
        <v>#REF!</v>
      </c>
      <c r="M49" s="507" t="e">
        <f>'3. Associated information'!#REF!</f>
        <v>#REF!</v>
      </c>
      <c r="N49" s="507" t="e">
        <f>'3. Associated information'!#REF!</f>
        <v>#REF!</v>
      </c>
      <c r="O49" s="507" t="e">
        <f>'3. Associated information'!#REF!</f>
        <v>#REF!</v>
      </c>
      <c r="P49" s="507" t="e">
        <f>+'3. Associated information'!#REF!</f>
        <v>#REF!</v>
      </c>
      <c r="Q49" s="510"/>
      <c r="R49" s="510"/>
      <c r="S49" s="510"/>
      <c r="T49" s="510"/>
      <c r="U49" s="510"/>
    </row>
    <row r="50" spans="1:21" x14ac:dyDescent="0.2">
      <c r="A50" s="507" t="s">
        <v>221</v>
      </c>
      <c r="B50" s="507" t="e">
        <f>+'3. Associated information'!#REF!</f>
        <v>#REF!</v>
      </c>
      <c r="C50" s="507" t="str">
        <f>'1. Service information'!$B$17</f>
        <v>UPTS</v>
      </c>
      <c r="D50" s="519" t="e">
        <f>'3. Associated information'!#REF!</f>
        <v>#REF!</v>
      </c>
      <c r="E50" s="519" t="e">
        <f>'3. Associated information'!#REF!</f>
        <v>#REF!</v>
      </c>
      <c r="F50" s="519" t="e">
        <f>'2. Service code creation'!#REF!</f>
        <v>#REF!</v>
      </c>
      <c r="G50" s="507"/>
      <c r="H50" s="508" t="e">
        <f>'3. Associated information'!#REF!</f>
        <v>#REF!</v>
      </c>
      <c r="I50" s="508" t="s">
        <v>702</v>
      </c>
      <c r="J50" s="508"/>
      <c r="K50" s="508" t="e">
        <f>'3. Associated information'!#REF!</f>
        <v>#REF!</v>
      </c>
      <c r="L50" s="507" t="e">
        <f>'3. Associated information'!#REF!</f>
        <v>#REF!</v>
      </c>
      <c r="M50" s="507" t="e">
        <f>'3. Associated information'!#REF!</f>
        <v>#REF!</v>
      </c>
      <c r="N50" s="507" t="e">
        <f>'3. Associated information'!#REF!</f>
        <v>#REF!</v>
      </c>
      <c r="O50" s="507" t="e">
        <f>'3. Associated information'!#REF!</f>
        <v>#REF!</v>
      </c>
      <c r="P50" s="507" t="e">
        <f>+'3. Associated information'!#REF!</f>
        <v>#REF!</v>
      </c>
      <c r="Q50" s="510"/>
      <c r="R50" s="510"/>
      <c r="S50" s="510"/>
      <c r="T50" s="510"/>
      <c r="U50" s="510"/>
    </row>
    <row r="51" spans="1:21" x14ac:dyDescent="0.2">
      <c r="A51" s="507" t="s">
        <v>221</v>
      </c>
      <c r="B51" s="507" t="e">
        <f>+'3. Associated information'!#REF!</f>
        <v>#REF!</v>
      </c>
      <c r="C51" s="507" t="str">
        <f>'1. Service information'!$B$17</f>
        <v>UPTS</v>
      </c>
      <c r="D51" s="519" t="e">
        <f>'3. Associated information'!#REF!</f>
        <v>#REF!</v>
      </c>
      <c r="E51" s="519" t="e">
        <f>'3. Associated information'!#REF!</f>
        <v>#REF!</v>
      </c>
      <c r="F51" s="519" t="e">
        <f>'2. Service code creation'!#REF!</f>
        <v>#REF!</v>
      </c>
      <c r="G51" s="507"/>
      <c r="H51" s="508" t="e">
        <f>'3. Associated information'!#REF!</f>
        <v>#REF!</v>
      </c>
      <c r="I51" s="508" t="s">
        <v>702</v>
      </c>
      <c r="J51" s="508"/>
      <c r="K51" s="508" t="e">
        <f>'3. Associated information'!#REF!</f>
        <v>#REF!</v>
      </c>
      <c r="L51" s="507" t="e">
        <f>'3. Associated information'!#REF!</f>
        <v>#REF!</v>
      </c>
      <c r="M51" s="507" t="e">
        <f>'3. Associated information'!#REF!</f>
        <v>#REF!</v>
      </c>
      <c r="N51" s="507" t="e">
        <f>'3. Associated information'!#REF!</f>
        <v>#REF!</v>
      </c>
      <c r="O51" s="507" t="e">
        <f>'3. Associated information'!#REF!</f>
        <v>#REF!</v>
      </c>
      <c r="P51" s="507" t="e">
        <f>+'3. Associated information'!#REF!</f>
        <v>#REF!</v>
      </c>
      <c r="Q51" s="510"/>
      <c r="R51" s="510"/>
      <c r="S51" s="510"/>
      <c r="T51" s="510"/>
      <c r="U51" s="510"/>
    </row>
    <row r="52" spans="1:21" x14ac:dyDescent="0.2">
      <c r="A52" s="507" t="s">
        <v>221</v>
      </c>
      <c r="B52" s="507" t="e">
        <f>+'3. Associated information'!#REF!</f>
        <v>#REF!</v>
      </c>
      <c r="C52" s="507" t="str">
        <f>'1. Service information'!$B$17</f>
        <v>UPTS</v>
      </c>
      <c r="D52" s="519" t="e">
        <f>'3. Associated information'!#REF!</f>
        <v>#REF!</v>
      </c>
      <c r="E52" s="519" t="e">
        <f>'3. Associated information'!#REF!</f>
        <v>#REF!</v>
      </c>
      <c r="F52" s="519" t="e">
        <f>'2. Service code creation'!#REF!</f>
        <v>#REF!</v>
      </c>
      <c r="G52" s="507"/>
      <c r="H52" s="508" t="e">
        <f>'3. Associated information'!#REF!</f>
        <v>#REF!</v>
      </c>
      <c r="I52" s="508" t="s">
        <v>702</v>
      </c>
      <c r="J52" s="508"/>
      <c r="K52" s="508" t="e">
        <f>'3. Associated information'!#REF!</f>
        <v>#REF!</v>
      </c>
      <c r="L52" s="507" t="e">
        <f>'3. Associated information'!#REF!</f>
        <v>#REF!</v>
      </c>
      <c r="M52" s="507" t="e">
        <f>'3. Associated information'!#REF!</f>
        <v>#REF!</v>
      </c>
      <c r="N52" s="507" t="e">
        <f>'3. Associated information'!#REF!</f>
        <v>#REF!</v>
      </c>
      <c r="O52" s="507" t="e">
        <f>'3. Associated information'!#REF!</f>
        <v>#REF!</v>
      </c>
      <c r="P52" s="507" t="e">
        <f>+'3. Associated information'!#REF!</f>
        <v>#REF!</v>
      </c>
      <c r="Q52" s="510"/>
      <c r="R52" s="510"/>
      <c r="S52" s="510"/>
      <c r="T52" s="510"/>
      <c r="U52" s="510"/>
    </row>
    <row r="53" spans="1:21" x14ac:dyDescent="0.2">
      <c r="A53" s="507" t="s">
        <v>221</v>
      </c>
      <c r="B53" s="507" t="e">
        <f>+'3. Associated information'!#REF!</f>
        <v>#REF!</v>
      </c>
      <c r="C53" s="507" t="str">
        <f>'1. Service information'!$B$17</f>
        <v>UPTS</v>
      </c>
      <c r="D53" s="519" t="e">
        <f>'3. Associated information'!#REF!</f>
        <v>#REF!</v>
      </c>
      <c r="E53" s="519" t="e">
        <f>'3. Associated information'!#REF!</f>
        <v>#REF!</v>
      </c>
      <c r="F53" s="519" t="e">
        <f>'2. Service code creation'!#REF!</f>
        <v>#REF!</v>
      </c>
      <c r="G53" s="507"/>
      <c r="H53" s="508" t="e">
        <f>'3. Associated information'!#REF!</f>
        <v>#REF!</v>
      </c>
      <c r="I53" s="508" t="s">
        <v>702</v>
      </c>
      <c r="J53" s="508"/>
      <c r="K53" s="508" t="e">
        <f>'3. Associated information'!#REF!</f>
        <v>#REF!</v>
      </c>
      <c r="L53" s="507" t="e">
        <f>'3. Associated information'!#REF!</f>
        <v>#REF!</v>
      </c>
      <c r="M53" s="507" t="e">
        <f>'3. Associated information'!#REF!</f>
        <v>#REF!</v>
      </c>
      <c r="N53" s="507" t="e">
        <f>'3. Associated information'!#REF!</f>
        <v>#REF!</v>
      </c>
      <c r="O53" s="507" t="e">
        <f>'3. Associated information'!#REF!</f>
        <v>#REF!</v>
      </c>
      <c r="P53" s="507" t="e">
        <f>+'3. Associated information'!#REF!</f>
        <v>#REF!</v>
      </c>
      <c r="Q53" s="510"/>
      <c r="R53" s="510"/>
      <c r="S53" s="510"/>
      <c r="T53" s="510"/>
      <c r="U53" s="510"/>
    </row>
    <row r="54" spans="1:21" x14ac:dyDescent="0.2">
      <c r="A54" s="507" t="s">
        <v>221</v>
      </c>
      <c r="B54" s="507" t="e">
        <f>+'3. Associated information'!#REF!</f>
        <v>#REF!</v>
      </c>
      <c r="C54" s="507" t="str">
        <f>'1. Service information'!$B$17</f>
        <v>UPTS</v>
      </c>
      <c r="D54" s="519" t="e">
        <f>'3. Associated information'!#REF!</f>
        <v>#REF!</v>
      </c>
      <c r="E54" s="519" t="e">
        <f>'3. Associated information'!#REF!</f>
        <v>#REF!</v>
      </c>
      <c r="F54" s="519" t="e">
        <f>'2. Service code creation'!#REF!</f>
        <v>#REF!</v>
      </c>
      <c r="G54" s="507"/>
      <c r="H54" s="508" t="e">
        <f>'3. Associated information'!#REF!</f>
        <v>#REF!</v>
      </c>
      <c r="I54" s="508" t="s">
        <v>702</v>
      </c>
      <c r="J54" s="508"/>
      <c r="K54" s="508" t="e">
        <f>'3. Associated information'!#REF!</f>
        <v>#REF!</v>
      </c>
      <c r="L54" s="507" t="e">
        <f>'3. Associated information'!#REF!</f>
        <v>#REF!</v>
      </c>
      <c r="M54" s="507" t="e">
        <f>'3. Associated information'!#REF!</f>
        <v>#REF!</v>
      </c>
      <c r="N54" s="507" t="e">
        <f>'3. Associated information'!#REF!</f>
        <v>#REF!</v>
      </c>
      <c r="O54" s="507" t="e">
        <f>'3. Associated information'!#REF!</f>
        <v>#REF!</v>
      </c>
      <c r="P54" s="507" t="e">
        <f>+'3. Associated information'!#REF!</f>
        <v>#REF!</v>
      </c>
      <c r="Q54" s="510"/>
      <c r="R54" s="510"/>
      <c r="S54" s="510"/>
      <c r="T54" s="510"/>
      <c r="U54" s="510"/>
    </row>
    <row r="55" spans="1:21" x14ac:dyDescent="0.2">
      <c r="A55" s="507" t="s">
        <v>221</v>
      </c>
      <c r="B55" s="507" t="e">
        <f>+'3. Associated information'!#REF!</f>
        <v>#REF!</v>
      </c>
      <c r="C55" s="507" t="str">
        <f>'1. Service information'!$B$17</f>
        <v>UPTS</v>
      </c>
      <c r="D55" s="519" t="e">
        <f>'3. Associated information'!#REF!</f>
        <v>#REF!</v>
      </c>
      <c r="E55" s="519" t="e">
        <f>'3. Associated information'!#REF!</f>
        <v>#REF!</v>
      </c>
      <c r="F55" s="519" t="e">
        <f>'2. Service code creation'!#REF!</f>
        <v>#REF!</v>
      </c>
      <c r="G55" s="507"/>
      <c r="H55" s="508" t="e">
        <f>'3. Associated information'!#REF!</f>
        <v>#REF!</v>
      </c>
      <c r="I55" s="508" t="s">
        <v>702</v>
      </c>
      <c r="J55" s="508"/>
      <c r="K55" s="508" t="e">
        <f>'3. Associated information'!#REF!</f>
        <v>#REF!</v>
      </c>
      <c r="L55" s="507" t="e">
        <f>'3. Associated information'!#REF!</f>
        <v>#REF!</v>
      </c>
      <c r="M55" s="507" t="e">
        <f>'3. Associated information'!#REF!</f>
        <v>#REF!</v>
      </c>
      <c r="N55" s="507" t="e">
        <f>'3. Associated information'!#REF!</f>
        <v>#REF!</v>
      </c>
      <c r="O55" s="507" t="e">
        <f>'3. Associated information'!#REF!</f>
        <v>#REF!</v>
      </c>
      <c r="P55" s="507" t="e">
        <f>+'3. Associated information'!#REF!</f>
        <v>#REF!</v>
      </c>
      <c r="Q55" s="510"/>
      <c r="R55" s="510"/>
      <c r="S55" s="510"/>
      <c r="T55" s="510"/>
      <c r="U55" s="510"/>
    </row>
    <row r="56" spans="1:21" x14ac:dyDescent="0.2">
      <c r="A56" s="507" t="s">
        <v>221</v>
      </c>
      <c r="B56" s="507" t="e">
        <f>+'3. Associated information'!#REF!</f>
        <v>#REF!</v>
      </c>
      <c r="C56" s="507" t="str">
        <f>'1. Service information'!$B$17</f>
        <v>UPTS</v>
      </c>
      <c r="D56" s="519" t="e">
        <f>'3. Associated information'!#REF!</f>
        <v>#REF!</v>
      </c>
      <c r="E56" s="519" t="e">
        <f>'3. Associated information'!#REF!</f>
        <v>#REF!</v>
      </c>
      <c r="F56" s="519" t="e">
        <f>'2. Service code creation'!#REF!</f>
        <v>#REF!</v>
      </c>
      <c r="G56" s="507"/>
      <c r="H56" s="508" t="e">
        <f>'3. Associated information'!#REF!</f>
        <v>#REF!</v>
      </c>
      <c r="I56" s="508" t="s">
        <v>702</v>
      </c>
      <c r="J56" s="508"/>
      <c r="K56" s="508" t="e">
        <f>'3. Associated information'!#REF!</f>
        <v>#REF!</v>
      </c>
      <c r="L56" s="507" t="e">
        <f>'3. Associated information'!#REF!</f>
        <v>#REF!</v>
      </c>
      <c r="M56" s="507" t="e">
        <f>'3. Associated information'!#REF!</f>
        <v>#REF!</v>
      </c>
      <c r="N56" s="507" t="e">
        <f>'3. Associated information'!#REF!</f>
        <v>#REF!</v>
      </c>
      <c r="O56" s="507" t="e">
        <f>'3. Associated information'!#REF!</f>
        <v>#REF!</v>
      </c>
      <c r="P56" s="507" t="e">
        <f>+'3. Associated information'!#REF!</f>
        <v>#REF!</v>
      </c>
      <c r="Q56" s="510"/>
      <c r="R56" s="510"/>
      <c r="S56" s="510"/>
      <c r="T56" s="510"/>
      <c r="U56" s="510"/>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rgb="FF0070C0"/>
  </sheetPr>
  <dimension ref="A1:G35"/>
  <sheetViews>
    <sheetView topLeftCell="A29" workbookViewId="0">
      <selection activeCell="A39" sqref="A39"/>
    </sheetView>
  </sheetViews>
  <sheetFormatPr defaultRowHeight="14.25" x14ac:dyDescent="0.2"/>
  <cols>
    <col min="1" max="1" width="29.5" customWidth="1"/>
    <col min="2" max="2" width="21.875" customWidth="1"/>
    <col min="3" max="3" width="24" customWidth="1"/>
    <col min="6" max="6" width="10.625" customWidth="1"/>
  </cols>
  <sheetData>
    <row r="1" spans="1:7" x14ac:dyDescent="0.2">
      <c r="A1" s="859" t="s">
        <v>718</v>
      </c>
      <c r="B1" s="859"/>
      <c r="C1" s="859"/>
      <c r="D1" s="859"/>
      <c r="E1" s="859"/>
      <c r="F1" s="859"/>
    </row>
    <row r="2" spans="1:7" x14ac:dyDescent="0.2">
      <c r="A2" s="860"/>
      <c r="B2" s="860"/>
      <c r="C2" s="860"/>
      <c r="D2" s="860"/>
      <c r="E2" s="860"/>
      <c r="F2" s="860"/>
      <c r="G2" s="267"/>
    </row>
    <row r="3" spans="1:7" ht="26.25" thickBot="1" x14ac:dyDescent="0.25">
      <c r="A3" s="286" t="s">
        <v>719</v>
      </c>
      <c r="B3" s="285"/>
      <c r="C3" s="285"/>
      <c r="D3" s="285"/>
      <c r="E3" s="285"/>
      <c r="F3" s="285"/>
      <c r="G3" s="267"/>
    </row>
    <row r="4" spans="1:7" ht="15" thickBot="1" x14ac:dyDescent="0.25">
      <c r="A4" s="268" t="s">
        <v>720</v>
      </c>
      <c r="B4" s="810"/>
      <c r="C4" s="269"/>
      <c r="D4" s="986" t="s">
        <v>721</v>
      </c>
      <c r="E4" s="987"/>
      <c r="F4" s="270"/>
      <c r="G4" s="267"/>
    </row>
    <row r="5" spans="1:7" ht="15" thickBot="1" x14ac:dyDescent="0.25">
      <c r="A5" s="268" t="s">
        <v>722</v>
      </c>
      <c r="B5" s="271"/>
      <c r="C5" s="272"/>
      <c r="D5" s="986" t="s">
        <v>723</v>
      </c>
      <c r="E5" s="987"/>
      <c r="F5" s="273"/>
      <c r="G5" s="267"/>
    </row>
    <row r="6" spans="1:7" x14ac:dyDescent="0.2">
      <c r="A6" s="994" t="s">
        <v>724</v>
      </c>
      <c r="B6" s="995"/>
      <c r="C6" s="995"/>
      <c r="D6" s="995"/>
      <c r="E6" s="995"/>
      <c r="F6" s="996"/>
      <c r="G6" s="267"/>
    </row>
    <row r="7" spans="1:7" x14ac:dyDescent="0.2">
      <c r="A7" s="966"/>
      <c r="B7" s="967"/>
      <c r="C7" s="967"/>
      <c r="D7" s="967"/>
      <c r="E7" s="967"/>
      <c r="F7" s="968"/>
      <c r="G7" s="267"/>
    </row>
    <row r="8" spans="1:7" x14ac:dyDescent="0.2">
      <c r="A8" s="966"/>
      <c r="B8" s="967"/>
      <c r="C8" s="967"/>
      <c r="D8" s="967"/>
      <c r="E8" s="967"/>
      <c r="F8" s="968"/>
      <c r="G8" s="267"/>
    </row>
    <row r="9" spans="1:7" ht="15" thickBot="1" x14ac:dyDescent="0.25">
      <c r="A9" s="969"/>
      <c r="B9" s="970"/>
      <c r="C9" s="970"/>
      <c r="D9" s="970"/>
      <c r="E9" s="970"/>
      <c r="F9" s="971"/>
      <c r="G9" s="267"/>
    </row>
    <row r="10" spans="1:7" x14ac:dyDescent="0.2">
      <c r="A10" s="997" t="s">
        <v>725</v>
      </c>
      <c r="B10" s="998"/>
      <c r="C10" s="998"/>
      <c r="D10" s="998"/>
      <c r="E10" s="998"/>
      <c r="F10" s="999"/>
      <c r="G10" s="267"/>
    </row>
    <row r="11" spans="1:7" x14ac:dyDescent="0.2">
      <c r="A11" s="978" t="s">
        <v>726</v>
      </c>
      <c r="B11" s="979"/>
      <c r="C11" s="979"/>
      <c r="D11" s="979"/>
      <c r="E11" s="979"/>
      <c r="F11" s="980"/>
      <c r="G11" s="267"/>
    </row>
    <row r="12" spans="1:7" x14ac:dyDescent="0.2">
      <c r="A12" s="978"/>
      <c r="B12" s="979"/>
      <c r="C12" s="979"/>
      <c r="D12" s="979"/>
      <c r="E12" s="979"/>
      <c r="F12" s="980"/>
      <c r="G12" s="267"/>
    </row>
    <row r="13" spans="1:7" x14ac:dyDescent="0.2">
      <c r="A13" s="978"/>
      <c r="B13" s="979"/>
      <c r="C13" s="979"/>
      <c r="D13" s="979"/>
      <c r="E13" s="979"/>
      <c r="F13" s="980"/>
      <c r="G13" s="267"/>
    </row>
    <row r="14" spans="1:7" x14ac:dyDescent="0.2">
      <c r="A14" s="978"/>
      <c r="B14" s="979"/>
      <c r="C14" s="979"/>
      <c r="D14" s="979"/>
      <c r="E14" s="979"/>
      <c r="F14" s="980"/>
      <c r="G14" s="267"/>
    </row>
    <row r="15" spans="1:7" x14ac:dyDescent="0.2">
      <c r="A15" s="978"/>
      <c r="B15" s="979"/>
      <c r="C15" s="979"/>
      <c r="D15" s="979"/>
      <c r="E15" s="979"/>
      <c r="F15" s="980"/>
      <c r="G15" s="267"/>
    </row>
    <row r="16" spans="1:7" x14ac:dyDescent="0.2">
      <c r="A16" s="978"/>
      <c r="B16" s="979"/>
      <c r="C16" s="979"/>
      <c r="D16" s="979"/>
      <c r="E16" s="979"/>
      <c r="F16" s="980"/>
      <c r="G16" s="267"/>
    </row>
    <row r="17" spans="1:7" ht="15" thickBot="1" x14ac:dyDescent="0.25">
      <c r="A17" s="981"/>
      <c r="B17" s="982"/>
      <c r="C17" s="982"/>
      <c r="D17" s="982"/>
      <c r="E17" s="982"/>
      <c r="F17" s="983"/>
      <c r="G17" s="267"/>
    </row>
    <row r="18" spans="1:7" x14ac:dyDescent="0.2">
      <c r="A18" s="807" t="s">
        <v>727</v>
      </c>
      <c r="B18" s="809"/>
      <c r="C18" s="984"/>
      <c r="D18" s="984"/>
      <c r="E18" s="809"/>
      <c r="F18" s="274"/>
      <c r="G18" s="267"/>
    </row>
    <row r="19" spans="1:7" x14ac:dyDescent="0.2">
      <c r="A19" s="978"/>
      <c r="B19" s="988"/>
      <c r="C19" s="988"/>
      <c r="D19" s="988"/>
      <c r="E19" s="988"/>
      <c r="F19" s="989"/>
      <c r="G19" s="267"/>
    </row>
    <row r="20" spans="1:7" x14ac:dyDescent="0.2">
      <c r="A20" s="990"/>
      <c r="B20" s="988"/>
      <c r="C20" s="988"/>
      <c r="D20" s="988"/>
      <c r="E20" s="988"/>
      <c r="F20" s="989"/>
      <c r="G20" s="267"/>
    </row>
    <row r="21" spans="1:7" ht="15" thickBot="1" x14ac:dyDescent="0.25">
      <c r="A21" s="991"/>
      <c r="B21" s="992"/>
      <c r="C21" s="992"/>
      <c r="D21" s="992"/>
      <c r="E21" s="992"/>
      <c r="F21" s="993"/>
      <c r="G21" s="267"/>
    </row>
    <row r="22" spans="1:7" x14ac:dyDescent="0.2">
      <c r="A22" s="807" t="s">
        <v>728</v>
      </c>
      <c r="B22" s="809"/>
      <c r="C22" s="985"/>
      <c r="D22" s="985"/>
      <c r="E22" s="809"/>
      <c r="F22" s="274"/>
      <c r="G22" s="267"/>
    </row>
    <row r="23" spans="1:7" x14ac:dyDescent="0.2">
      <c r="A23" s="978"/>
      <c r="B23" s="988"/>
      <c r="C23" s="988"/>
      <c r="D23" s="988"/>
      <c r="E23" s="988"/>
      <c r="F23" s="989"/>
      <c r="G23" s="267"/>
    </row>
    <row r="24" spans="1:7" x14ac:dyDescent="0.2">
      <c r="A24" s="990"/>
      <c r="B24" s="988"/>
      <c r="C24" s="988"/>
      <c r="D24" s="988"/>
      <c r="E24" s="988"/>
      <c r="F24" s="989"/>
      <c r="G24" s="267"/>
    </row>
    <row r="25" spans="1:7" ht="15" thickBot="1" x14ac:dyDescent="0.25">
      <c r="A25" s="991"/>
      <c r="B25" s="992"/>
      <c r="C25" s="992"/>
      <c r="D25" s="992"/>
      <c r="E25" s="992"/>
      <c r="F25" s="993"/>
      <c r="G25" s="267"/>
    </row>
    <row r="26" spans="1:7" ht="15" thickBot="1" x14ac:dyDescent="0.25">
      <c r="A26" s="808"/>
      <c r="B26" s="808"/>
      <c r="C26" s="977"/>
      <c r="D26" s="977"/>
      <c r="E26" s="808"/>
      <c r="F26" s="275"/>
      <c r="G26" s="267"/>
    </row>
    <row r="27" spans="1:7" ht="15" thickBot="1" x14ac:dyDescent="0.25">
      <c r="A27" s="266" t="s">
        <v>729</v>
      </c>
      <c r="B27" s="301"/>
      <c r="C27" s="974"/>
      <c r="D27" s="974"/>
      <c r="E27" s="276"/>
      <c r="F27" s="277"/>
      <c r="G27" s="267"/>
    </row>
    <row r="28" spans="1:7" x14ac:dyDescent="0.2">
      <c r="A28" s="975" t="s">
        <v>730</v>
      </c>
      <c r="B28" s="976"/>
      <c r="C28" s="976"/>
      <c r="D28" s="976"/>
      <c r="E28" s="278"/>
      <c r="F28" s="279"/>
      <c r="G28" s="267"/>
    </row>
    <row r="29" spans="1:7" x14ac:dyDescent="0.2">
      <c r="A29" s="966"/>
      <c r="B29" s="967"/>
      <c r="C29" s="967"/>
      <c r="D29" s="967"/>
      <c r="E29" s="967"/>
      <c r="F29" s="968"/>
      <c r="G29" s="267"/>
    </row>
    <row r="30" spans="1:7" x14ac:dyDescent="0.2">
      <c r="A30" s="966"/>
      <c r="B30" s="967"/>
      <c r="C30" s="967"/>
      <c r="D30" s="967"/>
      <c r="E30" s="967"/>
      <c r="F30" s="968"/>
      <c r="G30" s="267"/>
    </row>
    <row r="31" spans="1:7" x14ac:dyDescent="0.2">
      <c r="A31" s="966"/>
      <c r="B31" s="967"/>
      <c r="C31" s="967"/>
      <c r="D31" s="967"/>
      <c r="E31" s="967"/>
      <c r="F31" s="968"/>
      <c r="G31" s="267"/>
    </row>
    <row r="32" spans="1:7" ht="15" thickBot="1" x14ac:dyDescent="0.25">
      <c r="A32" s="969"/>
      <c r="B32" s="970"/>
      <c r="C32" s="970"/>
      <c r="D32" s="970"/>
      <c r="E32" s="970"/>
      <c r="F32" s="971"/>
      <c r="G32" s="267"/>
    </row>
    <row r="33" spans="1:7" ht="15" thickBot="1" x14ac:dyDescent="0.25">
      <c r="A33" s="280" t="s">
        <v>731</v>
      </c>
      <c r="B33" s="281" t="s">
        <v>732</v>
      </c>
      <c r="C33" s="972"/>
      <c r="D33" s="973"/>
      <c r="E33" s="280" t="s">
        <v>733</v>
      </c>
      <c r="F33" s="282"/>
      <c r="G33" s="267"/>
    </row>
    <row r="34" spans="1:7" x14ac:dyDescent="0.2">
      <c r="A34" s="267"/>
      <c r="B34" s="267"/>
      <c r="C34" s="267"/>
      <c r="D34" s="267"/>
      <c r="E34" s="267"/>
      <c r="F34" s="267"/>
      <c r="G34" s="283"/>
    </row>
    <row r="35" spans="1:7" x14ac:dyDescent="0.2">
      <c r="A35" s="284"/>
    </row>
  </sheetData>
  <mergeCells count="16">
    <mergeCell ref="A29:F32"/>
    <mergeCell ref="C33:D33"/>
    <mergeCell ref="C27:D27"/>
    <mergeCell ref="A28:D28"/>
    <mergeCell ref="A1:F2"/>
    <mergeCell ref="C26:D26"/>
    <mergeCell ref="A11:F17"/>
    <mergeCell ref="C18:D18"/>
    <mergeCell ref="C22:D22"/>
    <mergeCell ref="D4:E4"/>
    <mergeCell ref="D5:E5"/>
    <mergeCell ref="A19:F21"/>
    <mergeCell ref="A23:F25"/>
    <mergeCell ref="A6:F6"/>
    <mergeCell ref="A7:F9"/>
    <mergeCell ref="A10:F10"/>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rgb="FF00B0F0"/>
  </sheetPr>
  <dimension ref="A1:L7"/>
  <sheetViews>
    <sheetView workbookViewId="0">
      <selection activeCell="AX7" sqref="AX7"/>
    </sheetView>
  </sheetViews>
  <sheetFormatPr defaultRowHeight="14.25" x14ac:dyDescent="0.2"/>
  <cols>
    <col min="1" max="1" width="21.25" bestFit="1" customWidth="1"/>
    <col min="2" max="2" width="36" customWidth="1"/>
    <col min="3" max="3" width="39.125" customWidth="1"/>
    <col min="4" max="4" width="25" customWidth="1"/>
    <col min="5" max="5" width="29.5" customWidth="1"/>
    <col min="6" max="7" width="68.125" customWidth="1"/>
    <col min="8" max="8" width="4" customWidth="1"/>
    <col min="9" max="9" width="38.5" customWidth="1"/>
    <col min="10" max="11" width="68.125" customWidth="1"/>
    <col min="12" max="12" width="17.5" customWidth="1"/>
  </cols>
  <sheetData>
    <row r="1" spans="1:12" ht="26.25" x14ac:dyDescent="0.4">
      <c r="A1" s="927" t="s">
        <v>734</v>
      </c>
      <c r="B1" s="1002"/>
      <c r="C1" s="1003"/>
      <c r="D1" s="1003"/>
      <c r="E1" s="1003"/>
      <c r="F1" s="1003"/>
      <c r="G1" s="1003"/>
      <c r="H1" s="1004"/>
      <c r="I1" s="1000"/>
      <c r="J1" s="1001"/>
      <c r="K1" s="1000"/>
      <c r="L1" s="1001"/>
    </row>
    <row r="2" spans="1:12" ht="17.25" customHeight="1" x14ac:dyDescent="0.2">
      <c r="A2" s="85"/>
      <c r="B2" s="85"/>
      <c r="C2" s="85" t="s">
        <v>735</v>
      </c>
      <c r="D2" s="85" t="s">
        <v>736</v>
      </c>
      <c r="E2" s="85" t="s">
        <v>737</v>
      </c>
      <c r="F2" s="85" t="s">
        <v>738</v>
      </c>
      <c r="G2" s="85" t="s">
        <v>386</v>
      </c>
      <c r="H2" s="85"/>
      <c r="I2" s="85" t="s">
        <v>406</v>
      </c>
      <c r="J2" s="85" t="s">
        <v>407</v>
      </c>
      <c r="K2" s="85" t="s">
        <v>739</v>
      </c>
      <c r="L2" s="85" t="s">
        <v>740</v>
      </c>
    </row>
    <row r="3" spans="1:12" ht="28.5" customHeight="1" x14ac:dyDescent="0.2">
      <c r="A3" s="86" t="s">
        <v>741</v>
      </c>
      <c r="B3" s="86" t="s">
        <v>203</v>
      </c>
      <c r="C3" s="86" t="s">
        <v>735</v>
      </c>
      <c r="D3" s="86" t="s">
        <v>742</v>
      </c>
      <c r="E3" s="86" t="s">
        <v>181</v>
      </c>
      <c r="F3" s="86" t="s">
        <v>624</v>
      </c>
      <c r="G3" s="86" t="s">
        <v>386</v>
      </c>
      <c r="H3" s="86"/>
      <c r="I3" s="86" t="s">
        <v>406</v>
      </c>
      <c r="J3" s="86" t="s">
        <v>407</v>
      </c>
      <c r="K3" s="86" t="s">
        <v>739</v>
      </c>
      <c r="L3" s="86" t="s">
        <v>740</v>
      </c>
    </row>
    <row r="4" spans="1:12" ht="71.25" customHeight="1" x14ac:dyDescent="0.2">
      <c r="A4" s="66" t="s">
        <v>642</v>
      </c>
      <c r="B4" s="66" t="s">
        <v>203</v>
      </c>
      <c r="C4" s="255" t="s">
        <v>743</v>
      </c>
      <c r="D4" s="66" t="s">
        <v>744</v>
      </c>
      <c r="E4" s="66" t="s">
        <v>496</v>
      </c>
      <c r="F4" s="66" t="s">
        <v>497</v>
      </c>
      <c r="G4" s="66" t="s">
        <v>745</v>
      </c>
      <c r="H4" s="257" t="s">
        <v>746</v>
      </c>
      <c r="I4" s="66" t="s">
        <v>747</v>
      </c>
      <c r="J4" s="66" t="s">
        <v>748</v>
      </c>
      <c r="K4" s="66" t="s">
        <v>749</v>
      </c>
      <c r="L4" s="66" t="s">
        <v>470</v>
      </c>
    </row>
    <row r="5" spans="1:12" ht="67.5" customHeight="1" x14ac:dyDescent="0.2">
      <c r="A5" s="254" t="str">
        <f>+'2. Service code creation'!A6</f>
        <v>UPTS-000000016</v>
      </c>
      <c r="B5" s="254" t="str">
        <f>+'2. Service code creation'!M6</f>
        <v>DDSP-UPTS-RemoteSupport</v>
      </c>
      <c r="C5" s="189"/>
      <c r="D5" s="189"/>
      <c r="E5" s="189"/>
      <c r="F5" s="189"/>
      <c r="G5" s="189" t="s">
        <v>750</v>
      </c>
      <c r="H5" s="256">
        <f>LEN(G5)</f>
        <v>28</v>
      </c>
      <c r="I5" s="189" t="str">
        <f>IF('1. Service information'!B5="Professional Service","No","TBD")</f>
        <v>TBD</v>
      </c>
      <c r="J5" s="189" t="str">
        <f>IF('1. Service information'!B5="Professional Service","Sales Order","Contract")</f>
        <v>Contract</v>
      </c>
      <c r="K5" s="189" t="s">
        <v>123</v>
      </c>
      <c r="L5" s="189" t="s">
        <v>157</v>
      </c>
    </row>
    <row r="6" spans="1:12" ht="67.5" customHeight="1" x14ac:dyDescent="0.2">
      <c r="A6" s="254" t="e">
        <f>+'2. Service code creation'!#REF!</f>
        <v>#REF!</v>
      </c>
      <c r="B6" s="254" t="e">
        <f>+'2. Service code creation'!#REF!</f>
        <v>#REF!</v>
      </c>
      <c r="C6" s="189"/>
      <c r="D6" s="189"/>
      <c r="E6" s="189"/>
      <c r="F6" s="189"/>
      <c r="G6" s="189" t="s">
        <v>750</v>
      </c>
      <c r="H6" s="256">
        <f>LEN(G6)</f>
        <v>28</v>
      </c>
      <c r="I6" s="189" t="str">
        <f>IF('1. Service information'!B6="Professional Service","No","TBD")</f>
        <v>TBD</v>
      </c>
      <c r="J6" s="189" t="str">
        <f>IF('1. Service information'!B6="Professional Service","Sales Order","Contract")</f>
        <v>Contract</v>
      </c>
      <c r="K6" s="189" t="s">
        <v>123</v>
      </c>
      <c r="L6" s="189" t="s">
        <v>157</v>
      </c>
    </row>
    <row r="7" spans="1:12" ht="67.5" customHeight="1" x14ac:dyDescent="0.2">
      <c r="A7" s="254" t="e">
        <f>+'2. Service code creation'!#REF!</f>
        <v>#REF!</v>
      </c>
      <c r="B7" s="254" t="e">
        <f>+'2. Service code creation'!#REF!</f>
        <v>#REF!</v>
      </c>
      <c r="C7" s="189"/>
      <c r="D7" s="189" t="str">
        <f>IF('1. Service information'!$B$5="Professional Service","No","TBD")</f>
        <v>TBD</v>
      </c>
      <c r="E7" s="189" t="e">
        <f>+'2. Service code creation'!#REF!</f>
        <v>#REF!</v>
      </c>
      <c r="F7" s="189" t="e">
        <f>+'2. Service code creation'!#REF!</f>
        <v>#REF!</v>
      </c>
      <c r="G7" s="189" t="s">
        <v>750</v>
      </c>
      <c r="H7" s="256">
        <f>LEN(G7)</f>
        <v>28</v>
      </c>
      <c r="I7" s="189" t="str">
        <f>IF('1. Service information'!B7="Professional Service","No","TBD")</f>
        <v>TBD</v>
      </c>
      <c r="J7" s="189" t="str">
        <f>IF('1. Service information'!B7="Professional Service","Sales Order","Contract")</f>
        <v>Contract</v>
      </c>
      <c r="K7" s="189" t="str">
        <f>IF('1. Service information'!$B$5="Professional Service","n/a","TBD")</f>
        <v>TBD</v>
      </c>
      <c r="L7" s="189" t="str">
        <f>IF('1. Service information'!$B$5="Professional Service","n/a","TBD")</f>
        <v>TBD</v>
      </c>
    </row>
  </sheetData>
  <mergeCells count="3">
    <mergeCell ref="I1:J1"/>
    <mergeCell ref="K1:L1"/>
    <mergeCell ref="A1:H1"/>
  </mergeCells>
  <conditionalFormatting sqref="H5">
    <cfRule type="cellIs" dxfId="34" priority="4" operator="greaterThan">
      <formula>18</formula>
    </cfRule>
  </conditionalFormatting>
  <conditionalFormatting sqref="H7">
    <cfRule type="cellIs" dxfId="33" priority="1" operator="greaterThan">
      <formula>18</formula>
    </cfRule>
  </conditionalFormatting>
  <conditionalFormatting sqref="H6">
    <cfRule type="cellIs" dxfId="32" priority="2" operator="greaterThan">
      <formula>18</formula>
    </cfRule>
  </conditionalFormatting>
  <dataValidations disablePrompts="1" count="4">
    <dataValidation type="list" errorStyle="warning" allowBlank="1" showInputMessage="1" showErrorMessage="1" errorTitle="Check chart of accounts" error="You are entering a choice that is not in the chart of accounts. Please explain to Group MS Development and Operations" sqref="L5:L7" xr:uid="{00000000-0002-0000-0800-000000000000}">
      <formula1>Yes_No</formula1>
    </dataValidation>
    <dataValidation type="list" allowBlank="1" showInputMessage="1" showErrorMessage="1" sqref="K5:K7 I5:I7" xr:uid="{00000000-0002-0000-0800-000001000000}">
      <formula1>Yes_No</formula1>
    </dataValidation>
    <dataValidation type="list" allowBlank="1" showInputMessage="1" showErrorMessage="1" sqref="J5:J7" xr:uid="{00000000-0002-0000-0800-000002000000}">
      <formula1>Sales_Order</formula1>
    </dataValidation>
    <dataValidation type="list" errorStyle="warning" allowBlank="1" showInputMessage="1" showErrorMessage="1" sqref="D5:D7" xr:uid="{00000000-0002-0000-0800-000003000000}">
      <formula1>Yes_No</formula1>
    </dataValidation>
  </dataValidation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omments xmlns="9a8ba504-1b08-4409-9c47-39241beff879" xsi:nil="true"/>
    <SVR xmlns="9a8ba504-1b08-4409-9c47-39241beff879">n/a</SVR>
    <Service xmlns="9a8ba504-1b08-4409-9c47-39241beff879">Uptime and Proactive Services</Service>
    <Status xmlns="9a8ba504-1b08-4409-9c47-39241beff879">Released</Status>
    <_dlc_DocId xmlns="e2c43add-6623-4051-8e7a-493b7ada7afc">GITS-46707704-1367</_dlc_DocId>
    <_dlc_DocIdUrl xmlns="e2c43add-6623-4051-8e7a-493b7ada7afc">
      <Url>https://dimensiondata.sharepoint.com/teams/0bs6o/_layouts/15/DocIdRedir.aspx?ID=GITS-46707704-1367</Url>
      <Description>GITS-46707704-1367</Description>
    </_dlc_DocIdUrl>
    <Geographical_x0020_Scope xmlns="9a8ba504-1b08-4409-9c47-39241beff879">All regions</Geographical_x0020_Scope>
    <_x0057_6 xmlns="9a8ba504-1b08-4409-9c47-39241beff879">false</_x0057_6>
    <Owner xmlns="9a8ba504-1b08-4409-9c47-39241beff879">Global</Owner>
    <Country xmlns="9a8ba504-1b08-4409-9c47-39241beff879">Please make a choice</Country>
    <Service_x0020_Group xmlns="9a8ba504-1b08-4409-9c47-39241beff879">MS</Service_x0020_Group>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F7EDEFCC07728C45A30E9A11F915D8D6" ma:contentTypeVersion="16" ma:contentTypeDescription="Create a new document." ma:contentTypeScope="" ma:versionID="7e1d2126dff21a7e76bb731b99803878">
  <xsd:schema xmlns:xsd="http://www.w3.org/2001/XMLSchema" xmlns:xs="http://www.w3.org/2001/XMLSchema" xmlns:p="http://schemas.microsoft.com/office/2006/metadata/properties" xmlns:ns2="e2c43add-6623-4051-8e7a-493b7ada7afc" xmlns:ns3="9a8ba504-1b08-4409-9c47-39241beff879" targetNamespace="http://schemas.microsoft.com/office/2006/metadata/properties" ma:root="true" ma:fieldsID="715b6cc10446da4f95169e074bae0da5" ns2:_="" ns3:_="">
    <xsd:import namespace="e2c43add-6623-4051-8e7a-493b7ada7afc"/>
    <xsd:import namespace="9a8ba504-1b08-4409-9c47-39241beff879"/>
    <xsd:element name="properties">
      <xsd:complexType>
        <xsd:sequence>
          <xsd:element name="documentManagement">
            <xsd:complexType>
              <xsd:all>
                <xsd:element ref="ns2:_dlc_DocId" minOccurs="0"/>
                <xsd:element ref="ns2:_dlc_DocIdUrl" minOccurs="0"/>
                <xsd:element ref="ns2:_dlc_DocIdPersistId" minOccurs="0"/>
                <xsd:element ref="ns3:Status" minOccurs="0"/>
                <xsd:element ref="ns3:Comments" minOccurs="0"/>
                <xsd:element ref="ns3:Service" minOccurs="0"/>
                <xsd:element ref="ns3:Owner" minOccurs="0"/>
                <xsd:element ref="ns3:SVR" minOccurs="0"/>
                <xsd:element ref="ns3:Service_x0020_Group" minOccurs="0"/>
                <xsd:element ref="ns3:Geographical_x0020_Scope" minOccurs="0"/>
                <xsd:element ref="ns3:_x0057_6" minOccurs="0"/>
                <xsd:element ref="ns2:SharedWithUsers" minOccurs="0"/>
                <xsd:element ref="ns2:SharedWithDetails" minOccurs="0"/>
                <xsd:element ref="ns2:LastSharedByUser" minOccurs="0"/>
                <xsd:element ref="ns2:LastSharedByTime" minOccurs="0"/>
                <xsd:element ref="ns3:Country"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c43add-6623-4051-8e7a-493b7ada7af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description="" ma:internalName="SharedWithDetails" ma:readOnly="true">
      <xsd:simpleType>
        <xsd:restriction base="dms:Note">
          <xsd:maxLength value="255"/>
        </xsd:restriction>
      </xsd:simpleType>
    </xsd:element>
    <xsd:element name="LastSharedByUser" ma:index="21" nillable="true" ma:displayName="Last Shared By User" ma:description="" ma:internalName="LastSharedByUser" ma:readOnly="true">
      <xsd:simpleType>
        <xsd:restriction base="dms:Note">
          <xsd:maxLength value="255"/>
        </xsd:restriction>
      </xsd:simpleType>
    </xsd:element>
    <xsd:element name="LastSharedByTime" ma:index="2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9a8ba504-1b08-4409-9c47-39241beff879" elementFormDefault="qualified">
    <xsd:import namespace="http://schemas.microsoft.com/office/2006/documentManagement/types"/>
    <xsd:import namespace="http://schemas.microsoft.com/office/infopath/2007/PartnerControls"/>
    <xsd:element name="Status" ma:index="11" nillable="true" ma:displayName="Status" ma:default="Draft" ma:format="Dropdown" ma:internalName="Status">
      <xsd:simpleType>
        <xsd:union memberTypes="dms:Text">
          <xsd:simpleType>
            <xsd:restriction base="dms:Choice">
              <xsd:enumeration value="Draft"/>
              <xsd:enumeration value="Draft - Released for regional review"/>
              <xsd:enumeration value="Draft - Released for testing"/>
              <xsd:enumeration value="Final draft - to be approved by product manager"/>
              <xsd:enumeration value="Released"/>
              <xsd:enumeration value="Old version"/>
            </xsd:restriction>
          </xsd:simpleType>
        </xsd:union>
      </xsd:simpleType>
    </xsd:element>
    <xsd:element name="Comments" ma:index="12" nillable="true" ma:displayName="Comments" ma:internalName="Comments">
      <xsd:simpleType>
        <xsd:restriction base="dms:Note">
          <xsd:maxLength value="255"/>
        </xsd:restriction>
      </xsd:simpleType>
    </xsd:element>
    <xsd:element name="Service" ma:index="13" nillable="true" ma:displayName="Service" ma:default="Please choose" ma:format="Dropdown" ma:internalName="Service">
      <xsd:simpleType>
        <xsd:union memberTypes="dms:Text">
          <xsd:simpleType>
            <xsd:restriction base="dms:Choice">
              <xsd:enumeration value="Please choose"/>
              <xsd:enumeration value="Consolidated overview"/>
              <xsd:enumeration value="SAP"/>
              <xsd:enumeration value="Direct"/>
              <xsd:enumeration value="Salesforce.com"/>
              <xsd:enumeration value="ITSM"/>
              <xsd:enumeration value="Profit Centre information"/>
              <xsd:enumeration value="Other"/>
              <xsd:enumeration value="NCPO NCSO - Non-core"/>
              <xsd:enumeration value="Region-specific - AU"/>
              <xsd:enumeration value="Region-specific - EU"/>
              <xsd:enumeration value="Region-specific - AM"/>
              <xsd:enumeration value="Region-specific - AP"/>
              <xsd:enumeration value="Region-specific - MEA"/>
              <xsd:enumeration value="Uptime"/>
              <xsd:enumeration value="Uptime and Proactive Services"/>
              <xsd:enumeration value="Insite"/>
              <xsd:enumeration value="IT Service Integration"/>
              <xsd:enumeration value="Communications Lifecycle Management (CLM)"/>
              <xsd:enumeration value="Managed Secure Infrastructure Services (MSIS)"/>
              <xsd:enumeration value="MS for Security (MSS)"/>
              <xsd:enumeration value="MS Monitoring"/>
              <xsd:enumeration value="Managed/Cloud services for Security (MSSEC/CSSEC)"/>
              <xsd:enumeration value="MS for Microsoft Lync (MSML)"/>
              <xsd:enumeration value="MS for Enterprise Networks (MSEN)"/>
              <xsd:enumeration value="MS for Unified Communications (MSUC)"/>
              <xsd:enumeration value="MS for Visual Communications (MSVC)"/>
              <xsd:enumeration value="MS for Data Centres (MSDC)"/>
              <xsd:enumeration value="Disaster Recovery Services (BCDR)"/>
              <xsd:enumeration value="Disaster Recovery Replication Services (DRRS)"/>
              <xsd:enumeration value="MACD"/>
              <xsd:enumeration value="Consulting and Professional Services (C&amp;PS)"/>
              <xsd:enumeration value="Cloud"/>
              <xsd:enumeration value="Template"/>
              <xsd:enumeration value="Compute as a Service (CaaS)"/>
              <xsd:enumeration value="Cloud Services for Microsoft (CSfM)"/>
              <xsd:enumeration value="Managed Cloud Services for Microsoft (MCSfM)"/>
              <xsd:enumeration value="Cloud Services for Cisco (CSfC)"/>
              <xsd:enumeration value="Cloud Services for Oracle (CSfO)"/>
              <xsd:enumeration value="Cloud Services for Enterprise"/>
              <xsd:enumeration value="Cloud Services for SAP"/>
              <xsd:enumeration value="Cloud Private Network Connection (CPNC)"/>
              <xsd:enumeration value="Cloud Services for Hybris Commerce (CSfHC)"/>
              <xsd:enumeration value="Private IaaS Enterprise Edition"/>
              <xsd:enumeration value="Private Cloud Enterprise Edition"/>
              <xsd:enumeration value="Hosted Unified Communications (HUC)"/>
              <xsd:enumeration value="Application Operations"/>
              <xsd:enumeration value="Managed Services for Cloud (MSC)"/>
              <xsd:enumeration value="Enterprise Mobility as a Service (EMaaS)"/>
              <xsd:enumeration value="Workspace Data Services (WDS)"/>
              <xsd:enumeration value="Video Conferencing as a Service (VCaaS)"/>
              <xsd:enumeration value="Contact Centre as a Service (CCaaS)"/>
              <xsd:enumeration value="Hosted Desktop (AU only)"/>
              <xsd:enumeration value="Carrier Management"/>
              <xsd:enumeration value="Dimension Data Conferencing Service (DDCS)"/>
              <xsd:enumeration value="Cloud VBR/MVSA"/>
              <xsd:enumeration value="Asset Rental / Operating Lease"/>
              <xsd:enumeration value="ITaaS Legacy Services (GT)"/>
              <xsd:enumeration value="Backup Target-as-a-Service (BTaaS) - MEA"/>
              <xsd:enumeration value="Managed Print Services - MEA"/>
              <xsd:enumeration value="Contact Centre-as-a-Service - MEA"/>
              <xsd:enumeration value="Telecommunications-as-a-Service (TaaS) - AP"/>
              <xsd:enumeration value="Client-managed services (CMGS)"/>
              <xsd:enumeration value="Managed Global WAN (GWAN)"/>
              <xsd:enumeration value="Cloud Backup (BAAS)"/>
              <xsd:enumeration value="Managed Bandwidth (MBW)"/>
              <xsd:enumeration value="Facilities"/>
              <xsd:enumeration value="Asset Tracking &amp; Analytics (ATA)"/>
              <xsd:enumeration value="Network Services (NWS)"/>
              <xsd:enumeration value="Storage-as-a-Service (STaaS)"/>
              <xsd:enumeration value="Enterprise Private Cloud (EPC)"/>
            </xsd:restriction>
          </xsd:simpleType>
        </xsd:union>
      </xsd:simpleType>
    </xsd:element>
    <xsd:element name="Owner" ma:index="14" nillable="true" ma:displayName="Owner" ma:default="Global" ma:description="Global or regional service codes?" ma:format="Dropdown" ma:internalName="Owner">
      <xsd:simpleType>
        <xsd:union memberTypes="dms:Text">
          <xsd:simpleType>
            <xsd:restriction base="dms:Choice">
              <xsd:enumeration value="Global"/>
              <xsd:enumeration value="AM"/>
              <xsd:enumeration value="AP"/>
              <xsd:enumeration value="AU"/>
              <xsd:enumeration value="EU"/>
              <xsd:enumeration value="MEA"/>
            </xsd:restriction>
          </xsd:simpleType>
        </xsd:union>
      </xsd:simpleType>
    </xsd:element>
    <xsd:element name="SVR" ma:index="15" nillable="true" ma:displayName="SVR" ma:default="n/a" ma:format="Dropdown" ma:internalName="SVR">
      <xsd:simpleType>
        <xsd:union memberTypes="dms:Text">
          <xsd:simpleType>
            <xsd:restriction base="dms:Choice">
              <xsd:enumeration value="n/a"/>
              <xsd:enumeration value="Fill out SVR if applicable"/>
            </xsd:restriction>
          </xsd:simpleType>
        </xsd:union>
      </xsd:simpleType>
    </xsd:element>
    <xsd:element name="Service_x0020_Group" ma:index="16" nillable="true" ma:displayName="Service Group" ma:default="MS" ma:format="Dropdown" ma:internalName="Service_x0020_Group">
      <xsd:simpleType>
        <xsd:union memberTypes="dms:Text">
          <xsd:simpleType>
            <xsd:restriction base="dms:Choice">
              <xsd:enumeration value="MS"/>
              <xsd:enumeration value="PS"/>
              <xsd:enumeration value="ITaaS"/>
              <xsd:enumeration value="Internal"/>
              <xsd:enumeration value="ITO"/>
              <xsd:enumeration value="Regional"/>
              <xsd:enumeration value="SFDC/Direct/SAP reports"/>
              <xsd:enumeration value="1 Template"/>
            </xsd:restriction>
          </xsd:simpleType>
        </xsd:union>
      </xsd:simpleType>
    </xsd:element>
    <xsd:element name="Geographical_x0020_Scope" ma:index="17" nillable="true" ma:displayName="Geographical Scope" ma:default="All regions" ma:format="Dropdown" ma:internalName="Geographical_x0020_Scope">
      <xsd:simpleType>
        <xsd:union memberTypes="dms:Text">
          <xsd:simpleType>
            <xsd:restriction base="dms:Choice">
              <xsd:enumeration value="All regions"/>
              <xsd:enumeration value="Multiple regions"/>
              <xsd:enumeration value="DDAM only"/>
              <xsd:enumeration value="DDAU only"/>
              <xsd:enumeration value="DDEU only"/>
              <xsd:enumeration value="DDMEA only"/>
              <xsd:enumeration value="DDAP only"/>
              <xsd:enumeration value="ITaaS Direct only"/>
            </xsd:restriction>
          </xsd:simpleType>
        </xsd:union>
      </xsd:simpleType>
    </xsd:element>
    <xsd:element name="_x0057_6" ma:index="18" nillable="true" ma:displayName="W6" ma:default="0" ma:internalName="_x0057_6">
      <xsd:simpleType>
        <xsd:restriction base="dms:Boolean"/>
      </xsd:simpleType>
    </xsd:element>
    <xsd:element name="Country" ma:index="23" nillable="true" ma:displayName="Country" ma:default="Please make a choice" ma:format="Dropdown" ma:internalName="Country">
      <xsd:simpleType>
        <xsd:restriction base="dms:Choice">
          <xsd:enumeration value="Please make a choice"/>
          <xsd:enumeration value="Netherlands"/>
          <xsd:enumeration value="UK"/>
          <xsd:enumeration value="Belgium"/>
        </xsd:restriction>
      </xsd:simpleType>
    </xsd:element>
    <xsd:element name="MediaServiceMetadata" ma:index="24" nillable="true" ma:displayName="MediaServiceMetadata" ma:description="" ma:hidden="true" ma:internalName="MediaServiceMetadata" ma:readOnly="true">
      <xsd:simpleType>
        <xsd:restriction base="dms:Note"/>
      </xsd:simpleType>
    </xsd:element>
    <xsd:element name="MediaServiceFastMetadata" ma:index="25"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DB377E3-9421-4092-AD04-C0E19C6B81BC}">
  <ds:schemaRefs>
    <ds:schemaRef ds:uri="http://schemas.microsoft.com/sharepoint/events"/>
  </ds:schemaRefs>
</ds:datastoreItem>
</file>

<file path=customXml/itemProps2.xml><?xml version="1.0" encoding="utf-8"?>
<ds:datastoreItem xmlns:ds="http://schemas.openxmlformats.org/officeDocument/2006/customXml" ds:itemID="{7B2F59AF-E383-4E14-B988-BC425A7853E8}">
  <ds:schemaRefs>
    <ds:schemaRef ds:uri="http://schemas.microsoft.com/sharepoint/v3/contenttype/forms"/>
  </ds:schemaRefs>
</ds:datastoreItem>
</file>

<file path=customXml/itemProps3.xml><?xml version="1.0" encoding="utf-8"?>
<ds:datastoreItem xmlns:ds="http://schemas.openxmlformats.org/officeDocument/2006/customXml" ds:itemID="{8542B42C-685A-4927-9EEB-B3C7DEE724EE}">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e2c43add-6623-4051-8e7a-493b7ada7afc"/>
    <ds:schemaRef ds:uri="9a8ba504-1b08-4409-9c47-39241beff879"/>
    <ds:schemaRef ds:uri="http://www.w3.org/XML/1998/namespace"/>
    <ds:schemaRef ds:uri="http://purl.org/dc/dcmitype/"/>
  </ds:schemaRefs>
</ds:datastoreItem>
</file>

<file path=customXml/itemProps4.xml><?xml version="1.0" encoding="utf-8"?>
<ds:datastoreItem xmlns:ds="http://schemas.openxmlformats.org/officeDocument/2006/customXml" ds:itemID="{52ADAB0C-DC60-4DCE-9251-F0436FE380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c43add-6623-4051-8e7a-493b7ada7afc"/>
    <ds:schemaRef ds:uri="9a8ba504-1b08-4409-9c47-39241beff8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43</vt:i4>
      </vt:variant>
    </vt:vector>
  </HeadingPairs>
  <TitlesOfParts>
    <vt:vector size="73" baseType="lpstr">
      <vt:lpstr>Document Control</vt:lpstr>
      <vt:lpstr>Instructions</vt:lpstr>
      <vt:lpstr>1. Service information</vt:lpstr>
      <vt:lpstr>2. Service code creation</vt:lpstr>
      <vt:lpstr>3. Associated information</vt:lpstr>
      <vt:lpstr>Associated Information Guidance</vt:lpstr>
      <vt:lpstr>4. ITSM</vt:lpstr>
      <vt:lpstr>EU RfC</vt:lpstr>
      <vt:lpstr>EU input</vt:lpstr>
      <vt:lpstr>AU entitlement</vt:lpstr>
      <vt:lpstr>AU Division Master</vt:lpstr>
      <vt:lpstr>AM Direct</vt:lpstr>
      <vt:lpstr>DIRECT_SERVICE CI SETUP</vt:lpstr>
      <vt:lpstr>AM Contracts</vt:lpstr>
      <vt:lpstr>SERVICE CI'S-ITEM SETUP</vt:lpstr>
      <vt:lpstr>DDAM Mapping Requirements</vt:lpstr>
      <vt:lpstr>DDAM FIELDS</vt:lpstr>
      <vt:lpstr>4. ITSM old</vt:lpstr>
      <vt:lpstr>EU SLA Commitment</vt:lpstr>
      <vt:lpstr>Field Values</vt:lpstr>
      <vt:lpstr>5. GT SAP upload template</vt:lpstr>
      <vt:lpstr>6. QlikCode upload template</vt:lpstr>
      <vt:lpstr>7. Direct</vt:lpstr>
      <vt:lpstr>Model import</vt:lpstr>
      <vt:lpstr>Service code logic MDM</vt:lpstr>
      <vt:lpstr>SAP field business rules</vt:lpstr>
      <vt:lpstr>ITO Workshop 13Nov2014</vt:lpstr>
      <vt:lpstr>Questions</vt:lpstr>
      <vt:lpstr>Sheet1</vt:lpstr>
      <vt:lpstr>LoB-Account CODES</vt:lpstr>
      <vt:lpstr>Account_Assignment_Group</vt:lpstr>
      <vt:lpstr>Annuity</vt:lpstr>
      <vt:lpstr>Archiving</vt:lpstr>
      <vt:lpstr>Billing_Type</vt:lpstr>
      <vt:lpstr>Commitment</vt:lpstr>
      <vt:lpstr>Core_LoB</vt:lpstr>
      <vt:lpstr>Deal_Type</vt:lpstr>
      <vt:lpstr>Geography</vt:lpstr>
      <vt:lpstr>Group_Regional</vt:lpstr>
      <vt:lpstr>GT_Upload_Status</vt:lpstr>
      <vt:lpstr>Item_Category</vt:lpstr>
      <vt:lpstr>ITSM_Next_Step</vt:lpstr>
      <vt:lpstr>ITSM_Status</vt:lpstr>
      <vt:lpstr>Job_Profile</vt:lpstr>
      <vt:lpstr>Line_of_Service</vt:lpstr>
      <vt:lpstr>LoB</vt:lpstr>
      <vt:lpstr>LoS</vt:lpstr>
      <vt:lpstr>Manufacturer</vt:lpstr>
      <vt:lpstr>Material_Group</vt:lpstr>
      <vt:lpstr>Material_Status</vt:lpstr>
      <vt:lpstr>Material_Type</vt:lpstr>
      <vt:lpstr>MS_LoS</vt:lpstr>
      <vt:lpstr>MS_Revenue</vt:lpstr>
      <vt:lpstr>MS_Service_Domain</vt:lpstr>
      <vt:lpstr>NewExisting</vt:lpstr>
      <vt:lpstr>No</vt:lpstr>
      <vt:lpstr>PS_LoB</vt:lpstr>
      <vt:lpstr>PS_Practice_Area</vt:lpstr>
      <vt:lpstr>PS_Revenue</vt:lpstr>
      <vt:lpstr>PS_Service_Domain</vt:lpstr>
      <vt:lpstr>Regions</vt:lpstr>
      <vt:lpstr>Sales_Order</vt:lpstr>
      <vt:lpstr>Service</vt:lpstr>
      <vt:lpstr>Service_Calendar</vt:lpstr>
      <vt:lpstr>Service_Type</vt:lpstr>
      <vt:lpstr>SFDC_Solutions</vt:lpstr>
      <vt:lpstr>Status</vt:lpstr>
      <vt:lpstr>TMAUM</vt:lpstr>
      <vt:lpstr>UoM</vt:lpstr>
      <vt:lpstr>Valuation_Class</vt:lpstr>
      <vt:lpstr>x</vt:lpstr>
      <vt:lpstr>Yes_Maybe</vt:lpstr>
      <vt:lpstr>Yes_No</vt:lpstr>
    </vt:vector>
  </TitlesOfParts>
  <Manager/>
  <Company>Dimension Data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Belinda Blake (Group)</dc:creator>
  <cp:keywords/>
  <dc:description/>
  <cp:lastModifiedBy>Fidel Cobo (Europe)</cp:lastModifiedBy>
  <cp:revision/>
  <dcterms:created xsi:type="dcterms:W3CDTF">2012-09-11T09:09:04Z</dcterms:created>
  <dcterms:modified xsi:type="dcterms:W3CDTF">2018-03-12T08:47:38Z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0x010100F7EDEFCC07728C45A30E9A11F915D8D6</vt:lpwstr>
  </property>
  <property fmtid="{D5CDD505-2E9C-101B-9397-08002B2CF9AE}" pid="3" name="_dlc_DocIdItemGuid">
    <vt:lpwstr>a669febd-71ce-4a96-94d1-3477c0a07fd2</vt:lpwstr>
  </property>
</Properties>
</file>