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DJ\gPCD\python\cfg_reports\worksheets\"/>
    </mc:Choice>
  </mc:AlternateContent>
  <xr:revisionPtr revIDLastSave="0" documentId="13_ncr:1_{04775E42-45DF-42BE-96F1-ACBC11936225}" xr6:coauthVersionLast="47" xr6:coauthVersionMax="47" xr10:uidLastSave="{00000000-0000-0000-0000-000000000000}"/>
  <bookViews>
    <workbookView xWindow="-28920" yWindow="-120" windowWidth="29040" windowHeight="15720" xr2:uid="{422F2738-95FF-48FC-8A81-EA96BD9A57A7}"/>
  </bookViews>
  <sheets>
    <sheet name="PQBRT Data" sheetId="2" r:id="rId1"/>
    <sheet name="PQBRT Calcs Segments" sheetId="9" r:id="rId2"/>
    <sheet name="QQPlot" sheetId="20" r:id="rId3"/>
    <sheet name="Graphics % Errors" sheetId="22" r:id="rId4"/>
    <sheet name="Graphics Total Quad" sheetId="17" r:id="rId5"/>
    <sheet name="Graphics Total Linear" sheetId="4" r:id="rId6"/>
    <sheet name="Graphcs Log" sheetId="14" r:id="rId7"/>
    <sheet name="Linear Histogram" sheetId="18" r:id="rId8"/>
    <sheet name="Standardized residual" sheetId="19" r:id="rId9"/>
    <sheet name="Graphics Total Linear Segment" sheetId="21" r:id="rId10"/>
  </sheets>
  <definedNames>
    <definedName name="_xlchart.v1.0" hidden="1">'Linear Histogram'!$N$2</definedName>
    <definedName name="_xlchart.v1.1" hidden="1">'Linear Histogram'!$S$2:$S$65</definedName>
    <definedName name="_xlchart.v1.2" hidden="1">'Linear Histogram'!$N$3</definedName>
    <definedName name="_xlchart.v1.3" hidden="1">'Linear Histogram'!$U$2:$U$65</definedName>
    <definedName name="_xlchart.v1.4" hidden="1">'Linear Histogram'!$N$2</definedName>
    <definedName name="_xlchart.v1.5" hidden="1">'Linear Histogram'!$T$2:$T$65</definedName>
    <definedName name="ExternalData_1" localSheetId="0" hidden="1">'PQBRT Data'!$A$1:$O$77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8" i="9" l="1"/>
  <c r="H68" i="9" s="1"/>
  <c r="A69" i="9"/>
  <c r="H69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B68" i="9" s="1"/>
  <c r="V69" i="9"/>
  <c r="B69" i="9" s="1"/>
  <c r="V70" i="9"/>
  <c r="V71" i="9"/>
  <c r="V4" i="9"/>
  <c r="A4" i="9"/>
  <c r="C69" i="9" l="1"/>
  <c r="D69" i="9"/>
  <c r="E69" i="9" s="1"/>
  <c r="J69" i="9"/>
  <c r="I69" i="9"/>
  <c r="K69" i="9" s="1"/>
  <c r="M69" i="9" s="1"/>
  <c r="J68" i="9"/>
  <c r="I68" i="9"/>
  <c r="K68" i="9" s="1"/>
  <c r="M68" i="9" s="1"/>
  <c r="D68" i="9"/>
  <c r="E68" i="9" s="1"/>
  <c r="G68" i="9" s="1"/>
  <c r="C68" i="9"/>
  <c r="F2" i="20"/>
  <c r="A15" i="20"/>
  <c r="A16" i="20"/>
  <c r="A17" i="20"/>
  <c r="A18" i="20"/>
  <c r="A19" i="20"/>
  <c r="A21" i="20"/>
  <c r="A24" i="20"/>
  <c r="A23" i="20"/>
  <c r="A25" i="20"/>
  <c r="A29" i="20"/>
  <c r="A26" i="20"/>
  <c r="A27" i="20"/>
  <c r="A28" i="20"/>
  <c r="A2" i="20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4" i="9"/>
  <c r="E52" i="9"/>
  <c r="E5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4" i="9"/>
  <c r="A5" i="9"/>
  <c r="A3" i="20" s="1"/>
  <c r="A6" i="9"/>
  <c r="C6" i="9" s="1"/>
  <c r="A7" i="9"/>
  <c r="H7" i="9" s="1"/>
  <c r="A8" i="9"/>
  <c r="H8" i="9" s="1"/>
  <c r="A9" i="9"/>
  <c r="A7" i="20" s="1"/>
  <c r="A10" i="9"/>
  <c r="H10" i="9" s="1"/>
  <c r="A11" i="9"/>
  <c r="A9" i="20" s="1"/>
  <c r="A12" i="9"/>
  <c r="H12" i="9" s="1"/>
  <c r="A13" i="9"/>
  <c r="H13" i="9" s="1"/>
  <c r="A14" i="9"/>
  <c r="A12" i="20" s="1"/>
  <c r="A15" i="9"/>
  <c r="A16" i="9"/>
  <c r="A14" i="20" s="1"/>
  <c r="A17" i="9"/>
  <c r="A18" i="9"/>
  <c r="A19" i="9"/>
  <c r="A20" i="9"/>
  <c r="H20" i="9" s="1"/>
  <c r="A21" i="9"/>
  <c r="H21" i="9" s="1"/>
  <c r="A22" i="9"/>
  <c r="A20" i="20" s="1"/>
  <c r="A23" i="9"/>
  <c r="A22" i="20" s="1"/>
  <c r="A24" i="9"/>
  <c r="A25" i="9"/>
  <c r="H25" i="9" s="1"/>
  <c r="A26" i="9"/>
  <c r="A27" i="9"/>
  <c r="H27" i="9" s="1"/>
  <c r="A28" i="9"/>
  <c r="H28" i="9" s="1"/>
  <c r="A29" i="9"/>
  <c r="H29" i="9" s="1"/>
  <c r="A30" i="9"/>
  <c r="H30" i="9" s="1"/>
  <c r="K30" i="9" s="1"/>
  <c r="M30" i="9" s="1"/>
  <c r="A31" i="9"/>
  <c r="H31" i="9" s="1"/>
  <c r="K31" i="9" s="1"/>
  <c r="M31" i="9" s="1"/>
  <c r="A32" i="9"/>
  <c r="A30" i="20" s="1"/>
  <c r="A33" i="9"/>
  <c r="A32" i="20" s="1"/>
  <c r="A34" i="9"/>
  <c r="H34" i="9" s="1"/>
  <c r="K34" i="9" s="1"/>
  <c r="M34" i="9" s="1"/>
  <c r="A35" i="9"/>
  <c r="A31" i="20" s="1"/>
  <c r="A36" i="9"/>
  <c r="A35" i="20" s="1"/>
  <c r="A37" i="9"/>
  <c r="H37" i="9" s="1"/>
  <c r="A38" i="9"/>
  <c r="A38" i="20" s="1"/>
  <c r="A39" i="9"/>
  <c r="H39" i="9" s="1"/>
  <c r="A40" i="9"/>
  <c r="A36" i="20" s="1"/>
  <c r="A41" i="9"/>
  <c r="H41" i="9" s="1"/>
  <c r="A42" i="9"/>
  <c r="A41" i="20" s="1"/>
  <c r="A43" i="9"/>
  <c r="A37" i="20" s="1"/>
  <c r="A44" i="9"/>
  <c r="C44" i="9" s="1"/>
  <c r="A45" i="9"/>
  <c r="A44" i="20" s="1"/>
  <c r="A46" i="9"/>
  <c r="H46" i="9" s="1"/>
  <c r="A47" i="9"/>
  <c r="H47" i="9" s="1"/>
  <c r="K47" i="9" s="1"/>
  <c r="M47" i="9" s="1"/>
  <c r="A48" i="9"/>
  <c r="A46" i="20" s="1"/>
  <c r="A49" i="9"/>
  <c r="H49" i="9" s="1"/>
  <c r="A50" i="9"/>
  <c r="A49" i="20" s="1"/>
  <c r="A51" i="9"/>
  <c r="A50" i="20" s="1"/>
  <c r="A52" i="9"/>
  <c r="A52" i="20" s="1"/>
  <c r="A53" i="9"/>
  <c r="A47" i="20" s="1"/>
  <c r="A54" i="9"/>
  <c r="A53" i="20" s="1"/>
  <c r="A55" i="9"/>
  <c r="A55" i="20" s="1"/>
  <c r="A56" i="9"/>
  <c r="A51" i="20" s="1"/>
  <c r="A57" i="9"/>
  <c r="A54" i="20" s="1"/>
  <c r="A58" i="9"/>
  <c r="A56" i="20" s="1"/>
  <c r="A59" i="9"/>
  <c r="H59" i="9" s="1"/>
  <c r="A60" i="9"/>
  <c r="H60" i="9" s="1"/>
  <c r="K60" i="9" s="1"/>
  <c r="M60" i="9" s="1"/>
  <c r="A61" i="9"/>
  <c r="H61" i="9" s="1"/>
  <c r="K61" i="9" s="1"/>
  <c r="M61" i="9" s="1"/>
  <c r="A62" i="9"/>
  <c r="A62" i="20" s="1"/>
  <c r="A63" i="9"/>
  <c r="H63" i="9" s="1"/>
  <c r="K63" i="9" s="1"/>
  <c r="M63" i="9" s="1"/>
  <c r="A64" i="9"/>
  <c r="H64" i="9" s="1"/>
  <c r="K64" i="9" s="1"/>
  <c r="M64" i="9" s="1"/>
  <c r="A65" i="9"/>
  <c r="H65" i="9" s="1"/>
  <c r="K65" i="9" s="1"/>
  <c r="M65" i="9" s="1"/>
  <c r="A66" i="9"/>
  <c r="H66" i="9" s="1"/>
  <c r="K66" i="9" s="1"/>
  <c r="M66" i="9" s="1"/>
  <c r="A67" i="9"/>
  <c r="A64" i="20" s="1"/>
  <c r="H19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A59" i="20" l="1"/>
  <c r="K10" i="9"/>
  <c r="M10" i="9" s="1"/>
  <c r="H43" i="9"/>
  <c r="K43" i="9" s="1"/>
  <c r="M43" i="9" s="1"/>
  <c r="C40" i="9"/>
  <c r="C15" i="9"/>
  <c r="H50" i="9"/>
  <c r="E48" i="9"/>
  <c r="N46" i="19" s="1"/>
  <c r="E16" i="9"/>
  <c r="N14" i="19" s="1"/>
  <c r="H53" i="9"/>
  <c r="K53" i="9" s="1"/>
  <c r="M53" i="9" s="1"/>
  <c r="H33" i="9"/>
  <c r="K33" i="9" s="1"/>
  <c r="M33" i="9" s="1"/>
  <c r="H32" i="9"/>
  <c r="K32" i="9" s="1"/>
  <c r="M32" i="9" s="1"/>
  <c r="A48" i="20"/>
  <c r="A57" i="20"/>
  <c r="E17" i="9"/>
  <c r="N15" i="19" s="1"/>
  <c r="C5" i="9"/>
  <c r="A58" i="20"/>
  <c r="E56" i="9"/>
  <c r="N54" i="19" s="1"/>
  <c r="E24" i="9"/>
  <c r="N22" i="19" s="1"/>
  <c r="F24" i="9"/>
  <c r="G24" i="9"/>
  <c r="F56" i="9"/>
  <c r="G56" i="9"/>
  <c r="F54" i="9"/>
  <c r="G54" i="9"/>
  <c r="E35" i="9"/>
  <c r="F52" i="9"/>
  <c r="G52" i="9"/>
  <c r="E67" i="9"/>
  <c r="A13" i="20"/>
  <c r="A63" i="20"/>
  <c r="A65" i="20"/>
  <c r="A11" i="20"/>
  <c r="A60" i="20"/>
  <c r="A10" i="20"/>
  <c r="A61" i="20"/>
  <c r="K59" i="9"/>
  <c r="M59" i="9" s="1"/>
  <c r="C26" i="9"/>
  <c r="A8" i="20"/>
  <c r="H9" i="9"/>
  <c r="K9" i="9" s="1"/>
  <c r="M9" i="9" s="1"/>
  <c r="A40" i="20"/>
  <c r="F16" i="9"/>
  <c r="A6" i="20"/>
  <c r="A39" i="20"/>
  <c r="A4" i="20"/>
  <c r="E55" i="9"/>
  <c r="E23" i="9"/>
  <c r="H38" i="9"/>
  <c r="K38" i="9" s="1"/>
  <c r="M38" i="9" s="1"/>
  <c r="E22" i="9"/>
  <c r="A45" i="20"/>
  <c r="F17" i="9"/>
  <c r="G17" i="9"/>
  <c r="F48" i="9"/>
  <c r="G48" i="9"/>
  <c r="A5" i="20"/>
  <c r="A34" i="20"/>
  <c r="G69" i="9"/>
  <c r="F69" i="9"/>
  <c r="N69" i="9"/>
  <c r="A33" i="20"/>
  <c r="A42" i="20"/>
  <c r="A43" i="20"/>
  <c r="F68" i="9"/>
  <c r="N68" i="9"/>
  <c r="K50" i="9"/>
  <c r="M50" i="9" s="1"/>
  <c r="K49" i="9"/>
  <c r="M49" i="9" s="1"/>
  <c r="K39" i="9"/>
  <c r="M39" i="9" s="1"/>
  <c r="N52" i="19"/>
  <c r="N50" i="19"/>
  <c r="G39" i="20"/>
  <c r="H39" i="20" s="1"/>
  <c r="I39" i="20" s="1"/>
  <c r="G65" i="20"/>
  <c r="H65" i="20" s="1"/>
  <c r="I65" i="20" s="1"/>
  <c r="G34" i="20"/>
  <c r="H34" i="20" s="1"/>
  <c r="I34" i="20" s="1"/>
  <c r="G24" i="20"/>
  <c r="H24" i="20" s="1"/>
  <c r="I24" i="20" s="1"/>
  <c r="G16" i="20"/>
  <c r="H16" i="20" s="1"/>
  <c r="I16" i="20" s="1"/>
  <c r="G15" i="20"/>
  <c r="H15" i="20" s="1"/>
  <c r="I15" i="20" s="1"/>
  <c r="G48" i="20"/>
  <c r="H48" i="20" s="1"/>
  <c r="I48" i="20" s="1"/>
  <c r="G47" i="20"/>
  <c r="H47" i="20" s="1"/>
  <c r="I47" i="20" s="1"/>
  <c r="G13" i="20"/>
  <c r="H13" i="20" s="1"/>
  <c r="I13" i="20" s="1"/>
  <c r="G46" i="20"/>
  <c r="H46" i="20" s="1"/>
  <c r="I46" i="20" s="1"/>
  <c r="G12" i="20"/>
  <c r="H12" i="20" s="1"/>
  <c r="I12" i="20" s="1"/>
  <c r="G45" i="20"/>
  <c r="H45" i="20" s="1"/>
  <c r="I45" i="20" s="1"/>
  <c r="G11" i="20"/>
  <c r="H11" i="20" s="1"/>
  <c r="I11" i="20" s="1"/>
  <c r="G44" i="20"/>
  <c r="H44" i="20" s="1"/>
  <c r="I44" i="20" s="1"/>
  <c r="G43" i="20"/>
  <c r="H43" i="20" s="1"/>
  <c r="I43" i="20" s="1"/>
  <c r="G8" i="20"/>
  <c r="H8" i="20" s="1"/>
  <c r="I8" i="20" s="1"/>
  <c r="G42" i="20"/>
  <c r="H42" i="20" s="1"/>
  <c r="I42" i="20" s="1"/>
  <c r="G7" i="20"/>
  <c r="H7" i="20" s="1"/>
  <c r="I7" i="20" s="1"/>
  <c r="G41" i="20"/>
  <c r="H41" i="20" s="1"/>
  <c r="I41" i="20" s="1"/>
  <c r="G9" i="20"/>
  <c r="H9" i="20" s="1"/>
  <c r="I9" i="20" s="1"/>
  <c r="G40" i="20"/>
  <c r="H40" i="20" s="1"/>
  <c r="I40" i="20" s="1"/>
  <c r="G5" i="20"/>
  <c r="H5" i="20" s="1"/>
  <c r="I5" i="20" s="1"/>
  <c r="G4" i="20"/>
  <c r="H4" i="20" s="1"/>
  <c r="I4" i="20" s="1"/>
  <c r="G3" i="20"/>
  <c r="H3" i="20" s="1"/>
  <c r="I3" i="20" s="1"/>
  <c r="G35" i="20"/>
  <c r="H35" i="20" s="1"/>
  <c r="I35" i="20" s="1"/>
  <c r="G2" i="20"/>
  <c r="H2" i="20" s="1"/>
  <c r="I2" i="20" s="1"/>
  <c r="G10" i="20"/>
  <c r="H10" i="20" s="1"/>
  <c r="I10" i="20" s="1"/>
  <c r="G14" i="20"/>
  <c r="H14" i="20" s="1"/>
  <c r="I14" i="20" s="1"/>
  <c r="G6" i="20"/>
  <c r="H6" i="20" s="1"/>
  <c r="I6" i="20" s="1"/>
  <c r="G38" i="20"/>
  <c r="H38" i="20" s="1"/>
  <c r="I38" i="20" s="1"/>
  <c r="G37" i="20"/>
  <c r="H37" i="20" s="1"/>
  <c r="I37" i="20" s="1"/>
  <c r="G36" i="20"/>
  <c r="H36" i="20" s="1"/>
  <c r="I36" i="20" s="1"/>
  <c r="G33" i="20"/>
  <c r="H33" i="20" s="1"/>
  <c r="I33" i="20" s="1"/>
  <c r="G64" i="20"/>
  <c r="H64" i="20" s="1"/>
  <c r="I64" i="20" s="1"/>
  <c r="G32" i="20"/>
  <c r="H32" i="20" s="1"/>
  <c r="I32" i="20" s="1"/>
  <c r="G63" i="20"/>
  <c r="H63" i="20" s="1"/>
  <c r="I63" i="20" s="1"/>
  <c r="G31" i="20"/>
  <c r="H31" i="20" s="1"/>
  <c r="I31" i="20" s="1"/>
  <c r="G62" i="20"/>
  <c r="H62" i="20" s="1"/>
  <c r="I62" i="20" s="1"/>
  <c r="G30" i="20"/>
  <c r="H30" i="20" s="1"/>
  <c r="I30" i="20" s="1"/>
  <c r="G61" i="20"/>
  <c r="H61" i="20" s="1"/>
  <c r="I61" i="20" s="1"/>
  <c r="G29" i="20"/>
  <c r="H29" i="20" s="1"/>
  <c r="I29" i="20" s="1"/>
  <c r="G60" i="20"/>
  <c r="H60" i="20" s="1"/>
  <c r="I60" i="20" s="1"/>
  <c r="G28" i="20"/>
  <c r="H28" i="20" s="1"/>
  <c r="I28" i="20" s="1"/>
  <c r="G27" i="20"/>
  <c r="H27" i="20" s="1"/>
  <c r="I27" i="20" s="1"/>
  <c r="G58" i="20"/>
  <c r="H58" i="20" s="1"/>
  <c r="I58" i="20" s="1"/>
  <c r="G26" i="20"/>
  <c r="H26" i="20" s="1"/>
  <c r="I26" i="20" s="1"/>
  <c r="G25" i="20"/>
  <c r="H25" i="20" s="1"/>
  <c r="I25" i="20" s="1"/>
  <c r="G56" i="20"/>
  <c r="H56" i="20" s="1"/>
  <c r="I56" i="20" s="1"/>
  <c r="G55" i="20"/>
  <c r="H55" i="20" s="1"/>
  <c r="I55" i="20" s="1"/>
  <c r="G23" i="20"/>
  <c r="H23" i="20" s="1"/>
  <c r="I23" i="20" s="1"/>
  <c r="G22" i="20"/>
  <c r="H22" i="20" s="1"/>
  <c r="I22" i="20" s="1"/>
  <c r="G53" i="20"/>
  <c r="H53" i="20" s="1"/>
  <c r="I53" i="20" s="1"/>
  <c r="G21" i="20"/>
  <c r="H21" i="20" s="1"/>
  <c r="I21" i="20" s="1"/>
  <c r="G52" i="20"/>
  <c r="H52" i="20" s="1"/>
  <c r="I52" i="20" s="1"/>
  <c r="G20" i="20"/>
  <c r="H20" i="20" s="1"/>
  <c r="I20" i="20" s="1"/>
  <c r="G51" i="20"/>
  <c r="H51" i="20" s="1"/>
  <c r="I51" i="20" s="1"/>
  <c r="G19" i="20"/>
  <c r="H19" i="20" s="1"/>
  <c r="I19" i="20" s="1"/>
  <c r="G59" i="20"/>
  <c r="H59" i="20" s="1"/>
  <c r="I59" i="20" s="1"/>
  <c r="G57" i="20"/>
  <c r="H57" i="20" s="1"/>
  <c r="I57" i="20" s="1"/>
  <c r="G54" i="20"/>
  <c r="H54" i="20" s="1"/>
  <c r="I54" i="20" s="1"/>
  <c r="G50" i="20"/>
  <c r="H50" i="20" s="1"/>
  <c r="I50" i="20" s="1"/>
  <c r="G18" i="20"/>
  <c r="H18" i="20" s="1"/>
  <c r="I18" i="20" s="1"/>
  <c r="G49" i="20"/>
  <c r="H49" i="20" s="1"/>
  <c r="I49" i="20" s="1"/>
  <c r="G17" i="20"/>
  <c r="H17" i="20" s="1"/>
  <c r="I17" i="20" s="1"/>
  <c r="K27" i="9"/>
  <c r="M27" i="9" s="1"/>
  <c r="K29" i="9"/>
  <c r="M29" i="9" s="1"/>
  <c r="K28" i="9"/>
  <c r="M28" i="9" s="1"/>
  <c r="K25" i="9"/>
  <c r="M25" i="9" s="1"/>
  <c r="K21" i="9"/>
  <c r="M21" i="9" s="1"/>
  <c r="K20" i="9"/>
  <c r="M20" i="9" s="1"/>
  <c r="E45" i="9"/>
  <c r="G45" i="9" s="1"/>
  <c r="E42" i="9"/>
  <c r="G42" i="9" s="1"/>
  <c r="C57" i="9"/>
  <c r="E11" i="9"/>
  <c r="G11" i="9" s="1"/>
  <c r="E51" i="9"/>
  <c r="G51" i="9" s="1"/>
  <c r="C4" i="9"/>
  <c r="K46" i="9"/>
  <c r="M46" i="9" s="1"/>
  <c r="K13" i="9"/>
  <c r="M13" i="9" s="1"/>
  <c r="K12" i="9"/>
  <c r="M12" i="9" s="1"/>
  <c r="K41" i="9"/>
  <c r="M41" i="9" s="1"/>
  <c r="K37" i="9"/>
  <c r="M37" i="9" s="1"/>
  <c r="K19" i="9"/>
  <c r="M19" i="9" s="1"/>
  <c r="K8" i="9"/>
  <c r="M8" i="9" s="1"/>
  <c r="K7" i="9"/>
  <c r="M7" i="9" s="1"/>
  <c r="C36" i="9"/>
  <c r="N36" i="9" s="1"/>
  <c r="C62" i="9"/>
  <c r="C58" i="9"/>
  <c r="C14" i="9"/>
  <c r="H51" i="9"/>
  <c r="K51" i="9" s="1"/>
  <c r="M51" i="9" s="1"/>
  <c r="H15" i="9"/>
  <c r="K15" i="9" s="1"/>
  <c r="M15" i="9" s="1"/>
  <c r="H67" i="9"/>
  <c r="K67" i="9" s="1"/>
  <c r="M67" i="9" s="1"/>
  <c r="H62" i="9"/>
  <c r="K62" i="9" s="1"/>
  <c r="M62" i="9" s="1"/>
  <c r="H24" i="9"/>
  <c r="K24" i="9" s="1"/>
  <c r="M24" i="9" s="1"/>
  <c r="C18" i="9"/>
  <c r="H48" i="9"/>
  <c r="K48" i="9" s="1"/>
  <c r="M48" i="9" s="1"/>
  <c r="H4" i="9"/>
  <c r="K4" i="9" s="1"/>
  <c r="M4" i="9" s="1"/>
  <c r="H35" i="9"/>
  <c r="K35" i="9" s="1"/>
  <c r="M35" i="9" s="1"/>
  <c r="H23" i="9"/>
  <c r="K23" i="9" s="1"/>
  <c r="M23" i="9" s="1"/>
  <c r="H18" i="9"/>
  <c r="K18" i="9" s="1"/>
  <c r="M18" i="9" s="1"/>
  <c r="H17" i="9"/>
  <c r="K17" i="9" s="1"/>
  <c r="M17" i="9" s="1"/>
  <c r="H36" i="9"/>
  <c r="K36" i="9" s="1"/>
  <c r="M36" i="9" s="1"/>
  <c r="H58" i="9"/>
  <c r="K58" i="9" s="1"/>
  <c r="M58" i="9" s="1"/>
  <c r="H26" i="9"/>
  <c r="K26" i="9" s="1"/>
  <c r="M26" i="9" s="1"/>
  <c r="H57" i="9"/>
  <c r="K57" i="9" s="1"/>
  <c r="M57" i="9" s="1"/>
  <c r="H56" i="9"/>
  <c r="K56" i="9" s="1"/>
  <c r="M56" i="9" s="1"/>
  <c r="H55" i="9"/>
  <c r="K55" i="9" s="1"/>
  <c r="M55" i="9" s="1"/>
  <c r="H54" i="9"/>
  <c r="K54" i="9" s="1"/>
  <c r="M54" i="9" s="1"/>
  <c r="H22" i="9"/>
  <c r="K22" i="9" s="1"/>
  <c r="M22" i="9" s="1"/>
  <c r="H52" i="9"/>
  <c r="K52" i="9" s="1"/>
  <c r="M52" i="9" s="1"/>
  <c r="H14" i="9"/>
  <c r="K14" i="9" s="1"/>
  <c r="M14" i="9" s="1"/>
  <c r="H45" i="9"/>
  <c r="K45" i="9" s="1"/>
  <c r="M45" i="9" s="1"/>
  <c r="H16" i="9"/>
  <c r="K16" i="9" s="1"/>
  <c r="M16" i="9" s="1"/>
  <c r="H44" i="9"/>
  <c r="K44" i="9" s="1"/>
  <c r="M44" i="9" s="1"/>
  <c r="H11" i="9"/>
  <c r="K11" i="9" s="1"/>
  <c r="M11" i="9" s="1"/>
  <c r="C20" i="9"/>
  <c r="H42" i="9"/>
  <c r="K42" i="9" s="1"/>
  <c r="M42" i="9" s="1"/>
  <c r="H40" i="9"/>
  <c r="K40" i="9" s="1"/>
  <c r="M40" i="9" s="1"/>
  <c r="H6" i="9"/>
  <c r="K6" i="9" s="1"/>
  <c r="M6" i="9" s="1"/>
  <c r="H5" i="9"/>
  <c r="K5" i="9" s="1"/>
  <c r="M5" i="9" s="1"/>
  <c r="E47" i="9"/>
  <c r="G47" i="9" s="1"/>
  <c r="C43" i="9"/>
  <c r="C25" i="9"/>
  <c r="T7" i="9"/>
  <c r="C41" i="9"/>
  <c r="C19" i="9"/>
  <c r="E49" i="9"/>
  <c r="C46" i="9"/>
  <c r="C49" i="9"/>
  <c r="C12" i="9"/>
  <c r="C9" i="9"/>
  <c r="C48" i="9"/>
  <c r="N48" i="9" s="1"/>
  <c r="C47" i="9"/>
  <c r="C13" i="9"/>
  <c r="C7" i="9"/>
  <c r="C67" i="9"/>
  <c r="C42" i="9"/>
  <c r="C45" i="9"/>
  <c r="C61" i="9"/>
  <c r="C35" i="9"/>
  <c r="C66" i="9"/>
  <c r="C64" i="9"/>
  <c r="C32" i="9"/>
  <c r="C31" i="9"/>
  <c r="E66" i="9"/>
  <c r="G66" i="9" s="1"/>
  <c r="E65" i="9"/>
  <c r="G65" i="9" s="1"/>
  <c r="E64" i="9"/>
  <c r="G64" i="9" s="1"/>
  <c r="E63" i="9"/>
  <c r="G63" i="9" s="1"/>
  <c r="E34" i="9"/>
  <c r="G34" i="9" s="1"/>
  <c r="E33" i="9"/>
  <c r="G33" i="9" s="1"/>
  <c r="C65" i="9"/>
  <c r="C63" i="9"/>
  <c r="C34" i="9"/>
  <c r="C33" i="9"/>
  <c r="E32" i="9"/>
  <c r="G32" i="9" s="1"/>
  <c r="E31" i="9"/>
  <c r="G31" i="9" s="1"/>
  <c r="E62" i="9"/>
  <c r="G62" i="9" s="1"/>
  <c r="E61" i="9"/>
  <c r="G61" i="9" s="1"/>
  <c r="E58" i="9"/>
  <c r="G58" i="9" s="1"/>
  <c r="E57" i="9"/>
  <c r="G57" i="9" s="1"/>
  <c r="E29" i="9"/>
  <c r="G29" i="9" s="1"/>
  <c r="E60" i="9"/>
  <c r="G60" i="9" s="1"/>
  <c r="E59" i="9"/>
  <c r="G59" i="9" s="1"/>
  <c r="E26" i="9"/>
  <c r="G26" i="9" s="1"/>
  <c r="C30" i="9"/>
  <c r="E21" i="9"/>
  <c r="G21" i="9" s="1"/>
  <c r="C28" i="9"/>
  <c r="E20" i="9"/>
  <c r="E19" i="9"/>
  <c r="G19" i="9" s="1"/>
  <c r="E18" i="9"/>
  <c r="G18" i="9" s="1"/>
  <c r="E15" i="9"/>
  <c r="G15" i="9" s="1"/>
  <c r="E14" i="9"/>
  <c r="G14" i="9" s="1"/>
  <c r="E13" i="9"/>
  <c r="G13" i="9" s="1"/>
  <c r="C17" i="9"/>
  <c r="E12" i="9"/>
  <c r="G12" i="9" s="1"/>
  <c r="C60" i="9"/>
  <c r="C16" i="9"/>
  <c r="E43" i="9"/>
  <c r="G43" i="9" s="1"/>
  <c r="E10" i="9"/>
  <c r="G10" i="9" s="1"/>
  <c r="E9" i="9"/>
  <c r="G9" i="9" s="1"/>
  <c r="E8" i="9"/>
  <c r="G8" i="9" s="1"/>
  <c r="E39" i="9"/>
  <c r="G39" i="9" s="1"/>
  <c r="C52" i="9"/>
  <c r="C11" i="9"/>
  <c r="E6" i="9"/>
  <c r="C51" i="9"/>
  <c r="C10" i="9"/>
  <c r="E37" i="9"/>
  <c r="G37" i="9" s="1"/>
  <c r="E5" i="9"/>
  <c r="G5" i="9" s="1"/>
  <c r="E30" i="9"/>
  <c r="G30" i="9" s="1"/>
  <c r="E28" i="9"/>
  <c r="G28" i="9" s="1"/>
  <c r="E27" i="9"/>
  <c r="G27" i="9" s="1"/>
  <c r="E25" i="9"/>
  <c r="G25" i="9" s="1"/>
  <c r="C29" i="9"/>
  <c r="E53" i="9"/>
  <c r="G53" i="9" s="1"/>
  <c r="C27" i="9"/>
  <c r="E50" i="9"/>
  <c r="G50" i="9" s="1"/>
  <c r="C21" i="9"/>
  <c r="E46" i="9"/>
  <c r="G46" i="9" s="1"/>
  <c r="E44" i="9"/>
  <c r="G44" i="9" s="1"/>
  <c r="C59" i="9"/>
  <c r="E41" i="9"/>
  <c r="G41" i="9" s="1"/>
  <c r="E40" i="9"/>
  <c r="G40" i="9" s="1"/>
  <c r="C53" i="9"/>
  <c r="E7" i="9"/>
  <c r="G7" i="9" s="1"/>
  <c r="E38" i="9"/>
  <c r="G38" i="9" s="1"/>
  <c r="C50" i="9"/>
  <c r="E4" i="9"/>
  <c r="E36" i="9"/>
  <c r="G36" i="9" s="1"/>
  <c r="C56" i="9"/>
  <c r="C24" i="9"/>
  <c r="C55" i="9"/>
  <c r="C23" i="9"/>
  <c r="C54" i="9"/>
  <c r="C22" i="9"/>
  <c r="C8" i="9"/>
  <c r="C39" i="9"/>
  <c r="C38" i="9"/>
  <c r="C37" i="9"/>
  <c r="B61" i="20" l="1"/>
  <c r="B65" i="20"/>
  <c r="B32" i="20"/>
  <c r="B10" i="20"/>
  <c r="B14" i="20"/>
  <c r="N67" i="9"/>
  <c r="G16" i="9"/>
  <c r="B11" i="20"/>
  <c r="B40" i="20"/>
  <c r="B33" i="20"/>
  <c r="B8" i="20"/>
  <c r="B50" i="20"/>
  <c r="B41" i="20"/>
  <c r="B24" i="20"/>
  <c r="B58" i="20"/>
  <c r="B43" i="20"/>
  <c r="B60" i="20"/>
  <c r="B42" i="20"/>
  <c r="N47" i="19"/>
  <c r="G49" i="9"/>
  <c r="B9" i="20"/>
  <c r="B13" i="20"/>
  <c r="B63" i="20"/>
  <c r="B49" i="20"/>
  <c r="B19" i="20"/>
  <c r="B54" i="20"/>
  <c r="N18" i="19"/>
  <c r="G20" i="9"/>
  <c r="B15" i="20"/>
  <c r="B20" i="20"/>
  <c r="B34" i="20"/>
  <c r="B48" i="20"/>
  <c r="B17" i="20"/>
  <c r="B21" i="20"/>
  <c r="B23" i="20"/>
  <c r="F67" i="9"/>
  <c r="G67" i="9"/>
  <c r="N65" i="19"/>
  <c r="B56" i="20"/>
  <c r="B57" i="20"/>
  <c r="B5" i="20"/>
  <c r="N4" i="19"/>
  <c r="G6" i="9"/>
  <c r="B26" i="20"/>
  <c r="B47" i="20"/>
  <c r="B28" i="20"/>
  <c r="B64" i="20"/>
  <c r="F35" i="9"/>
  <c r="G35" i="9"/>
  <c r="N33" i="19"/>
  <c r="B31" i="20"/>
  <c r="B12" i="20"/>
  <c r="B27" i="20"/>
  <c r="B51" i="20"/>
  <c r="B16" i="20"/>
  <c r="B2" i="20"/>
  <c r="B37" i="20"/>
  <c r="B35" i="20"/>
  <c r="B18" i="20"/>
  <c r="B30" i="20"/>
  <c r="B45" i="20"/>
  <c r="B3" i="20"/>
  <c r="B52" i="20"/>
  <c r="F22" i="9"/>
  <c r="G22" i="9"/>
  <c r="B38" i="20"/>
  <c r="B53" i="20"/>
  <c r="B36" i="20"/>
  <c r="G4" i="9"/>
  <c r="Q69" i="9"/>
  <c r="R69" i="9" s="1"/>
  <c r="Q68" i="9"/>
  <c r="R68" i="9" s="1"/>
  <c r="B22" i="20"/>
  <c r="B46" i="20"/>
  <c r="B7" i="20"/>
  <c r="B55" i="20"/>
  <c r="F23" i="9"/>
  <c r="G23" i="9"/>
  <c r="N21" i="19"/>
  <c r="B44" i="20"/>
  <c r="B25" i="20"/>
  <c r="N20" i="19"/>
  <c r="F55" i="9"/>
  <c r="G55" i="9"/>
  <c r="N53" i="19"/>
  <c r="B59" i="20"/>
  <c r="B4" i="20"/>
  <c r="O68" i="9"/>
  <c r="P68" i="9" s="1"/>
  <c r="O69" i="9"/>
  <c r="P69" i="9" s="1"/>
  <c r="B29" i="20"/>
  <c r="B39" i="20"/>
  <c r="B62" i="20"/>
  <c r="B6" i="20"/>
  <c r="F11" i="9"/>
  <c r="N9" i="19"/>
  <c r="F19" i="9"/>
  <c r="N17" i="19"/>
  <c r="F44" i="9"/>
  <c r="N42" i="19"/>
  <c r="F26" i="9"/>
  <c r="N24" i="19"/>
  <c r="F27" i="9"/>
  <c r="N25" i="19"/>
  <c r="F31" i="9"/>
  <c r="N29" i="19"/>
  <c r="F41" i="9"/>
  <c r="N39" i="19"/>
  <c r="F18" i="9"/>
  <c r="N16" i="19"/>
  <c r="F42" i="9"/>
  <c r="N40" i="19"/>
  <c r="F46" i="9"/>
  <c r="N44" i="19"/>
  <c r="F45" i="9"/>
  <c r="N43" i="19"/>
  <c r="F21" i="9"/>
  <c r="N19" i="19"/>
  <c r="F50" i="9"/>
  <c r="N48" i="19"/>
  <c r="F53" i="9"/>
  <c r="N51" i="19"/>
  <c r="F59" i="9"/>
  <c r="N57" i="19"/>
  <c r="F60" i="9"/>
  <c r="N58" i="19"/>
  <c r="F25" i="9"/>
  <c r="N23" i="19"/>
  <c r="F29" i="9"/>
  <c r="N27" i="19"/>
  <c r="F57" i="9"/>
  <c r="N55" i="19"/>
  <c r="F28" i="9"/>
  <c r="N26" i="19"/>
  <c r="F58" i="9"/>
  <c r="N56" i="19"/>
  <c r="F30" i="9"/>
  <c r="N28" i="19"/>
  <c r="F61" i="9"/>
  <c r="N59" i="19"/>
  <c r="F5" i="9"/>
  <c r="N3" i="19"/>
  <c r="F62" i="9"/>
  <c r="N60" i="19"/>
  <c r="F37" i="9"/>
  <c r="N35" i="19"/>
  <c r="F32" i="9"/>
  <c r="N30" i="19"/>
  <c r="F47" i="9"/>
  <c r="N45" i="19"/>
  <c r="F39" i="9"/>
  <c r="N37" i="19"/>
  <c r="F33" i="9"/>
  <c r="N31" i="19"/>
  <c r="F8" i="9"/>
  <c r="N6" i="19"/>
  <c r="F34" i="9"/>
  <c r="N32" i="19"/>
  <c r="F9" i="9"/>
  <c r="N7" i="19"/>
  <c r="F63" i="9"/>
  <c r="N61" i="19"/>
  <c r="F10" i="9"/>
  <c r="N8" i="19"/>
  <c r="F64" i="9"/>
  <c r="N62" i="19"/>
  <c r="F43" i="9"/>
  <c r="N41" i="19"/>
  <c r="F65" i="9"/>
  <c r="N63" i="19"/>
  <c r="F36" i="9"/>
  <c r="N34" i="19"/>
  <c r="F66" i="9"/>
  <c r="N64" i="19"/>
  <c r="F12" i="9"/>
  <c r="N10" i="19"/>
  <c r="F38" i="9"/>
  <c r="N36" i="19"/>
  <c r="F7" i="9"/>
  <c r="N5" i="19"/>
  <c r="F13" i="9"/>
  <c r="N11" i="19"/>
  <c r="F14" i="9"/>
  <c r="N12" i="19"/>
  <c r="F40" i="9"/>
  <c r="N38" i="19"/>
  <c r="F15" i="9"/>
  <c r="N13" i="19"/>
  <c r="F51" i="9"/>
  <c r="N49" i="19"/>
  <c r="F4" i="9"/>
  <c r="N2" i="19"/>
  <c r="N45" i="9"/>
  <c r="N4" i="9"/>
  <c r="T9" i="9"/>
  <c r="N65" i="9"/>
  <c r="N47" i="9"/>
  <c r="N5" i="9"/>
  <c r="N6" i="9"/>
  <c r="F6" i="9"/>
  <c r="N49" i="9"/>
  <c r="F49" i="9"/>
  <c r="N7" i="9"/>
  <c r="N20" i="9"/>
  <c r="F20" i="9"/>
  <c r="O27" i="9"/>
  <c r="P27" i="9" s="1"/>
  <c r="T6" i="9"/>
  <c r="N38" i="9"/>
  <c r="N53" i="9"/>
  <c r="N66" i="9"/>
  <c r="O38" i="9"/>
  <c r="P38" i="9" s="1"/>
  <c r="N37" i="9"/>
  <c r="O18" i="9"/>
  <c r="P18" i="9" s="1"/>
  <c r="O44" i="9"/>
  <c r="P44" i="9" s="1"/>
  <c r="N62" i="9"/>
  <c r="Q5" i="9"/>
  <c r="R5" i="9" s="1"/>
  <c r="Q37" i="9"/>
  <c r="R37" i="9" s="1"/>
  <c r="Q2" i="9"/>
  <c r="Q7" i="9"/>
  <c r="R7" i="9" s="1"/>
  <c r="Q39" i="9"/>
  <c r="R39" i="9" s="1"/>
  <c r="Q8" i="9"/>
  <c r="R8" i="9" s="1"/>
  <c r="Q40" i="9"/>
  <c r="R40" i="9" s="1"/>
  <c r="Q9" i="9"/>
  <c r="R9" i="9" s="1"/>
  <c r="Q10" i="9"/>
  <c r="R10" i="9" s="1"/>
  <c r="Q42" i="9"/>
  <c r="R42" i="9" s="1"/>
  <c r="Q43" i="9"/>
  <c r="R43" i="9" s="1"/>
  <c r="Q13" i="9"/>
  <c r="R13" i="9" s="1"/>
  <c r="Q14" i="9"/>
  <c r="R14" i="9" s="1"/>
  <c r="Q46" i="9"/>
  <c r="R46" i="9" s="1"/>
  <c r="Q48" i="9"/>
  <c r="R48" i="9" s="1"/>
  <c r="Q50" i="9"/>
  <c r="R50" i="9" s="1"/>
  <c r="Q20" i="9"/>
  <c r="R20" i="9" s="1"/>
  <c r="Q24" i="9"/>
  <c r="R24" i="9" s="1"/>
  <c r="Q58" i="9"/>
  <c r="R58" i="9" s="1"/>
  <c r="Q6" i="9"/>
  <c r="R6" i="9" s="1"/>
  <c r="Q38" i="9"/>
  <c r="R38" i="9" s="1"/>
  <c r="Q44" i="9"/>
  <c r="R44" i="9" s="1"/>
  <c r="Q47" i="9"/>
  <c r="R47" i="9" s="1"/>
  <c r="Q51" i="9"/>
  <c r="R51" i="9" s="1"/>
  <c r="Q21" i="9"/>
  <c r="R21" i="9" s="1"/>
  <c r="Q53" i="9"/>
  <c r="R53" i="9" s="1"/>
  <c r="Q55" i="9"/>
  <c r="R55" i="9" s="1"/>
  <c r="Q25" i="9"/>
  <c r="R25" i="9" s="1"/>
  <c r="Q41" i="9"/>
  <c r="R41" i="9" s="1"/>
  <c r="Q11" i="9"/>
  <c r="R11" i="9" s="1"/>
  <c r="Q12" i="9"/>
  <c r="R12" i="9" s="1"/>
  <c r="Q45" i="9"/>
  <c r="R45" i="9" s="1"/>
  <c r="Q15" i="9"/>
  <c r="R15" i="9" s="1"/>
  <c r="Q16" i="9"/>
  <c r="R16" i="9" s="1"/>
  <c r="Q54" i="9"/>
  <c r="R54" i="9" s="1"/>
  <c r="Q26" i="9"/>
  <c r="R26" i="9" s="1"/>
  <c r="Q18" i="9"/>
  <c r="R18" i="9" s="1"/>
  <c r="Q19" i="9"/>
  <c r="R19" i="9" s="1"/>
  <c r="Q22" i="9"/>
  <c r="R22" i="9" s="1"/>
  <c r="Q56" i="9"/>
  <c r="R56" i="9" s="1"/>
  <c r="Q17" i="9"/>
  <c r="R17" i="9" s="1"/>
  <c r="Q49" i="9"/>
  <c r="R49" i="9" s="1"/>
  <c r="Q52" i="9"/>
  <c r="R52" i="9" s="1"/>
  <c r="Q23" i="9"/>
  <c r="R23" i="9" s="1"/>
  <c r="Q57" i="9"/>
  <c r="R57" i="9" s="1"/>
  <c r="Q27" i="9"/>
  <c r="R27" i="9" s="1"/>
  <c r="Q59" i="9"/>
  <c r="R59" i="9" s="1"/>
  <c r="Q28" i="9"/>
  <c r="R28" i="9" s="1"/>
  <c r="Q60" i="9"/>
  <c r="R60" i="9" s="1"/>
  <c r="Q29" i="9"/>
  <c r="R29" i="9" s="1"/>
  <c r="Q61" i="9"/>
  <c r="R61" i="9" s="1"/>
  <c r="Q30" i="9"/>
  <c r="R30" i="9" s="1"/>
  <c r="Q62" i="9"/>
  <c r="R62" i="9" s="1"/>
  <c r="Q31" i="9"/>
  <c r="R31" i="9" s="1"/>
  <c r="Q63" i="9"/>
  <c r="R63" i="9" s="1"/>
  <c r="Q32" i="9"/>
  <c r="R32" i="9" s="1"/>
  <c r="Q64" i="9"/>
  <c r="R64" i="9" s="1"/>
  <c r="Q33" i="9"/>
  <c r="R33" i="9" s="1"/>
  <c r="Q65" i="9"/>
  <c r="R65" i="9" s="1"/>
  <c r="Q34" i="9"/>
  <c r="R34" i="9" s="1"/>
  <c r="Q66" i="9"/>
  <c r="R66" i="9" s="1"/>
  <c r="Q35" i="9"/>
  <c r="R35" i="9" s="1"/>
  <c r="Q67" i="9"/>
  <c r="R67" i="9" s="1"/>
  <c r="Q36" i="9"/>
  <c r="R36" i="9" s="1"/>
  <c r="Q4" i="9"/>
  <c r="R4" i="9" s="1"/>
  <c r="O61" i="9"/>
  <c r="P61" i="9" s="1"/>
  <c r="O32" i="9"/>
  <c r="P32" i="9" s="1"/>
  <c r="O59" i="9"/>
  <c r="P59" i="9" s="1"/>
  <c r="O60" i="9"/>
  <c r="P60" i="9" s="1"/>
  <c r="O11" i="9"/>
  <c r="P11" i="9" s="1"/>
  <c r="O31" i="9"/>
  <c r="P31" i="9" s="1"/>
  <c r="N40" i="9"/>
  <c r="O6" i="9"/>
  <c r="P6" i="9" s="1"/>
  <c r="N43" i="9"/>
  <c r="N34" i="9"/>
  <c r="O42" i="9"/>
  <c r="P42" i="9" s="1"/>
  <c r="N64" i="9"/>
  <c r="N14" i="9"/>
  <c r="N15" i="9"/>
  <c r="O46" i="9"/>
  <c r="P46" i="9" s="1"/>
  <c r="O9" i="9"/>
  <c r="P9" i="9" s="1"/>
  <c r="N18" i="9"/>
  <c r="O41" i="9"/>
  <c r="P41" i="9" s="1"/>
  <c r="N25" i="9"/>
  <c r="N28" i="9"/>
  <c r="N61" i="9"/>
  <c r="O28" i="9"/>
  <c r="P28" i="9" s="1"/>
  <c r="O29" i="9"/>
  <c r="P29" i="9" s="1"/>
  <c r="O10" i="9"/>
  <c r="P10" i="9" s="1"/>
  <c r="O36" i="9"/>
  <c r="P36" i="9" s="1"/>
  <c r="O4" i="9"/>
  <c r="P4" i="9" s="1"/>
  <c r="O12" i="9"/>
  <c r="P12" i="9" s="1"/>
  <c r="N41" i="9"/>
  <c r="O49" i="9"/>
  <c r="P49" i="9" s="1"/>
  <c r="N33" i="9"/>
  <c r="O20" i="9"/>
  <c r="P20" i="9" s="1"/>
  <c r="O21" i="9"/>
  <c r="P21" i="9" s="1"/>
  <c r="O54" i="9"/>
  <c r="P54" i="9" s="1"/>
  <c r="O55" i="9"/>
  <c r="P55" i="9" s="1"/>
  <c r="O24" i="9"/>
  <c r="P24" i="9" s="1"/>
  <c r="O51" i="9"/>
  <c r="P51" i="9" s="1"/>
  <c r="O52" i="9"/>
  <c r="P52" i="9" s="1"/>
  <c r="O53" i="9"/>
  <c r="P53" i="9" s="1"/>
  <c r="O25" i="9"/>
  <c r="P25" i="9" s="1"/>
  <c r="O19" i="9"/>
  <c r="P19" i="9" s="1"/>
  <c r="O22" i="9"/>
  <c r="P22" i="9" s="1"/>
  <c r="O23" i="9"/>
  <c r="P23" i="9" s="1"/>
  <c r="O56" i="9"/>
  <c r="P56" i="9" s="1"/>
  <c r="O57" i="9"/>
  <c r="P57" i="9" s="1"/>
  <c r="O33" i="9"/>
  <c r="P33" i="9" s="1"/>
  <c r="O65" i="9"/>
  <c r="P65" i="9" s="1"/>
  <c r="O34" i="9"/>
  <c r="P34" i="9" s="1"/>
  <c r="O66" i="9"/>
  <c r="P66" i="9" s="1"/>
  <c r="O35" i="9"/>
  <c r="P35" i="9" s="1"/>
  <c r="O67" i="9"/>
  <c r="P67" i="9" s="1"/>
  <c r="N30" i="9"/>
  <c r="N26" i="9"/>
  <c r="O13" i="9"/>
  <c r="P13" i="9" s="1"/>
  <c r="O45" i="9"/>
  <c r="P45" i="9" s="1"/>
  <c r="O16" i="9"/>
  <c r="P16" i="9" s="1"/>
  <c r="O17" i="9"/>
  <c r="P17" i="9" s="1"/>
  <c r="O14" i="9"/>
  <c r="P14" i="9" s="1"/>
  <c r="O48" i="9"/>
  <c r="P48" i="9" s="1"/>
  <c r="O5" i="9"/>
  <c r="P5" i="9" s="1"/>
  <c r="O37" i="9"/>
  <c r="P37" i="9" s="1"/>
  <c r="P2" i="9"/>
  <c r="O30" i="9"/>
  <c r="P30" i="9" s="1"/>
  <c r="O63" i="9"/>
  <c r="P63" i="9" s="1"/>
  <c r="N44" i="9"/>
  <c r="N12" i="9"/>
  <c r="N63" i="9"/>
  <c r="N13" i="9"/>
  <c r="O8" i="9"/>
  <c r="P8" i="9" s="1"/>
  <c r="N42" i="9"/>
  <c r="N50" i="9"/>
  <c r="N19" i="9"/>
  <c r="O47" i="9"/>
  <c r="P47" i="9" s="1"/>
  <c r="N35" i="9"/>
  <c r="N57" i="9"/>
  <c r="O50" i="9"/>
  <c r="P50" i="9" s="1"/>
  <c r="O26" i="9"/>
  <c r="P26" i="9" s="1"/>
  <c r="O62" i="9"/>
  <c r="P62" i="9" s="1"/>
  <c r="N9" i="9"/>
  <c r="O15" i="9"/>
  <c r="P15" i="9" s="1"/>
  <c r="O64" i="9"/>
  <c r="P64" i="9" s="1"/>
  <c r="O7" i="9"/>
  <c r="P7" i="9" s="1"/>
  <c r="O39" i="9"/>
  <c r="P39" i="9" s="1"/>
  <c r="N46" i="9"/>
  <c r="O43" i="9"/>
  <c r="P43" i="9" s="1"/>
  <c r="N52" i="9"/>
  <c r="O40" i="9"/>
  <c r="P40" i="9" s="1"/>
  <c r="N58" i="9"/>
  <c r="O58" i="9"/>
  <c r="P58" i="9" s="1"/>
  <c r="N17" i="9"/>
  <c r="N22" i="9"/>
  <c r="N54" i="9"/>
  <c r="N23" i="9"/>
  <c r="N55" i="9"/>
  <c r="N21" i="9"/>
  <c r="N24" i="9"/>
  <c r="N56" i="9"/>
  <c r="N11" i="9"/>
  <c r="N32" i="9"/>
  <c r="N51" i="9"/>
  <c r="N10" i="9"/>
  <c r="N8" i="9"/>
  <c r="N59" i="9"/>
  <c r="N60" i="9"/>
  <c r="N31" i="9"/>
  <c r="N16" i="9"/>
  <c r="N27" i="9"/>
  <c r="N29" i="9"/>
  <c r="N39" i="9"/>
  <c r="C45" i="20" l="1"/>
  <c r="D45" i="20" s="1"/>
  <c r="C35" i="20"/>
  <c r="D35" i="20" s="1"/>
  <c r="C15" i="20"/>
  <c r="D15" i="20" s="1"/>
  <c r="C31" i="20"/>
  <c r="D31" i="20" s="1"/>
  <c r="C63" i="20"/>
  <c r="D63" i="20" s="1"/>
  <c r="C34" i="20"/>
  <c r="D34" i="20" s="1"/>
  <c r="C52" i="20"/>
  <c r="D52" i="20" s="1"/>
  <c r="C64" i="20"/>
  <c r="D64" i="20" s="1"/>
  <c r="C24" i="20"/>
  <c r="D24" i="20" s="1"/>
  <c r="C26" i="20"/>
  <c r="D26" i="20" s="1"/>
  <c r="C50" i="20"/>
  <c r="D50" i="20" s="1"/>
  <c r="C55" i="20"/>
  <c r="D55" i="20" s="1"/>
  <c r="C7" i="20"/>
  <c r="D7" i="20" s="1"/>
  <c r="C8" i="20"/>
  <c r="D8" i="20" s="1"/>
  <c r="C57" i="20"/>
  <c r="D57" i="20" s="1"/>
  <c r="C56" i="20"/>
  <c r="D56" i="20" s="1"/>
  <c r="C36" i="20"/>
  <c r="D36" i="20" s="1"/>
  <c r="C38" i="20"/>
  <c r="D38" i="20" s="1"/>
  <c r="C4" i="20"/>
  <c r="D4" i="20" s="1"/>
  <c r="C53" i="20"/>
  <c r="D53" i="20" s="1"/>
  <c r="C23" i="20"/>
  <c r="D23" i="20" s="1"/>
  <c r="C60" i="20"/>
  <c r="D60" i="20" s="1"/>
  <c r="C39" i="20"/>
  <c r="D39" i="20" s="1"/>
  <c r="C46" i="20"/>
  <c r="D46" i="20" s="1"/>
  <c r="C22" i="20"/>
  <c r="D22" i="20" s="1"/>
  <c r="C54" i="20"/>
  <c r="D54" i="20" s="1"/>
  <c r="C17" i="20"/>
  <c r="D17" i="20" s="1"/>
  <c r="C44" i="20"/>
  <c r="D44" i="20" s="1"/>
  <c r="C37" i="20"/>
  <c r="D37" i="20" s="1"/>
  <c r="C20" i="20"/>
  <c r="D20" i="20" s="1"/>
  <c r="C10" i="20"/>
  <c r="D10" i="20" s="1"/>
  <c r="C48" i="20"/>
  <c r="D48" i="20" s="1"/>
  <c r="C13" i="20"/>
  <c r="D13" i="20" s="1"/>
  <c r="C16" i="20"/>
  <c r="D16" i="20" s="1"/>
  <c r="C11" i="20"/>
  <c r="D11" i="20" s="1"/>
  <c r="C49" i="20"/>
  <c r="D49" i="20" s="1"/>
  <c r="C61" i="20"/>
  <c r="D61" i="20" s="1"/>
  <c r="C18" i="20"/>
  <c r="D18" i="20" s="1"/>
  <c r="C27" i="20"/>
  <c r="D27" i="20" s="1"/>
  <c r="C32" i="20"/>
  <c r="D32" i="20" s="1"/>
  <c r="C28" i="20"/>
  <c r="D28" i="20" s="1"/>
  <c r="C59" i="20"/>
  <c r="D59" i="20" s="1"/>
  <c r="C2" i="20"/>
  <c r="D2" i="20" s="1"/>
  <c r="L4" i="9"/>
  <c r="L68" i="9"/>
  <c r="L69" i="9"/>
  <c r="C19" i="20"/>
  <c r="D19" i="20" s="1"/>
  <c r="C62" i="20"/>
  <c r="D62" i="20" s="1"/>
  <c r="C30" i="20"/>
  <c r="D30" i="20" s="1"/>
  <c r="C14" i="20"/>
  <c r="D14" i="20" s="1"/>
  <c r="C43" i="20"/>
  <c r="D43" i="20" s="1"/>
  <c r="C51" i="20"/>
  <c r="D51" i="20" s="1"/>
  <c r="C12" i="20"/>
  <c r="D12" i="20" s="1"/>
  <c r="C5" i="20"/>
  <c r="D5" i="20" s="1"/>
  <c r="C6" i="20"/>
  <c r="D6" i="20" s="1"/>
  <c r="C65" i="20"/>
  <c r="D65" i="20" s="1"/>
  <c r="C21" i="20"/>
  <c r="D21" i="20" s="1"/>
  <c r="C29" i="20"/>
  <c r="D29" i="20" s="1"/>
  <c r="C25" i="20"/>
  <c r="D25" i="20" s="1"/>
  <c r="C42" i="20"/>
  <c r="D42" i="20" s="1"/>
  <c r="C33" i="20"/>
  <c r="D33" i="20" s="1"/>
  <c r="C40" i="20"/>
  <c r="D40" i="20" s="1"/>
  <c r="C58" i="20"/>
  <c r="D58" i="20" s="1"/>
  <c r="C9" i="20"/>
  <c r="D9" i="20" s="1"/>
  <c r="C3" i="20"/>
  <c r="D3" i="20" s="1"/>
  <c r="C47" i="20"/>
  <c r="D47" i="20" s="1"/>
  <c r="C41" i="20"/>
  <c r="D41" i="20" s="1"/>
  <c r="T8" i="9"/>
  <c r="P2" i="19"/>
  <c r="T4" i="9"/>
  <c r="L45" i="9"/>
  <c r="L39" i="9"/>
  <c r="L33" i="9"/>
  <c r="L5" i="9"/>
  <c r="L9" i="9"/>
  <c r="L66" i="9"/>
  <c r="L64" i="9"/>
  <c r="L60" i="9"/>
  <c r="L30" i="9"/>
  <c r="L38" i="9"/>
  <c r="L59" i="9"/>
  <c r="L58" i="9"/>
  <c r="L32" i="9"/>
  <c r="L24" i="9"/>
  <c r="L23" i="9"/>
  <c r="L61" i="9"/>
  <c r="L28" i="9"/>
  <c r="L52" i="9"/>
  <c r="L25" i="9"/>
  <c r="L50" i="9"/>
  <c r="L55" i="9"/>
  <c r="L16" i="9"/>
  <c r="L53" i="9"/>
  <c r="L46" i="9"/>
  <c r="L51" i="9"/>
  <c r="L12" i="9"/>
  <c r="L43" i="9"/>
  <c r="L42" i="9"/>
  <c r="L47" i="9"/>
  <c r="L40" i="9"/>
  <c r="L44" i="9"/>
  <c r="L41" i="9"/>
  <c r="L37" i="9"/>
  <c r="L10" i="9"/>
  <c r="L67" i="9"/>
  <c r="L35" i="9"/>
  <c r="L65" i="9"/>
  <c r="L31" i="9"/>
  <c r="L26" i="9"/>
  <c r="L29" i="9"/>
  <c r="L6" i="9"/>
  <c r="L34" i="9"/>
  <c r="L57" i="9"/>
  <c r="L63" i="9"/>
  <c r="L62" i="9"/>
  <c r="L54" i="9"/>
  <c r="L21" i="9"/>
  <c r="L27" i="9"/>
  <c r="L19" i="9"/>
  <c r="L56" i="9"/>
  <c r="L17" i="9"/>
  <c r="L22" i="9"/>
  <c r="L15" i="9"/>
  <c r="L20" i="9"/>
  <c r="L13" i="9"/>
  <c r="L18" i="9"/>
  <c r="L49" i="9"/>
  <c r="L48" i="9"/>
  <c r="L14" i="9"/>
  <c r="L36" i="9"/>
  <c r="L7" i="9"/>
  <c r="L8" i="9"/>
  <c r="L11" i="9"/>
  <c r="T5" i="9"/>
  <c r="O33" i="19" l="1"/>
  <c r="O65" i="19"/>
  <c r="O34" i="19"/>
  <c r="O37" i="19"/>
  <c r="O38" i="19"/>
  <c r="O39" i="19"/>
  <c r="O40" i="19"/>
  <c r="O9" i="19"/>
  <c r="O42" i="19"/>
  <c r="O11" i="19"/>
  <c r="O45" i="19"/>
  <c r="O46" i="19"/>
  <c r="O15" i="19"/>
  <c r="O16" i="19"/>
  <c r="O48" i="19"/>
  <c r="O49" i="19"/>
  <c r="O18" i="19"/>
  <c r="O50" i="19"/>
  <c r="O19" i="19"/>
  <c r="O23" i="19"/>
  <c r="O56" i="19"/>
  <c r="O26" i="19"/>
  <c r="O58" i="19"/>
  <c r="O27" i="19"/>
  <c r="O28" i="19"/>
  <c r="O29" i="19"/>
  <c r="O31" i="19"/>
  <c r="O63" i="19"/>
  <c r="O3" i="19"/>
  <c r="O35" i="19"/>
  <c r="O4" i="19"/>
  <c r="O36" i="19"/>
  <c r="O5" i="19"/>
  <c r="O6" i="19"/>
  <c r="O7" i="19"/>
  <c r="O8" i="19"/>
  <c r="O41" i="19"/>
  <c r="O10" i="19"/>
  <c r="O43" i="19"/>
  <c r="O12" i="19"/>
  <c r="O44" i="19"/>
  <c r="O13" i="19"/>
  <c r="O14" i="19"/>
  <c r="O47" i="19"/>
  <c r="O17" i="19"/>
  <c r="O24" i="19"/>
  <c r="O57" i="19"/>
  <c r="O61" i="19"/>
  <c r="O30" i="19"/>
  <c r="O51" i="19"/>
  <c r="O25" i="19"/>
  <c r="O59" i="19"/>
  <c r="O60" i="19"/>
  <c r="O64" i="19"/>
  <c r="O20" i="19"/>
  <c r="O52" i="19"/>
  <c r="O21" i="19"/>
  <c r="O53" i="19"/>
  <c r="O22" i="19"/>
  <c r="O54" i="19"/>
  <c r="O55" i="19"/>
  <c r="O32" i="19"/>
  <c r="O62" i="19"/>
  <c r="O2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E19D76-00C2-40E9-A528-F9AC15CFEA1A}" keepAlive="1" name="Query - perfdataPerformanceSummary" description="Connection to the 'perfdataPerformanceSummary' query in the workbook." type="5" refreshedVersion="8" background="1" saveData="1">
    <dbPr connection="Provider=Microsoft.Mashup.OleDb.1;Data Source=$Workbook$;Location=perfdataPerformanceSummary;Extended Properties=&quot;&quot;" command="SELECT * FROM [perfdataPerformanceSummary]"/>
  </connection>
  <connection id="2" xr16:uid="{D9E819E6-361F-47C7-8D9B-C09315724FCD}" keepAlive="1" name="Query - perfdataPerformanceSummary (2)" description="Connection to the 'perfdataPerformanceSummary (2)' query in the workbook." type="5" refreshedVersion="8" background="1" saveData="1">
    <dbPr connection="Provider=Microsoft.Mashup.OleDb.1;Data Source=$Workbook$;Location=&quot;perfdataPerformanceSummary (2)&quot;;Extended Properties=&quot;&quot;" command="SELECT * FROM [perfdataPerformanceSummary (2)]"/>
  </connection>
</connections>
</file>

<file path=xl/sharedStrings.xml><?xml version="1.0" encoding="utf-8"?>
<sst xmlns="http://schemas.openxmlformats.org/spreadsheetml/2006/main" count="151" uniqueCount="133">
  <si>
    <t>Name</t>
  </si>
  <si>
    <t>fps</t>
  </si>
  <si>
    <t>cpums</t>
  </si>
  <si>
    <t>cms</t>
  </si>
  <si>
    <t>gms</t>
  </si>
  <si>
    <t>expectedp</t>
  </si>
  <si>
    <t>loadedp</t>
  </si>
  <si>
    <t>shaderp_comp</t>
  </si>
  <si>
    <t>shaderp_grph</t>
  </si>
  <si>
    <t>expectedc</t>
  </si>
  <si>
    <t>shaderc</t>
  </si>
  <si>
    <t>sidelen</t>
  </si>
  <si>
    <t>cell_count</t>
  </si>
  <si>
    <t>mean</t>
  </si>
  <si>
    <t>stddev</t>
  </si>
  <si>
    <t>000CollisionDataSet32X16X4</t>
  </si>
  <si>
    <t>001CollisionDataSet11264X5632X14</t>
  </si>
  <si>
    <t>002CollisionDataSet26624X13312X17</t>
  </si>
  <si>
    <t>003CollisionDataSet36864X18432X19</t>
  </si>
  <si>
    <t>004CollisionDataSet47104X23552X21</t>
  </si>
  <si>
    <t>005CollisionDataSet57344X28672X22</t>
  </si>
  <si>
    <t>006CollisionDataSet67584X33792X23</t>
  </si>
  <si>
    <t>007CollisionDataSet77824X38912X24</t>
  </si>
  <si>
    <t>008CollisionDataSet88064X44032X25</t>
  </si>
  <si>
    <t>009CollisionDataSet98304X49152X26</t>
  </si>
  <si>
    <t>010CollisionDataSet148480X74240X29</t>
  </si>
  <si>
    <t>011CollisionDataSet214016X107008X32</t>
  </si>
  <si>
    <t>012CollisionDataSet312320X156160X36</t>
  </si>
  <si>
    <t>013CollisionDataSet377856X188928X39</t>
  </si>
  <si>
    <t>014CollisionDataSet459776X229888X41</t>
  </si>
  <si>
    <t>015CollisionDataSet525312X262656X43</t>
  </si>
  <si>
    <t>016CollisionDataSet623616X311808X45</t>
  </si>
  <si>
    <t>017CollisionDataSet705536X352768X47</t>
  </si>
  <si>
    <t>018CollisionDataSet787456X393728X49</t>
  </si>
  <si>
    <t>019CollisionDataSet934912X467456X51</t>
  </si>
  <si>
    <t>020CollisionDataSet1098752X549376X54</t>
  </si>
  <si>
    <t>021CollisionDataSet1262592X631296X57</t>
  </si>
  <si>
    <t>022CollisionDataSet1426432X713216X59</t>
  </si>
  <si>
    <t>023CollisionDataSet1590272X795136X61</t>
  </si>
  <si>
    <t>024CollisionDataSet1754112X877056X63</t>
  </si>
  <si>
    <t>025CollisionDataSet1917952X958976X65</t>
  </si>
  <si>
    <t>026CollisionDataSet2081792X1040896X66</t>
  </si>
  <si>
    <t>027CollisionDataSet2245632X1122816X68</t>
  </si>
  <si>
    <t>028CollisionDataSet2409472X1204736X70</t>
  </si>
  <si>
    <t>029CollisionDataSet2573312X1286656X71</t>
  </si>
  <si>
    <t>030CollisionDataSet2737152X1368576X72</t>
  </si>
  <si>
    <t>031CollisionDataSet2900992X1450496X74</t>
  </si>
  <si>
    <t>032CollisionDataSet3064832X1532416X75</t>
  </si>
  <si>
    <t>033CollisionDataSet3228672X1614336X76</t>
  </si>
  <si>
    <t>034CollisionDataSet3392512X1696256X78</t>
  </si>
  <si>
    <t>035CollisionDataSet3539968X1769984X79</t>
  </si>
  <si>
    <t>036CollisionDataSet3703808X1851904X80</t>
  </si>
  <si>
    <t>037CollisionDataSet3867648X1933824X81</t>
  </si>
  <si>
    <t>038CollisionDataSet4031488X2015744X82</t>
  </si>
  <si>
    <t>039CollisionDataSet4195328X2097664X83</t>
  </si>
  <si>
    <t>040CollisionDataSet4359168X2179584X84</t>
  </si>
  <si>
    <t>041CollisionDataSet4523008X2261504X85</t>
  </si>
  <si>
    <t>042CollisionDataSet4686848X2343424X86</t>
  </si>
  <si>
    <t>043CollisionDataSet4850688X2425344X87</t>
  </si>
  <si>
    <t>044CollisionDataSet5014528X2507264X88</t>
  </si>
  <si>
    <t>045CollisionDataSet5178368X2589184X89</t>
  </si>
  <si>
    <t>046CollisionDataSet5342208X2671104X90</t>
  </si>
  <si>
    <t>047CollisionDataSet5506048X2753024X91</t>
  </si>
  <si>
    <t>048CollisionDataSet5669888X2834944X92</t>
  </si>
  <si>
    <t>049CollisionDataSet5833728X2916864X93</t>
  </si>
  <si>
    <t>050CollisionDataSet5997568X2998784X93</t>
  </si>
  <si>
    <t>051CollisionDataSet6112256X3056128X94</t>
  </si>
  <si>
    <t>052CollisionDataSet6243328X3121664X95</t>
  </si>
  <si>
    <t>053CollisionDataSet6276096X3138048X95</t>
  </si>
  <si>
    <t>054CollisionDataSet7324672X3662336X100</t>
  </si>
  <si>
    <t>055CollisionDataSet7427072X3713536X100</t>
  </si>
  <si>
    <t>056CollisionDataSet7529472X3764736X100</t>
  </si>
  <si>
    <t>057CollisionDataSet7631872X3815936X101</t>
  </si>
  <si>
    <t>058CollisionDataSet7734272X3867136X101</t>
  </si>
  <si>
    <t>059CollisionDataSet7836672X3918336X102</t>
  </si>
  <si>
    <t>060CollisionDataSet7939072X3969536X102</t>
  </si>
  <si>
    <t>061CollisionDataSet8373248X4186624X104</t>
  </si>
  <si>
    <t>062CollisionDataSet8475648X4237824X104</t>
  </si>
  <si>
    <t>063CollisionDataSet8578048X4289024X105</t>
  </si>
  <si>
    <t>064CollisionDataSet8680448X4340224X105</t>
  </si>
  <si>
    <t>065CollisionDataSet8782848X4391424X106</t>
  </si>
  <si>
    <t>Linear Fit</t>
  </si>
  <si>
    <t>Linear Residuals
mean</t>
  </si>
  <si>
    <t>Linear Residuals mean differnce</t>
  </si>
  <si>
    <t>Quadtratic Residuals mean differnce</t>
  </si>
  <si>
    <t>Quadtratic Residual Mean</t>
  </si>
  <si>
    <t xml:space="preserve">Quadtratic
Fit </t>
  </si>
  <si>
    <t>Min(Linear Residue)</t>
  </si>
  <si>
    <t>Max(Linear Residue)</t>
  </si>
  <si>
    <t>STD(LinearResidue)</t>
  </si>
  <si>
    <t>Mean(LinearResidue)</t>
  </si>
  <si>
    <t xml:space="preserve">coefficient of variation (CV) </t>
  </si>
  <si>
    <t>Linear 
Residuals</t>
  </si>
  <si>
    <t>Linear 
residuals ABS</t>
  </si>
  <si>
    <t xml:space="preserve">LN fit </t>
  </si>
  <si>
    <t>LOG10 Transform Fit</t>
  </si>
  <si>
    <t>LOG10
Graphics Time</t>
  </si>
  <si>
    <t>Log Mean</t>
  </si>
  <si>
    <t>LOG10 Mean</t>
  </si>
  <si>
    <t>PQBRT Grapics Data LOG10 Fit Residue Mean</t>
  </si>
  <si>
    <t>PQBRT Grapics Data LOG10 Fit Residue</t>
  </si>
  <si>
    <t>Log Residual</t>
  </si>
  <si>
    <t>Quadtratic Residuals</t>
  </si>
  <si>
    <t>GMS</t>
  </si>
  <si>
    <t xml:space="preserve">PQBRT Graphics Data </t>
  </si>
  <si>
    <t>PQBRT Graphics Data Linear Fit</t>
  </si>
  <si>
    <t>PQBRT Graphics Data Linear Fit Residue</t>
  </si>
  <si>
    <t>PQBRT Graphics Data Linear Fit Residue Mean</t>
  </si>
  <si>
    <t xml:space="preserve">PQBRT Graphics Data log(10) </t>
  </si>
  <si>
    <t>PQBRT Graphics Data log(10) Trendline</t>
  </si>
  <si>
    <t>PQBRT Graphics Data LOG10 Residuals</t>
  </si>
  <si>
    <t>PQBRT Graphics Data LOG10 Fit</t>
  </si>
  <si>
    <t xml:space="preserve">PQBRT Quadratic Graphics Residual Histogram </t>
  </si>
  <si>
    <t>STD.DEV</t>
  </si>
  <si>
    <t>Standardized
 Residual</t>
  </si>
  <si>
    <t>Percentile</t>
  </si>
  <si>
    <t>Z_score X</t>
  </si>
  <si>
    <t>GMS Data Y</t>
  </si>
  <si>
    <t>QQ Outliers</t>
  </si>
  <si>
    <t>LN</t>
  </si>
  <si>
    <t>Quadratic Residuals ABS</t>
  </si>
  <si>
    <t>Linear % error</t>
  </si>
  <si>
    <t>Log % error</t>
  </si>
  <si>
    <t>066CollisionDataSet8885248X4442624X106</t>
  </si>
  <si>
    <t>067CollisionDataSet8987648X4493824X106</t>
  </si>
  <si>
    <t>068CollisionDataSet9421824X4710912X108</t>
  </si>
  <si>
    <t>069CollisionDataSet9090048X4545024X107</t>
  </si>
  <si>
    <t>070CollisionDataSet9524224X4762112X108</t>
  </si>
  <si>
    <t>071CollisionDataSet9192448X4596224X107</t>
  </si>
  <si>
    <t>072CollisionDataSet9626624X4813312X109</t>
  </si>
  <si>
    <t>073CollisionDataSet9294848X4647424X108</t>
  </si>
  <si>
    <t>074CollisionDataSet9729024X4864512X109</t>
  </si>
  <si>
    <t>075CollisionDataSet10470400X5235200X112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</si>
</sst>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</cellStyleXfs>
  <cellXfs count="68">
    <xf numFmtId="0" fontId="0" fillId="0" borderId="0" xfId="0"/>
    <xf numFmtId="0" fontId="1" fillId="2" borderId="1" xfId="1" applyBorder="1"/>
    <xf numFmtId="0" fontId="1" fillId="2" borderId="1" xfId="1" applyBorder="1" applyAlignment="1">
      <alignment wrapText="1"/>
    </xf>
    <xf numFmtId="0" fontId="0" fillId="2" borderId="1" xfId="1" applyFont="1" applyBorder="1"/>
    <xf numFmtId="0" fontId="1" fillId="3" borderId="1" xfId="2" applyBorder="1"/>
    <xf numFmtId="0" fontId="0" fillId="4" borderId="1" xfId="0" applyFill="1" applyBorder="1"/>
    <xf numFmtId="0" fontId="0" fillId="0" borderId="0" xfId="0" applyAlignment="1">
      <alignment wrapText="1"/>
    </xf>
    <xf numFmtId="0" fontId="3" fillId="0" borderId="0" xfId="0" applyFont="1"/>
    <xf numFmtId="0" fontId="0" fillId="5" borderId="0" xfId="0" applyFill="1"/>
    <xf numFmtId="0" fontId="3" fillId="5" borderId="0" xfId="0" applyFont="1" applyFill="1"/>
    <xf numFmtId="0" fontId="1" fillId="6" borderId="1" xfId="3" applyBorder="1" applyAlignment="1">
      <alignment wrapText="1"/>
    </xf>
    <xf numFmtId="0" fontId="1" fillId="6" borderId="1" xfId="3" applyBorder="1"/>
    <xf numFmtId="0" fontId="0" fillId="7" borderId="1" xfId="1" applyFont="1" applyFill="1" applyBorder="1" applyAlignment="1">
      <alignment wrapText="1"/>
    </xf>
    <xf numFmtId="0" fontId="0" fillId="7" borderId="1" xfId="1" applyFont="1" applyFill="1" applyBorder="1"/>
    <xf numFmtId="0" fontId="1" fillId="7" borderId="1" xfId="1" applyFill="1" applyBorder="1"/>
    <xf numFmtId="0" fontId="0" fillId="8" borderId="1" xfId="1" applyFont="1" applyFill="1" applyBorder="1" applyAlignment="1">
      <alignment wrapText="1"/>
    </xf>
    <xf numFmtId="0" fontId="0" fillId="8" borderId="2" xfId="1" applyFont="1" applyFill="1" applyBorder="1" applyAlignment="1">
      <alignment wrapText="1"/>
    </xf>
    <xf numFmtId="0" fontId="1" fillId="8" borderId="1" xfId="1" applyFill="1" applyBorder="1"/>
    <xf numFmtId="0" fontId="0" fillId="8" borderId="1" xfId="1" applyFont="1" applyFill="1" applyBorder="1"/>
    <xf numFmtId="0" fontId="1" fillId="8" borderId="2" xfId="1" applyFill="1" applyBorder="1"/>
    <xf numFmtId="0" fontId="0" fillId="4" borderId="1" xfId="1" applyFont="1" applyFill="1" applyBorder="1" applyAlignment="1">
      <alignment wrapText="1"/>
    </xf>
    <xf numFmtId="0" fontId="1" fillId="4" borderId="1" xfId="1" applyFill="1" applyBorder="1"/>
    <xf numFmtId="0" fontId="1" fillId="4" borderId="1" xfId="2" applyFill="1" applyBorder="1"/>
    <xf numFmtId="0" fontId="1" fillId="7" borderId="1" xfId="2" applyFill="1" applyBorder="1"/>
    <xf numFmtId="0" fontId="0" fillId="7" borderId="1" xfId="0" applyFill="1" applyBorder="1"/>
    <xf numFmtId="0" fontId="1" fillId="9" borderId="1" xfId="1" applyFill="1" applyBorder="1"/>
    <xf numFmtId="0" fontId="1" fillId="9" borderId="3" xfId="1" applyFill="1" applyBorder="1"/>
    <xf numFmtId="0" fontId="1" fillId="6" borderId="3" xfId="3" applyBorder="1"/>
    <xf numFmtId="0" fontId="0" fillId="7" borderId="3" xfId="1" applyFont="1" applyFill="1" applyBorder="1"/>
    <xf numFmtId="0" fontId="1" fillId="7" borderId="3" xfId="1" applyFill="1" applyBorder="1"/>
    <xf numFmtId="0" fontId="0" fillId="7" borderId="3" xfId="0" applyFill="1" applyBorder="1"/>
    <xf numFmtId="0" fontId="1" fillId="8" borderId="3" xfId="1" applyFill="1" applyBorder="1"/>
    <xf numFmtId="0" fontId="0" fillId="8" borderId="3" xfId="1" applyFont="1" applyFill="1" applyBorder="1"/>
    <xf numFmtId="0" fontId="1" fillId="8" borderId="4" xfId="1" applyFill="1" applyBorder="1"/>
    <xf numFmtId="0" fontId="1" fillId="4" borderId="3" xfId="1" applyFill="1" applyBorder="1"/>
    <xf numFmtId="0" fontId="1" fillId="4" borderId="3" xfId="2" applyFill="1" applyBorder="1"/>
    <xf numFmtId="0" fontId="1" fillId="7" borderId="3" xfId="2" applyFill="1" applyBorder="1"/>
    <xf numFmtId="0" fontId="1" fillId="2" borderId="3" xfId="1" applyBorder="1"/>
    <xf numFmtId="0" fontId="0" fillId="4" borderId="3" xfId="0" applyFill="1" applyBorder="1"/>
    <xf numFmtId="0" fontId="1" fillId="9" borderId="5" xfId="1" applyFill="1" applyBorder="1"/>
    <xf numFmtId="0" fontId="1" fillId="6" borderId="5" xfId="3" applyBorder="1"/>
    <xf numFmtId="0" fontId="0" fillId="7" borderId="5" xfId="1" applyFont="1" applyFill="1" applyBorder="1"/>
    <xf numFmtId="0" fontId="1" fillId="7" borderId="5" xfId="1" applyFill="1" applyBorder="1"/>
    <xf numFmtId="0" fontId="0" fillId="7" borderId="5" xfId="0" applyFill="1" applyBorder="1"/>
    <xf numFmtId="0" fontId="1" fillId="8" borderId="5" xfId="1" applyFill="1" applyBorder="1"/>
    <xf numFmtId="0" fontId="0" fillId="8" borderId="5" xfId="1" applyFont="1" applyFill="1" applyBorder="1"/>
    <xf numFmtId="0" fontId="1" fillId="8" borderId="6" xfId="1" applyFill="1" applyBorder="1"/>
    <xf numFmtId="0" fontId="1" fillId="4" borderId="5" xfId="1" applyFill="1" applyBorder="1"/>
    <xf numFmtId="0" fontId="1" fillId="4" borderId="5" xfId="2" applyFill="1" applyBorder="1"/>
    <xf numFmtId="0" fontId="1" fillId="7" borderId="5" xfId="2" applyFill="1" applyBorder="1"/>
    <xf numFmtId="0" fontId="1" fillId="2" borderId="5" xfId="1" applyBorder="1"/>
    <xf numFmtId="0" fontId="0" fillId="4" borderId="5" xfId="0" applyFill="1" applyBorder="1"/>
    <xf numFmtId="0" fontId="1" fillId="9" borderId="7" xfId="1" applyFill="1" applyBorder="1"/>
    <xf numFmtId="0" fontId="1" fillId="6" borderId="8" xfId="3" applyBorder="1"/>
    <xf numFmtId="0" fontId="0" fillId="7" borderId="8" xfId="1" applyFont="1" applyFill="1" applyBorder="1"/>
    <xf numFmtId="0" fontId="1" fillId="7" borderId="8" xfId="1" applyFill="1" applyBorder="1"/>
    <xf numFmtId="0" fontId="0" fillId="7" borderId="8" xfId="0" applyFill="1" applyBorder="1"/>
    <xf numFmtId="0" fontId="1" fillId="8" borderId="8" xfId="1" applyFill="1" applyBorder="1"/>
    <xf numFmtId="0" fontId="0" fillId="8" borderId="8" xfId="1" applyFont="1" applyFill="1" applyBorder="1"/>
    <xf numFmtId="0" fontId="1" fillId="8" borderId="9" xfId="1" applyFill="1" applyBorder="1"/>
    <xf numFmtId="0" fontId="1" fillId="4" borderId="8" xfId="1" applyFill="1" applyBorder="1"/>
    <xf numFmtId="0" fontId="1" fillId="4" borderId="8" xfId="2" applyFill="1" applyBorder="1"/>
    <xf numFmtId="0" fontId="1" fillId="7" borderId="8" xfId="2" applyFill="1" applyBorder="1"/>
    <xf numFmtId="0" fontId="1" fillId="2" borderId="8" xfId="1" applyBorder="1"/>
    <xf numFmtId="0" fontId="0" fillId="0" borderId="10" xfId="0" applyBorder="1"/>
    <xf numFmtId="0" fontId="0" fillId="4" borderId="11" xfId="0" applyFill="1" applyBorder="1"/>
    <xf numFmtId="0" fontId="0" fillId="0" borderId="1" xfId="0" applyBorder="1"/>
    <xf numFmtId="0" fontId="0" fillId="0" borderId="0" xfId="0" applyNumberFormat="1"/>
  </cellXfs>
  <cellStyles count="4">
    <cellStyle name="20% - Accent1" xfId="3" builtinId="30"/>
    <cellStyle name="20% - Accent2" xfId="1" builtinId="34"/>
    <cellStyle name="20% - Accent6" xfId="2" builtinId="50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Plot Liear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QQ Plot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QQPlot!$D$2:$D$65</c:f>
              <c:numCache>
                <c:formatCode>General</c:formatCode>
                <c:ptCount val="64"/>
                <c:pt idx="0">
                  <c:v>-2.4175590162365048</c:v>
                </c:pt>
                <c:pt idx="1">
                  <c:v>-1.9874278859298957</c:v>
                </c:pt>
                <c:pt idx="2">
                  <c:v>-1.7616704103630663</c:v>
                </c:pt>
                <c:pt idx="3">
                  <c:v>-1.6010086648860757</c:v>
                </c:pt>
                <c:pt idx="4">
                  <c:v>-1.4734675779471014</c:v>
                </c:pt>
                <c:pt idx="5">
                  <c:v>-1.3662038163720986</c:v>
                </c:pt>
                <c:pt idx="6">
                  <c:v>-1.2726986411905357</c:v>
                </c:pt>
                <c:pt idx="7">
                  <c:v>-1.1891643501993372</c:v>
                </c:pt>
                <c:pt idx="8">
                  <c:v>-1.1131942771609289</c:v>
                </c:pt>
                <c:pt idx="9">
                  <c:v>-1.043158263318454</c:v>
                </c:pt>
                <c:pt idx="10">
                  <c:v>-0.97789754394054018</c:v>
                </c:pt>
                <c:pt idx="11">
                  <c:v>-0.91655666753311338</c:v>
                </c:pt>
                <c:pt idx="12">
                  <c:v>-0.85848447414183249</c:v>
                </c:pt>
                <c:pt idx="13">
                  <c:v>-0.8031725655979175</c:v>
                </c:pt>
                <c:pt idx="14">
                  <c:v>-0.75021537546794015</c:v>
                </c:pt>
                <c:pt idx="15">
                  <c:v>-0.69928330238321956</c:v>
                </c:pt>
                <c:pt idx="16">
                  <c:v>-0.65010407064799569</c:v>
                </c:pt>
                <c:pt idx="17">
                  <c:v>-0.60244945316442367</c:v>
                </c:pt>
                <c:pt idx="18">
                  <c:v>-0.55612559361869141</c:v>
                </c:pt>
                <c:pt idx="19">
                  <c:v>-0.4668251228525897</c:v>
                </c:pt>
                <c:pt idx="20">
                  <c:v>-0.51096580673824743</c:v>
                </c:pt>
                <c:pt idx="21">
                  <c:v>-0.42357608420119958</c:v>
                </c:pt>
                <c:pt idx="22">
                  <c:v>-0.38110545476355656</c:v>
                </c:pt>
                <c:pt idx="23">
                  <c:v>-0.29810241293048689</c:v>
                </c:pt>
                <c:pt idx="24">
                  <c:v>-0.25739352610093835</c:v>
                </c:pt>
                <c:pt idx="25">
                  <c:v>-0.21710694721012977</c:v>
                </c:pt>
                <c:pt idx="26">
                  <c:v>-0.17716982099173983</c:v>
                </c:pt>
                <c:pt idx="27">
                  <c:v>-0.33931160653881726</c:v>
                </c:pt>
                <c:pt idx="28">
                  <c:v>-0.13751340214433597</c:v>
                </c:pt>
                <c:pt idx="29">
                  <c:v>1.9584285230126924E-2</c:v>
                </c:pt>
                <c:pt idx="30">
                  <c:v>-9.807215248866108E-2</c:v>
                </c:pt>
                <c:pt idx="31">
                  <c:v>5.8782936068943067E-2</c:v>
                </c:pt>
                <c:pt idx="32">
                  <c:v>-1.9584285230126924E-2</c:v>
                </c:pt>
                <c:pt idx="33">
                  <c:v>-5.8782936068943067E-2</c:v>
                </c:pt>
                <c:pt idx="34">
                  <c:v>0.17716982099173983</c:v>
                </c:pt>
                <c:pt idx="35">
                  <c:v>0.29810241293048689</c:v>
                </c:pt>
                <c:pt idx="36">
                  <c:v>9.807215248866108E-2</c:v>
                </c:pt>
                <c:pt idx="37">
                  <c:v>0.13751340214433597</c:v>
                </c:pt>
                <c:pt idx="38">
                  <c:v>0.21710694721012977</c:v>
                </c:pt>
                <c:pt idx="39">
                  <c:v>0.25739352610093835</c:v>
                </c:pt>
                <c:pt idx="40">
                  <c:v>0.42357608420119958</c:v>
                </c:pt>
                <c:pt idx="41">
                  <c:v>0.33931160653881726</c:v>
                </c:pt>
                <c:pt idx="42">
                  <c:v>0.38110545476355656</c:v>
                </c:pt>
                <c:pt idx="43">
                  <c:v>0.4668251228525897</c:v>
                </c:pt>
                <c:pt idx="44">
                  <c:v>0.51096580673824743</c:v>
                </c:pt>
                <c:pt idx="45">
                  <c:v>0.75021537546794015</c:v>
                </c:pt>
                <c:pt idx="46">
                  <c:v>0.55612559361869141</c:v>
                </c:pt>
                <c:pt idx="47">
                  <c:v>0.60244945316442367</c:v>
                </c:pt>
                <c:pt idx="48">
                  <c:v>0.65010407064799569</c:v>
                </c:pt>
                <c:pt idx="49">
                  <c:v>0.97789754394054018</c:v>
                </c:pt>
                <c:pt idx="50">
                  <c:v>0.69928330238321956</c:v>
                </c:pt>
                <c:pt idx="51">
                  <c:v>0.8031725655979175</c:v>
                </c:pt>
                <c:pt idx="52">
                  <c:v>0.91655666753311338</c:v>
                </c:pt>
                <c:pt idx="53">
                  <c:v>0.85848447414183249</c:v>
                </c:pt>
                <c:pt idx="54">
                  <c:v>1.043158263318454</c:v>
                </c:pt>
                <c:pt idx="55">
                  <c:v>1.2726986411905357</c:v>
                </c:pt>
                <c:pt idx="56">
                  <c:v>1.1891643501993372</c:v>
                </c:pt>
                <c:pt idx="57">
                  <c:v>1.1131942771609289</c:v>
                </c:pt>
                <c:pt idx="58">
                  <c:v>1.6010086648860757</c:v>
                </c:pt>
                <c:pt idx="59">
                  <c:v>1.4734675779471014</c:v>
                </c:pt>
                <c:pt idx="60">
                  <c:v>1.3662038163720986</c:v>
                </c:pt>
                <c:pt idx="61">
                  <c:v>1.9874278859298957</c:v>
                </c:pt>
                <c:pt idx="62">
                  <c:v>2.4175590162365048</c:v>
                </c:pt>
                <c:pt idx="63">
                  <c:v>1.7616704103630663</c:v>
                </c:pt>
              </c:numCache>
            </c:numRef>
          </c:xVal>
          <c:yVal>
            <c:numRef>
              <c:f>QQPlot!$A$2:$A$65</c:f>
              <c:numCache>
                <c:formatCode>General</c:formatCode>
                <c:ptCount val="64"/>
                <c:pt idx="0">
                  <c:v>7.2320000000000004E-6</c:v>
                </c:pt>
                <c:pt idx="1">
                  <c:v>1.4239999999999999E-5</c:v>
                </c:pt>
                <c:pt idx="2">
                  <c:v>2.336E-5</c:v>
                </c:pt>
                <c:pt idx="3">
                  <c:v>3.0528000000000003E-5</c:v>
                </c:pt>
                <c:pt idx="4">
                  <c:v>3.6575999999999997E-5</c:v>
                </c:pt>
                <c:pt idx="5">
                  <c:v>4.3103999999999999E-5</c:v>
                </c:pt>
                <c:pt idx="6">
                  <c:v>4.9599999999999999E-5</c:v>
                </c:pt>
                <c:pt idx="7">
                  <c:v>5.4784000000000003E-5</c:v>
                </c:pt>
                <c:pt idx="8">
                  <c:v>6.3008000000000004E-5</c:v>
                </c:pt>
                <c:pt idx="9">
                  <c:v>6.7680000000000003E-5</c:v>
                </c:pt>
                <c:pt idx="10">
                  <c:v>1.1056E-4</c:v>
                </c:pt>
                <c:pt idx="11">
                  <c:v>1.8707199999999999E-4</c:v>
                </c:pt>
                <c:pt idx="12">
                  <c:v>2.7414399999999998E-4</c:v>
                </c:pt>
                <c:pt idx="13">
                  <c:v>3.2937599999999999E-4</c:v>
                </c:pt>
                <c:pt idx="14">
                  <c:v>3.99424E-4</c:v>
                </c:pt>
                <c:pt idx="15">
                  <c:v>4.6937599999999997E-4</c:v>
                </c:pt>
                <c:pt idx="16">
                  <c:v>5.5030400000000005E-4</c:v>
                </c:pt>
                <c:pt idx="17">
                  <c:v>6.2460800000000002E-4</c:v>
                </c:pt>
                <c:pt idx="18">
                  <c:v>7.5289599999999997E-4</c:v>
                </c:pt>
                <c:pt idx="19">
                  <c:v>1.03491E-3</c:v>
                </c:pt>
                <c:pt idx="20">
                  <c:v>9.0016E-4</c:v>
                </c:pt>
                <c:pt idx="21">
                  <c:v>1.3041299999999999E-3</c:v>
                </c:pt>
                <c:pt idx="22">
                  <c:v>1.38627E-3</c:v>
                </c:pt>
                <c:pt idx="23">
                  <c:v>1.7364500000000001E-3</c:v>
                </c:pt>
                <c:pt idx="24">
                  <c:v>1.93878E-3</c:v>
                </c:pt>
                <c:pt idx="25">
                  <c:v>2.1521600000000002E-3</c:v>
                </c:pt>
                <c:pt idx="26">
                  <c:v>2.30138E-3</c:v>
                </c:pt>
                <c:pt idx="27">
                  <c:v>1.58515E-3</c:v>
                </c:pt>
                <c:pt idx="28">
                  <c:v>2.3529900000000001E-3</c:v>
                </c:pt>
                <c:pt idx="29">
                  <c:v>2.78838E-3</c:v>
                </c:pt>
                <c:pt idx="30">
                  <c:v>2.4950699999999998E-3</c:v>
                </c:pt>
                <c:pt idx="31">
                  <c:v>2.8345900000000001E-3</c:v>
                </c:pt>
                <c:pt idx="32">
                  <c:v>2.7277099999999999E-3</c:v>
                </c:pt>
                <c:pt idx="33">
                  <c:v>2.68739E-3</c:v>
                </c:pt>
                <c:pt idx="34">
                  <c:v>3.2388500000000001E-3</c:v>
                </c:pt>
                <c:pt idx="35">
                  <c:v>3.6377599999999999E-3</c:v>
                </c:pt>
                <c:pt idx="36">
                  <c:v>2.9843199999999999E-3</c:v>
                </c:pt>
                <c:pt idx="37">
                  <c:v>3.1058599999999998E-3</c:v>
                </c:pt>
                <c:pt idx="38">
                  <c:v>3.3619499999999998E-3</c:v>
                </c:pt>
                <c:pt idx="39">
                  <c:v>3.5074899999999998E-3</c:v>
                </c:pt>
                <c:pt idx="40">
                  <c:v>4.0528999999999999E-3</c:v>
                </c:pt>
                <c:pt idx="41">
                  <c:v>3.7961599999999998E-3</c:v>
                </c:pt>
                <c:pt idx="42">
                  <c:v>3.9257900000000002E-3</c:v>
                </c:pt>
                <c:pt idx="43">
                  <c:v>4.20522E-3</c:v>
                </c:pt>
                <c:pt idx="44">
                  <c:v>4.3561900000000002E-3</c:v>
                </c:pt>
                <c:pt idx="45">
                  <c:v>5.0361599999999996E-3</c:v>
                </c:pt>
                <c:pt idx="46">
                  <c:v>4.4619799999999999E-3</c:v>
                </c:pt>
                <c:pt idx="47">
                  <c:v>4.6117099999999998E-3</c:v>
                </c:pt>
                <c:pt idx="48">
                  <c:v>4.7380199999999999E-3</c:v>
                </c:pt>
                <c:pt idx="49">
                  <c:v>5.3723199999999999E-3</c:v>
                </c:pt>
                <c:pt idx="50">
                  <c:v>4.87222E-3</c:v>
                </c:pt>
                <c:pt idx="51">
                  <c:v>5.1690599999999996E-3</c:v>
                </c:pt>
                <c:pt idx="52">
                  <c:v>5.35696E-3</c:v>
                </c:pt>
                <c:pt idx="53">
                  <c:v>5.2644199999999997E-3</c:v>
                </c:pt>
                <c:pt idx="54">
                  <c:v>6.2292199999999997E-3</c:v>
                </c:pt>
                <c:pt idx="55">
                  <c:v>6.5270099999999998E-3</c:v>
                </c:pt>
                <c:pt idx="56">
                  <c:v>6.4491499999999998E-3</c:v>
                </c:pt>
                <c:pt idx="57">
                  <c:v>6.3025299999999998E-3</c:v>
                </c:pt>
                <c:pt idx="58">
                  <c:v>6.7869799999999997E-3</c:v>
                </c:pt>
                <c:pt idx="59">
                  <c:v>6.7136299999999999E-3</c:v>
                </c:pt>
                <c:pt idx="60">
                  <c:v>6.5808999999999998E-3</c:v>
                </c:pt>
                <c:pt idx="61">
                  <c:v>7.22669E-3</c:v>
                </c:pt>
                <c:pt idx="62">
                  <c:v>7.3041900000000003E-3</c:v>
                </c:pt>
                <c:pt idx="63">
                  <c:v>7.1468499999999997E-3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C2-42FA-A73C-3037099EB066}"/>
            </c:ext>
          </c:extLst>
        </c:ser>
        <c:ser>
          <c:idx val="1"/>
          <c:order val="1"/>
          <c:tx>
            <c:strRef>
              <c:f>QQPlot!$J$2</c:f>
              <c:strCache>
                <c:ptCount val="1"/>
                <c:pt idx="0">
                  <c:v>QQ Outliers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4762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98473044212938"/>
                  <c:y val="-3.2422640947274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QQPlot!$D$19:$D$61</c:f>
              <c:numCache>
                <c:formatCode>General</c:formatCode>
                <c:ptCount val="43"/>
                <c:pt idx="0">
                  <c:v>-0.60244945316442367</c:v>
                </c:pt>
                <c:pt idx="1">
                  <c:v>-0.55612559361869141</c:v>
                </c:pt>
                <c:pt idx="2">
                  <c:v>-0.4668251228525897</c:v>
                </c:pt>
                <c:pt idx="3">
                  <c:v>-0.51096580673824743</c:v>
                </c:pt>
                <c:pt idx="4">
                  <c:v>-0.42357608420119958</c:v>
                </c:pt>
                <c:pt idx="5">
                  <c:v>-0.38110545476355656</c:v>
                </c:pt>
                <c:pt idx="6">
                  <c:v>-0.29810241293048689</c:v>
                </c:pt>
                <c:pt idx="7">
                  <c:v>-0.25739352610093835</c:v>
                </c:pt>
                <c:pt idx="8">
                  <c:v>-0.21710694721012977</c:v>
                </c:pt>
                <c:pt idx="9">
                  <c:v>-0.17716982099173983</c:v>
                </c:pt>
                <c:pt idx="10">
                  <c:v>-0.33931160653881726</c:v>
                </c:pt>
                <c:pt idx="11">
                  <c:v>-0.13751340214433597</c:v>
                </c:pt>
                <c:pt idx="12">
                  <c:v>1.9584285230126924E-2</c:v>
                </c:pt>
                <c:pt idx="13">
                  <c:v>-9.807215248866108E-2</c:v>
                </c:pt>
                <c:pt idx="14">
                  <c:v>5.8782936068943067E-2</c:v>
                </c:pt>
                <c:pt idx="15">
                  <c:v>-1.9584285230126924E-2</c:v>
                </c:pt>
                <c:pt idx="16">
                  <c:v>-5.8782936068943067E-2</c:v>
                </c:pt>
                <c:pt idx="17">
                  <c:v>0.17716982099173983</c:v>
                </c:pt>
                <c:pt idx="18">
                  <c:v>0.29810241293048689</c:v>
                </c:pt>
                <c:pt idx="19">
                  <c:v>9.807215248866108E-2</c:v>
                </c:pt>
                <c:pt idx="20">
                  <c:v>0.13751340214433597</c:v>
                </c:pt>
                <c:pt idx="21">
                  <c:v>0.21710694721012977</c:v>
                </c:pt>
                <c:pt idx="22">
                  <c:v>0.25739352610093835</c:v>
                </c:pt>
                <c:pt idx="23">
                  <c:v>0.42357608420119958</c:v>
                </c:pt>
                <c:pt idx="24">
                  <c:v>0.33931160653881726</c:v>
                </c:pt>
                <c:pt idx="25">
                  <c:v>0.38110545476355656</c:v>
                </c:pt>
                <c:pt idx="26">
                  <c:v>0.4668251228525897</c:v>
                </c:pt>
                <c:pt idx="27">
                  <c:v>0.51096580673824743</c:v>
                </c:pt>
                <c:pt idx="28">
                  <c:v>0.75021537546794015</c:v>
                </c:pt>
                <c:pt idx="29">
                  <c:v>0.55612559361869141</c:v>
                </c:pt>
                <c:pt idx="30">
                  <c:v>0.60244945316442367</c:v>
                </c:pt>
                <c:pt idx="31">
                  <c:v>0.65010407064799569</c:v>
                </c:pt>
                <c:pt idx="32">
                  <c:v>0.97789754394054018</c:v>
                </c:pt>
                <c:pt idx="33">
                  <c:v>0.69928330238321956</c:v>
                </c:pt>
                <c:pt idx="34">
                  <c:v>0.8031725655979175</c:v>
                </c:pt>
                <c:pt idx="35">
                  <c:v>0.91655666753311338</c:v>
                </c:pt>
                <c:pt idx="36">
                  <c:v>0.85848447414183249</c:v>
                </c:pt>
                <c:pt idx="37">
                  <c:v>1.043158263318454</c:v>
                </c:pt>
                <c:pt idx="38">
                  <c:v>1.2726986411905357</c:v>
                </c:pt>
                <c:pt idx="39">
                  <c:v>1.1891643501993372</c:v>
                </c:pt>
                <c:pt idx="40">
                  <c:v>1.1131942771609289</c:v>
                </c:pt>
                <c:pt idx="41">
                  <c:v>1.6010086648860757</c:v>
                </c:pt>
                <c:pt idx="42">
                  <c:v>1.4734675779471014</c:v>
                </c:pt>
              </c:numCache>
            </c:numRef>
          </c:xVal>
          <c:yVal>
            <c:numRef>
              <c:f>QQPlot!$A$19:$A$61</c:f>
              <c:numCache>
                <c:formatCode>General</c:formatCode>
                <c:ptCount val="43"/>
                <c:pt idx="0">
                  <c:v>6.2460800000000002E-4</c:v>
                </c:pt>
                <c:pt idx="1">
                  <c:v>7.5289599999999997E-4</c:v>
                </c:pt>
                <c:pt idx="2">
                  <c:v>1.03491E-3</c:v>
                </c:pt>
                <c:pt idx="3">
                  <c:v>9.0016E-4</c:v>
                </c:pt>
                <c:pt idx="4">
                  <c:v>1.3041299999999999E-3</c:v>
                </c:pt>
                <c:pt idx="5">
                  <c:v>1.38627E-3</c:v>
                </c:pt>
                <c:pt idx="6">
                  <c:v>1.7364500000000001E-3</c:v>
                </c:pt>
                <c:pt idx="7">
                  <c:v>1.93878E-3</c:v>
                </c:pt>
                <c:pt idx="8">
                  <c:v>2.1521600000000002E-3</c:v>
                </c:pt>
                <c:pt idx="9">
                  <c:v>2.30138E-3</c:v>
                </c:pt>
                <c:pt idx="10">
                  <c:v>1.58515E-3</c:v>
                </c:pt>
                <c:pt idx="11">
                  <c:v>2.3529900000000001E-3</c:v>
                </c:pt>
                <c:pt idx="12">
                  <c:v>2.78838E-3</c:v>
                </c:pt>
                <c:pt idx="13">
                  <c:v>2.4950699999999998E-3</c:v>
                </c:pt>
                <c:pt idx="14">
                  <c:v>2.8345900000000001E-3</c:v>
                </c:pt>
                <c:pt idx="15">
                  <c:v>2.7277099999999999E-3</c:v>
                </c:pt>
                <c:pt idx="16">
                  <c:v>2.68739E-3</c:v>
                </c:pt>
                <c:pt idx="17">
                  <c:v>3.2388500000000001E-3</c:v>
                </c:pt>
                <c:pt idx="18">
                  <c:v>3.6377599999999999E-3</c:v>
                </c:pt>
                <c:pt idx="19">
                  <c:v>2.9843199999999999E-3</c:v>
                </c:pt>
                <c:pt idx="20">
                  <c:v>3.1058599999999998E-3</c:v>
                </c:pt>
                <c:pt idx="21">
                  <c:v>3.3619499999999998E-3</c:v>
                </c:pt>
                <c:pt idx="22">
                  <c:v>3.5074899999999998E-3</c:v>
                </c:pt>
                <c:pt idx="23">
                  <c:v>4.0528999999999999E-3</c:v>
                </c:pt>
                <c:pt idx="24">
                  <c:v>3.7961599999999998E-3</c:v>
                </c:pt>
                <c:pt idx="25">
                  <c:v>3.9257900000000002E-3</c:v>
                </c:pt>
                <c:pt idx="26">
                  <c:v>4.20522E-3</c:v>
                </c:pt>
                <c:pt idx="27">
                  <c:v>4.3561900000000002E-3</c:v>
                </c:pt>
                <c:pt idx="28">
                  <c:v>5.0361599999999996E-3</c:v>
                </c:pt>
                <c:pt idx="29">
                  <c:v>4.4619799999999999E-3</c:v>
                </c:pt>
                <c:pt idx="30">
                  <c:v>4.6117099999999998E-3</c:v>
                </c:pt>
                <c:pt idx="31">
                  <c:v>4.7380199999999999E-3</c:v>
                </c:pt>
                <c:pt idx="32">
                  <c:v>5.3723199999999999E-3</c:v>
                </c:pt>
                <c:pt idx="33">
                  <c:v>4.87222E-3</c:v>
                </c:pt>
                <c:pt idx="34">
                  <c:v>5.1690599999999996E-3</c:v>
                </c:pt>
                <c:pt idx="35">
                  <c:v>5.35696E-3</c:v>
                </c:pt>
                <c:pt idx="36">
                  <c:v>5.2644199999999997E-3</c:v>
                </c:pt>
                <c:pt idx="37">
                  <c:v>6.2292199999999997E-3</c:v>
                </c:pt>
                <c:pt idx="38">
                  <c:v>6.5270099999999998E-3</c:v>
                </c:pt>
                <c:pt idx="39">
                  <c:v>6.4491499999999998E-3</c:v>
                </c:pt>
                <c:pt idx="40">
                  <c:v>6.3025299999999998E-3</c:v>
                </c:pt>
                <c:pt idx="41">
                  <c:v>6.7869799999999997E-3</c:v>
                </c:pt>
                <c:pt idx="42">
                  <c:v>6.7136299999999999E-3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C2-42FA-A73C-3037099EB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103519"/>
        <c:axId val="1454156351"/>
      </c:scatterChart>
      <c:valAx>
        <c:axId val="13441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56351"/>
        <c:crosses val="autoZero"/>
        <c:crossBetween val="midCat"/>
      </c:valAx>
      <c:valAx>
        <c:axId val="14541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Log</a:t>
            </a:r>
            <a:r>
              <a:rPr lang="en-US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Residuals</a:t>
            </a:r>
          </a:p>
        </c:rich>
      </c:tx>
      <c:layout>
        <c:manualLayout>
          <c:xMode val="edge"/>
          <c:yMode val="edge"/>
          <c:x val="0.38048488158633348"/>
          <c:y val="2.4439918533604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06488554602324E-2"/>
          <c:y val="0.10864498644986449"/>
          <c:w val="0.89089682819498306"/>
          <c:h val="0.790451112144586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'Graphcs Log'!$R$27</c:f>
              <c:strCache>
                <c:ptCount val="1"/>
                <c:pt idx="0">
                  <c:v>PQBRT Graphics Data LOG10 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xVal>
            <c:numRef>
              <c:f>'PQBRT Calcs Segments'!$V$4:$V$69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 Segments'!$K$4:$K$69</c:f>
              <c:numCache>
                <c:formatCode>General</c:formatCode>
                <c:ptCount val="66"/>
                <c:pt idx="0">
                  <c:v>2.8266062898456008</c:v>
                </c:pt>
                <c:pt idx="1">
                  <c:v>0.29283944324074795</c:v>
                </c:pt>
                <c:pt idx="2">
                  <c:v>9.2928820846340798E-2</c:v>
                </c:pt>
                <c:pt idx="3">
                  <c:v>5.2203716497560393E-2</c:v>
                </c:pt>
                <c:pt idx="4">
                  <c:v>1.2479466239277315E-2</c:v>
                </c:pt>
                <c:pt idx="5">
                  <c:v>-1.1072177762009083E-2</c:v>
                </c:pt>
                <c:pt idx="6">
                  <c:v>-2.9351131595432456E-2</c:v>
                </c:pt>
                <c:pt idx="7">
                  <c:v>-5.4221015170910825E-2</c:v>
                </c:pt>
                <c:pt idx="8">
                  <c:v>-5.3097840600485391E-2</c:v>
                </c:pt>
                <c:pt idx="9">
                  <c:v>-7.5086412352860954E-2</c:v>
                </c:pt>
                <c:pt idx="10">
                  <c:v>-6.0841517160083125E-2</c:v>
                </c:pt>
                <c:pt idx="11">
                  <c:v>-8.7592041338928617E-3</c:v>
                </c:pt>
                <c:pt idx="12">
                  <c:v>-2.5087105918743635E-2</c:v>
                </c:pt>
                <c:pt idx="13">
                  <c:v>-3.7244397590815659E-2</c:v>
                </c:pt>
                <c:pt idx="14">
                  <c:v>-4.8141744772855155E-2</c:v>
                </c:pt>
                <c:pt idx="15">
                  <c:v>-4.2322675446441416E-2</c:v>
                </c:pt>
                <c:pt idx="16">
                  <c:v>-5.5975477050990818E-2</c:v>
                </c:pt>
                <c:pt idx="17">
                  <c:v>-6.0497289358048434E-2</c:v>
                </c:pt>
                <c:pt idx="18">
                  <c:v>-3.2350147354206271E-2</c:v>
                </c:pt>
                <c:pt idx="19">
                  <c:v>-3.7549448304505795E-2</c:v>
                </c:pt>
                <c:pt idx="20">
                  <c:v>-5.48470481296639E-2</c:v>
                </c:pt>
                <c:pt idx="21">
                  <c:v>5.0627255251369796E-3</c:v>
                </c:pt>
                <c:pt idx="22">
                  <c:v>-8.0309154788797077E-2</c:v>
                </c:pt>
                <c:pt idx="23">
                  <c:v>-8.4074796470883228E-3</c:v>
                </c:pt>
                <c:pt idx="24">
                  <c:v>-9.5292431697639124E-2</c:v>
                </c:pt>
                <c:pt idx="25">
                  <c:v>-5.0901176729127418E-2</c:v>
                </c:pt>
                <c:pt idx="26">
                  <c:v>-4.5089666957214281E-2</c:v>
                </c:pt>
                <c:pt idx="27">
                  <c:v>-5.251379889179697E-2</c:v>
                </c:pt>
                <c:pt idx="28">
                  <c:v>-7.6845795934656014E-2</c:v>
                </c:pt>
                <c:pt idx="29">
                  <c:v>-8.3111680308719293E-2</c:v>
                </c:pt>
                <c:pt idx="30">
                  <c:v>-7.4165675472320114E-2</c:v>
                </c:pt>
                <c:pt idx="31">
                  <c:v>-9.2650210420330836E-2</c:v>
                </c:pt>
                <c:pt idx="32">
                  <c:v>-0.13516893644257566</c:v>
                </c:pt>
                <c:pt idx="33">
                  <c:v>-0.13712657833583197</c:v>
                </c:pt>
                <c:pt idx="34">
                  <c:v>-0.13864507349939093</c:v>
                </c:pt>
                <c:pt idx="35">
                  <c:v>-0.14182894456903794</c:v>
                </c:pt>
                <c:pt idx="36">
                  <c:v>-0.14544098180896148</c:v>
                </c:pt>
                <c:pt idx="37">
                  <c:v>-0.15011688556379843</c:v>
                </c:pt>
                <c:pt idx="38">
                  <c:v>-0.15172174650850989</c:v>
                </c:pt>
                <c:pt idx="39">
                  <c:v>-0.15509696708325649</c:v>
                </c:pt>
                <c:pt idx="40">
                  <c:v>-0.15506319306039673</c:v>
                </c:pt>
                <c:pt idx="41">
                  <c:v>-0.15827553166162422</c:v>
                </c:pt>
                <c:pt idx="42">
                  <c:v>-0.16159833664188827</c:v>
                </c:pt>
                <c:pt idx="43">
                  <c:v>-0.16214739425404012</c:v>
                </c:pt>
                <c:pt idx="44">
                  <c:v>-0.16285064257488768</c:v>
                </c:pt>
                <c:pt idx="45">
                  <c:v>-0.16793603543682023</c:v>
                </c:pt>
                <c:pt idx="46">
                  <c:v>-0.16862481915246308</c:v>
                </c:pt>
                <c:pt idx="47">
                  <c:v>-0.17145921694393973</c:v>
                </c:pt>
                <c:pt idx="48">
                  <c:v>-0.17347127824873132</c:v>
                </c:pt>
                <c:pt idx="49">
                  <c:v>-0.1728378196984921</c:v>
                </c:pt>
                <c:pt idx="50">
                  <c:v>-0.17488436636217886</c:v>
                </c:pt>
                <c:pt idx="51">
                  <c:v>-0.17608104378784173</c:v>
                </c:pt>
                <c:pt idx="52">
                  <c:v>-0.17750283161913494</c:v>
                </c:pt>
                <c:pt idx="53">
                  <c:v>-0.18127101526482958</c:v>
                </c:pt>
                <c:pt idx="54">
                  <c:v>-0.19027093034284981</c:v>
                </c:pt>
                <c:pt idx="55">
                  <c:v>-0.19188558099069608</c:v>
                </c:pt>
                <c:pt idx="56">
                  <c:v>-0.18850223735486571</c:v>
                </c:pt>
                <c:pt idx="57">
                  <c:v>-0.18980543787773563</c:v>
                </c:pt>
                <c:pt idx="58">
                  <c:v>-0.19266259023746812</c:v>
                </c:pt>
                <c:pt idx="59">
                  <c:v>-0.19033409454055761</c:v>
                </c:pt>
                <c:pt idx="60">
                  <c:v>-0.19187618871543322</c:v>
                </c:pt>
                <c:pt idx="61">
                  <c:v>-0.19511828221048955</c:v>
                </c:pt>
                <c:pt idx="62">
                  <c:v>-0.1961559778005566</c:v>
                </c:pt>
                <c:pt idx="63">
                  <c:v>-0.19731539065687143</c:v>
                </c:pt>
                <c:pt idx="64">
                  <c:v>-0.19656111514652252</c:v>
                </c:pt>
                <c:pt idx="65">
                  <c:v>-0.19897891898662445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1-45C6-A222-CDEF6D2E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4358310702491666"/>
              <c:y val="0.92625153016769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10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11098973899939"/>
          <c:y val="0.24519995082081136"/>
          <c:w val="0.25720753113953243"/>
          <c:h val="0.1374755039530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'Standardized residual'!$O$1</c:f>
              <c:strCache>
                <c:ptCount val="1"/>
                <c:pt idx="0">
                  <c:v>Standardized
 Residual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</c:numCache>
            </c:numRef>
          </c:xVal>
          <c:yVal>
            <c:numRef>
              <c:f>'Standardized residual'!$O$2:$O$65</c:f>
              <c:numCache>
                <c:formatCode>General</c:formatCode>
                <c:ptCount val="64"/>
                <c:pt idx="0">
                  <c:v>4.8414210716925324E-2</c:v>
                </c:pt>
                <c:pt idx="1">
                  <c:v>4.2632830297723343E-2</c:v>
                </c:pt>
                <c:pt idx="2">
                  <c:v>3.4400468517936801E-2</c:v>
                </c:pt>
                <c:pt idx="3">
                  <c:v>2.9677788204292718E-2</c:v>
                </c:pt>
                <c:pt idx="4">
                  <c:v>2.4167030521507173E-2</c:v>
                </c:pt>
                <c:pt idx="5">
                  <c:v>1.8994020282639391E-2</c:v>
                </c:pt>
                <c:pt idx="6">
                  <c:v>1.3798493547510428E-2</c:v>
                </c:pt>
                <c:pt idx="7">
                  <c:v>7.6797904656729114E-3</c:v>
                </c:pt>
                <c:pt idx="8">
                  <c:v>3.7001545286479069E-3</c:v>
                </c:pt>
                <c:pt idx="9">
                  <c:v>-2.7788124933685724E-3</c:v>
                </c:pt>
                <c:pt idx="10">
                  <c:v>-2.0461947336513509E-2</c:v>
                </c:pt>
                <c:pt idx="11">
                  <c:v>-2.9129807823377697E-2</c:v>
                </c:pt>
                <c:pt idx="12">
                  <c:v>-6.1619626067729139E-2</c:v>
                </c:pt>
                <c:pt idx="13">
                  <c:v>-8.5260956568280963E-2</c:v>
                </c:pt>
                <c:pt idx="14">
                  <c:v>-0.11410335006174346</c:v>
                </c:pt>
                <c:pt idx="15">
                  <c:v>-0.12738709228215048</c:v>
                </c:pt>
                <c:pt idx="16">
                  <c:v>-0.16420007780864923</c:v>
                </c:pt>
                <c:pt idx="17">
                  <c:v>-0.19004777729937425</c:v>
                </c:pt>
                <c:pt idx="18">
                  <c:v>-0.17791014759748106</c:v>
                </c:pt>
                <c:pt idx="19">
                  <c:v>-0.21492503866006166</c:v>
                </c:pt>
                <c:pt idx="20">
                  <c:v>-0.27637148780362081</c:v>
                </c:pt>
                <c:pt idx="21">
                  <c:v>-0.18540236647420605</c:v>
                </c:pt>
                <c:pt idx="22">
                  <c:v>-0.39946140543302439</c:v>
                </c:pt>
                <c:pt idx="23">
                  <c:v>-0.25152554856281278</c:v>
                </c:pt>
                <c:pt idx="24">
                  <c:v>-0.51424836506611593</c:v>
                </c:pt>
                <c:pt idx="25">
                  <c:v>-0.42168197978317357</c:v>
                </c:pt>
                <c:pt idx="26">
                  <c:v>-0.42780117576995347</c:v>
                </c:pt>
                <c:pt idx="27">
                  <c:v>-0.47906594676040842</c:v>
                </c:pt>
                <c:pt idx="28">
                  <c:v>-0.59901306775255703</c:v>
                </c:pt>
                <c:pt idx="29">
                  <c:v>-0.65530183197128877</c:v>
                </c:pt>
                <c:pt idx="30">
                  <c:v>-0.64786891177086836</c:v>
                </c:pt>
                <c:pt idx="31">
                  <c:v>-0.76144104975906912</c:v>
                </c:pt>
                <c:pt idx="32">
                  <c:v>-0.98876371229674176</c:v>
                </c:pt>
                <c:pt idx="33">
                  <c:v>-1.0414498371136833</c:v>
                </c:pt>
                <c:pt idx="34">
                  <c:v>-1.092355751444976</c:v>
                </c:pt>
                <c:pt idx="35">
                  <c:v>-1.1474710909395165</c:v>
                </c:pt>
                <c:pt idx="36">
                  <c:v>-1.2101559473774401</c:v>
                </c:pt>
                <c:pt idx="37">
                  <c:v>-1.2797998084410873</c:v>
                </c:pt>
                <c:pt idx="38">
                  <c:v>-1.333653976501578</c:v>
                </c:pt>
                <c:pt idx="39">
                  <c:v>-1.3982527351217027</c:v>
                </c:pt>
                <c:pt idx="40">
                  <c:v>-1.4430580862472306</c:v>
                </c:pt>
                <c:pt idx="41">
                  <c:v>-1.5081071747925787</c:v>
                </c:pt>
                <c:pt idx="42">
                  <c:v>-1.5749294374184961</c:v>
                </c:pt>
                <c:pt idx="43">
                  <c:v>-1.6240129228336484</c:v>
                </c:pt>
                <c:pt idx="44">
                  <c:v>-1.674046322934819</c:v>
                </c:pt>
                <c:pt idx="45">
                  <c:v>-1.7558702011947507</c:v>
                </c:pt>
                <c:pt idx="46">
                  <c:v>-1.8067761155260427</c:v>
                </c:pt>
                <c:pt idx="47">
                  <c:v>-1.8741612905584895</c:v>
                </c:pt>
                <c:pt idx="48">
                  <c:v>-1.9359947419815373</c:v>
                </c:pt>
                <c:pt idx="49">
                  <c:v>-1.9769019246918487</c:v>
                </c:pt>
                <c:pt idx="50">
                  <c:v>-2.0396501087755072</c:v>
                </c:pt>
                <c:pt idx="51">
                  <c:v>-2.0819343552500507</c:v>
                </c:pt>
                <c:pt idx="52">
                  <c:v>-2.1310211505140821</c:v>
                </c:pt>
                <c:pt idx="53">
                  <c:v>-2.1730814702431278</c:v>
                </c:pt>
                <c:pt idx="54">
                  <c:v>-2.5594008493514289</c:v>
                </c:pt>
                <c:pt idx="55">
                  <c:v>-2.6054807184595656</c:v>
                </c:pt>
                <c:pt idx="56">
                  <c:v>-2.5999767019143452</c:v>
                </c:pt>
                <c:pt idx="57">
                  <c:v>-2.6428550067103447</c:v>
                </c:pt>
                <c:pt idx="58">
                  <c:v>-2.702599574486988</c:v>
                </c:pt>
                <c:pt idx="59">
                  <c:v>-2.706869124600138</c:v>
                </c:pt>
                <c:pt idx="60">
                  <c:v>-2.7529208480879483</c:v>
                </c:pt>
                <c:pt idx="61">
                  <c:v>-2.9137960586044187</c:v>
                </c:pt>
                <c:pt idx="62">
                  <c:v>-2.9552811551942577</c:v>
                </c:pt>
                <c:pt idx="63">
                  <c:v>-2.9984127705731951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B6-4943-BA78-4383C902E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550223"/>
        <c:axId val="1481885743"/>
      </c:scatterChart>
      <c:valAx>
        <c:axId val="14535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85743"/>
        <c:crosses val="autoZero"/>
        <c:crossBetween val="midCat"/>
      </c:valAx>
      <c:valAx>
        <c:axId val="14818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5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12680391891566E-2"/>
          <c:y val="7.9014791946660459E-2"/>
          <c:w val="0.85260790061790159"/>
          <c:h val="0.813013226287890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 Segment'!$P$2</c:f>
              <c:strCache>
                <c:ptCount val="1"/>
                <c:pt idx="0">
                  <c:v>PQBRT Graphics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872028073356788E-3"/>
                  <c:y val="0.4883575214862848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Segments'!$V$21:$V$67</c:f>
              <c:numCache>
                <c:formatCode>General</c:formatCode>
                <c:ptCount val="47"/>
                <c:pt idx="0">
                  <c:v>705536</c:v>
                </c:pt>
                <c:pt idx="1">
                  <c:v>787456</c:v>
                </c:pt>
                <c:pt idx="2">
                  <c:v>934912</c:v>
                </c:pt>
                <c:pt idx="3">
                  <c:v>1098752</c:v>
                </c:pt>
                <c:pt idx="4">
                  <c:v>1262592</c:v>
                </c:pt>
                <c:pt idx="5">
                  <c:v>1426432</c:v>
                </c:pt>
                <c:pt idx="6">
                  <c:v>1590272</c:v>
                </c:pt>
                <c:pt idx="7">
                  <c:v>1754112</c:v>
                </c:pt>
                <c:pt idx="8">
                  <c:v>1917952</c:v>
                </c:pt>
                <c:pt idx="9">
                  <c:v>2081792</c:v>
                </c:pt>
                <c:pt idx="10">
                  <c:v>2245632</c:v>
                </c:pt>
                <c:pt idx="11">
                  <c:v>2409472</c:v>
                </c:pt>
                <c:pt idx="12">
                  <c:v>2573312</c:v>
                </c:pt>
                <c:pt idx="13">
                  <c:v>2737152</c:v>
                </c:pt>
                <c:pt idx="14">
                  <c:v>2900992</c:v>
                </c:pt>
                <c:pt idx="15">
                  <c:v>3064832</c:v>
                </c:pt>
                <c:pt idx="16">
                  <c:v>3228672</c:v>
                </c:pt>
                <c:pt idx="17">
                  <c:v>3392512</c:v>
                </c:pt>
                <c:pt idx="18">
                  <c:v>3539968</c:v>
                </c:pt>
                <c:pt idx="19">
                  <c:v>3703808</c:v>
                </c:pt>
                <c:pt idx="20">
                  <c:v>3867648</c:v>
                </c:pt>
                <c:pt idx="21">
                  <c:v>4031488</c:v>
                </c:pt>
                <c:pt idx="22">
                  <c:v>4195328</c:v>
                </c:pt>
                <c:pt idx="23">
                  <c:v>4359168</c:v>
                </c:pt>
                <c:pt idx="24">
                  <c:v>4523008</c:v>
                </c:pt>
                <c:pt idx="25">
                  <c:v>4686848</c:v>
                </c:pt>
                <c:pt idx="26">
                  <c:v>4850688</c:v>
                </c:pt>
                <c:pt idx="27">
                  <c:v>5014528</c:v>
                </c:pt>
                <c:pt idx="28">
                  <c:v>5178368</c:v>
                </c:pt>
                <c:pt idx="29">
                  <c:v>5342208</c:v>
                </c:pt>
                <c:pt idx="30">
                  <c:v>5506048</c:v>
                </c:pt>
                <c:pt idx="31">
                  <c:v>5669888</c:v>
                </c:pt>
                <c:pt idx="32">
                  <c:v>5833728</c:v>
                </c:pt>
                <c:pt idx="33">
                  <c:v>5997568</c:v>
                </c:pt>
                <c:pt idx="34">
                  <c:v>6112256</c:v>
                </c:pt>
                <c:pt idx="35">
                  <c:v>6243328</c:v>
                </c:pt>
                <c:pt idx="36">
                  <c:v>6276096</c:v>
                </c:pt>
                <c:pt idx="37">
                  <c:v>7324672</c:v>
                </c:pt>
                <c:pt idx="38">
                  <c:v>7427072</c:v>
                </c:pt>
                <c:pt idx="39">
                  <c:v>7529472</c:v>
                </c:pt>
                <c:pt idx="40">
                  <c:v>7631872</c:v>
                </c:pt>
                <c:pt idx="41">
                  <c:v>7734272</c:v>
                </c:pt>
                <c:pt idx="42">
                  <c:v>7836672</c:v>
                </c:pt>
                <c:pt idx="43">
                  <c:v>7939072</c:v>
                </c:pt>
                <c:pt idx="44">
                  <c:v>8373248</c:v>
                </c:pt>
                <c:pt idx="45">
                  <c:v>8475648</c:v>
                </c:pt>
                <c:pt idx="46">
                  <c:v>8578048</c:v>
                </c:pt>
              </c:numCache>
            </c:numRef>
          </c:xVal>
          <c:yVal>
            <c:numRef>
              <c:f>'PQBRT Calcs Segments'!$A$21:$A$67</c:f>
              <c:numCache>
                <c:formatCode>General</c:formatCode>
                <c:ptCount val="47"/>
                <c:pt idx="0">
                  <c:v>6.2460800000000002E-4</c:v>
                </c:pt>
                <c:pt idx="1">
                  <c:v>7.5289599999999997E-4</c:v>
                </c:pt>
                <c:pt idx="2">
                  <c:v>9.0016E-4</c:v>
                </c:pt>
                <c:pt idx="3">
                  <c:v>1.03491E-3</c:v>
                </c:pt>
                <c:pt idx="4">
                  <c:v>1.38627E-3</c:v>
                </c:pt>
                <c:pt idx="5">
                  <c:v>1.3041299999999999E-3</c:v>
                </c:pt>
                <c:pt idx="6">
                  <c:v>1.7364500000000001E-3</c:v>
                </c:pt>
                <c:pt idx="7">
                  <c:v>1.58515E-3</c:v>
                </c:pt>
                <c:pt idx="8">
                  <c:v>1.93878E-3</c:v>
                </c:pt>
                <c:pt idx="9">
                  <c:v>2.1521600000000002E-3</c:v>
                </c:pt>
                <c:pt idx="10">
                  <c:v>2.30138E-3</c:v>
                </c:pt>
                <c:pt idx="11">
                  <c:v>2.3529900000000001E-3</c:v>
                </c:pt>
                <c:pt idx="12">
                  <c:v>2.4950699999999998E-3</c:v>
                </c:pt>
                <c:pt idx="13">
                  <c:v>2.7277099999999999E-3</c:v>
                </c:pt>
                <c:pt idx="14">
                  <c:v>2.78838E-3</c:v>
                </c:pt>
                <c:pt idx="15">
                  <c:v>2.68739E-3</c:v>
                </c:pt>
                <c:pt idx="16">
                  <c:v>2.8345900000000001E-3</c:v>
                </c:pt>
                <c:pt idx="17">
                  <c:v>2.9843199999999999E-3</c:v>
                </c:pt>
                <c:pt idx="18">
                  <c:v>3.1058599999999998E-3</c:v>
                </c:pt>
                <c:pt idx="19">
                  <c:v>3.2388500000000001E-3</c:v>
                </c:pt>
                <c:pt idx="20">
                  <c:v>3.3619499999999998E-3</c:v>
                </c:pt>
                <c:pt idx="21">
                  <c:v>3.5074899999999998E-3</c:v>
                </c:pt>
                <c:pt idx="22">
                  <c:v>3.6377599999999999E-3</c:v>
                </c:pt>
                <c:pt idx="23">
                  <c:v>3.7961599999999998E-3</c:v>
                </c:pt>
                <c:pt idx="24">
                  <c:v>3.9257900000000002E-3</c:v>
                </c:pt>
                <c:pt idx="25">
                  <c:v>4.0528999999999999E-3</c:v>
                </c:pt>
                <c:pt idx="26">
                  <c:v>4.20522E-3</c:v>
                </c:pt>
                <c:pt idx="27">
                  <c:v>4.3561900000000002E-3</c:v>
                </c:pt>
                <c:pt idx="28">
                  <c:v>4.4619799999999999E-3</c:v>
                </c:pt>
                <c:pt idx="29">
                  <c:v>4.6117099999999998E-3</c:v>
                </c:pt>
                <c:pt idx="30">
                  <c:v>4.7380199999999999E-3</c:v>
                </c:pt>
                <c:pt idx="31">
                  <c:v>4.87222E-3</c:v>
                </c:pt>
                <c:pt idx="32">
                  <c:v>5.0361599999999996E-3</c:v>
                </c:pt>
                <c:pt idx="33">
                  <c:v>5.1690599999999996E-3</c:v>
                </c:pt>
                <c:pt idx="34">
                  <c:v>5.2644199999999997E-3</c:v>
                </c:pt>
                <c:pt idx="35">
                  <c:v>5.3723199999999999E-3</c:v>
                </c:pt>
                <c:pt idx="36">
                  <c:v>5.35696E-3</c:v>
                </c:pt>
                <c:pt idx="37">
                  <c:v>6.2292199999999997E-3</c:v>
                </c:pt>
                <c:pt idx="38">
                  <c:v>6.3025299999999998E-3</c:v>
                </c:pt>
                <c:pt idx="39">
                  <c:v>6.4491499999999998E-3</c:v>
                </c:pt>
                <c:pt idx="40">
                  <c:v>6.5270099999999998E-3</c:v>
                </c:pt>
                <c:pt idx="41">
                  <c:v>6.5808999999999998E-3</c:v>
                </c:pt>
                <c:pt idx="42">
                  <c:v>6.7136299999999999E-3</c:v>
                </c:pt>
                <c:pt idx="43">
                  <c:v>6.7869799999999997E-3</c:v>
                </c:pt>
                <c:pt idx="44">
                  <c:v>7.1468499999999997E-3</c:v>
                </c:pt>
                <c:pt idx="45">
                  <c:v>7.22669E-3</c:v>
                </c:pt>
                <c:pt idx="46">
                  <c:v>7.3041900000000003E-3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2D-4944-B978-A6673E0310DB}"/>
            </c:ext>
          </c:extLst>
        </c:ser>
        <c:ser>
          <c:idx val="1"/>
          <c:order val="1"/>
          <c:tx>
            <c:strRef>
              <c:f>'Graphics Total Linear Segment'!$P$3</c:f>
              <c:strCache>
                <c:ptCount val="1"/>
                <c:pt idx="0">
                  <c:v>PQBRT Graphics Data Linear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</c:numCache>
            </c:numRef>
          </c:xVal>
          <c:yVal>
            <c:numRef>
              <c:f>'PQBRT Calcs Segments'!$D$4:$D$67</c:f>
              <c:numCache>
                <c:formatCode>General</c:formatCode>
                <c:ptCount val="64"/>
                <c:pt idx="0">
                  <c:v>-6.1573320551240813E-5</c:v>
                </c:pt>
                <c:pt idx="1">
                  <c:v>-4.6348936826682965E-5</c:v>
                </c:pt>
                <c:pt idx="2">
                  <c:v>-2.5529266776005562E-5</c:v>
                </c:pt>
                <c:pt idx="3">
                  <c:v>-1.1649486742220629E-5</c:v>
                </c:pt>
                <c:pt idx="4">
                  <c:v>2.2302932915643043E-6</c:v>
                </c:pt>
                <c:pt idx="5">
                  <c:v>1.6110073325349244E-5</c:v>
                </c:pt>
                <c:pt idx="6">
                  <c:v>2.9989853359134184E-5</c:v>
                </c:pt>
                <c:pt idx="7">
                  <c:v>4.386963339291911E-5</c:v>
                </c:pt>
                <c:pt idx="8">
                  <c:v>5.774941342670405E-5</c:v>
                </c:pt>
                <c:pt idx="9">
                  <c:v>7.162919346048899E-5</c:v>
                </c:pt>
                <c:pt idx="10">
                  <c:v>1.3964011562603518E-4</c:v>
                </c:pt>
                <c:pt idx="11">
                  <c:v>2.2847070784225875E-4</c:v>
                </c:pt>
                <c:pt idx="12">
                  <c:v>3.6171659616659416E-4</c:v>
                </c:pt>
                <c:pt idx="13">
                  <c:v>4.5054718838281774E-4</c:v>
                </c:pt>
                <c:pt idx="14">
                  <c:v>5.6158542865309725E-4</c:v>
                </c:pt>
                <c:pt idx="15">
                  <c:v>6.5041602086932083E-4</c:v>
                </c:pt>
                <c:pt idx="16">
                  <c:v>7.8366190919365618E-4</c:v>
                </c:pt>
                <c:pt idx="17">
                  <c:v>8.947001494639357E-4</c:v>
                </c:pt>
                <c:pt idx="18">
                  <c:v>1.0057383897342151E-3</c:v>
                </c:pt>
                <c:pt idx="19">
                  <c:v>1.2056072222207182E-3</c:v>
                </c:pt>
                <c:pt idx="20">
                  <c:v>1.4276837027612772E-3</c:v>
                </c:pt>
                <c:pt idx="21">
                  <c:v>1.6497601833018361E-3</c:v>
                </c:pt>
                <c:pt idx="22">
                  <c:v>1.8718366638423951E-3</c:v>
                </c:pt>
                <c:pt idx="23">
                  <c:v>2.0939131443829537E-3</c:v>
                </c:pt>
                <c:pt idx="24">
                  <c:v>2.3159896249235127E-3</c:v>
                </c:pt>
                <c:pt idx="25">
                  <c:v>2.5380661054640718E-3</c:v>
                </c:pt>
                <c:pt idx="26">
                  <c:v>2.7601425860046308E-3</c:v>
                </c:pt>
                <c:pt idx="27">
                  <c:v>2.9822190665451899E-3</c:v>
                </c:pt>
                <c:pt idx="28">
                  <c:v>3.2042955470857485E-3</c:v>
                </c:pt>
                <c:pt idx="29">
                  <c:v>3.4263720276263075E-3</c:v>
                </c:pt>
                <c:pt idx="30">
                  <c:v>3.6484485081668665E-3</c:v>
                </c:pt>
                <c:pt idx="31">
                  <c:v>3.8705249887074251E-3</c:v>
                </c:pt>
                <c:pt idx="32">
                  <c:v>4.0926014692479846E-3</c:v>
                </c:pt>
                <c:pt idx="33">
                  <c:v>4.3146779497885432E-3</c:v>
                </c:pt>
                <c:pt idx="34">
                  <c:v>4.5367544303291027E-3</c:v>
                </c:pt>
                <c:pt idx="35">
                  <c:v>4.7366232628156058E-3</c:v>
                </c:pt>
                <c:pt idx="36">
                  <c:v>4.9586997433561644E-3</c:v>
                </c:pt>
                <c:pt idx="37">
                  <c:v>5.1807762238967239E-3</c:v>
                </c:pt>
                <c:pt idx="38">
                  <c:v>5.4028527044372825E-3</c:v>
                </c:pt>
                <c:pt idx="39">
                  <c:v>5.6249291849778411E-3</c:v>
                </c:pt>
                <c:pt idx="40">
                  <c:v>5.8470056655184005E-3</c:v>
                </c:pt>
                <c:pt idx="41">
                  <c:v>6.0690821460589591E-3</c:v>
                </c:pt>
                <c:pt idx="42">
                  <c:v>6.2911586265995186E-3</c:v>
                </c:pt>
                <c:pt idx="43">
                  <c:v>6.5132351071400772E-3</c:v>
                </c:pt>
                <c:pt idx="44">
                  <c:v>6.7353115876806358E-3</c:v>
                </c:pt>
                <c:pt idx="45">
                  <c:v>6.9573880682211953E-3</c:v>
                </c:pt>
                <c:pt idx="46">
                  <c:v>7.1794645487617539E-3</c:v>
                </c:pt>
                <c:pt idx="47">
                  <c:v>7.4015410293023134E-3</c:v>
                </c:pt>
                <c:pt idx="48">
                  <c:v>7.623617509842872E-3</c:v>
                </c:pt>
                <c:pt idx="49">
                  <c:v>7.8456939903834323E-3</c:v>
                </c:pt>
                <c:pt idx="50">
                  <c:v>8.0677704709239909E-3</c:v>
                </c:pt>
                <c:pt idx="51">
                  <c:v>8.2232240073023821E-3</c:v>
                </c:pt>
                <c:pt idx="52">
                  <c:v>8.4008851917348297E-3</c:v>
                </c:pt>
                <c:pt idx="53">
                  <c:v>8.4453004878429407E-3</c:v>
                </c:pt>
                <c:pt idx="54">
                  <c:v>9.8665899633025179E-3</c:v>
                </c:pt>
                <c:pt idx="55">
                  <c:v>1.0005387763640367E-2</c:v>
                </c:pt>
                <c:pt idx="56">
                  <c:v>1.0144185563978217E-2</c:v>
                </c:pt>
                <c:pt idx="57">
                  <c:v>1.0282983364316066E-2</c:v>
                </c:pt>
                <c:pt idx="58">
                  <c:v>1.0421781164653915E-2</c:v>
                </c:pt>
                <c:pt idx="59">
                  <c:v>1.0560578964991765E-2</c:v>
                </c:pt>
                <c:pt idx="60">
                  <c:v>1.0699376765329614E-2</c:v>
                </c:pt>
                <c:pt idx="61">
                  <c:v>1.1287879438762095E-2</c:v>
                </c:pt>
                <c:pt idx="62">
                  <c:v>1.1426677239099944E-2</c:v>
                </c:pt>
                <c:pt idx="63">
                  <c:v>1.1565475039437794E-2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2D-4944-B978-A6673E031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26710906021982"/>
          <c:y val="0.14883124903504713"/>
          <c:w val="0.21895541705469687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 Residuals</a:t>
            </a:r>
          </a:p>
        </c:rich>
      </c:tx>
      <c:layout>
        <c:manualLayout>
          <c:xMode val="edge"/>
          <c:yMode val="edge"/>
          <c:x val="0.37624005784526399"/>
          <c:y val="9.54653937947494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21131740311205E-2"/>
          <c:y val="0.11802704852824185"/>
          <c:w val="0.83285645151189058"/>
          <c:h val="0.798583804709375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 Segment'!$P$23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</c:numCache>
            </c:numRef>
          </c:xVal>
          <c:yVal>
            <c:numRef>
              <c:f>'PQBRT Calcs Segments'!$E$4:$E$67</c:f>
              <c:numCache>
                <c:formatCode>General</c:formatCode>
                <c:ptCount val="64"/>
                <c:pt idx="0">
                  <c:v>6.8805320551240814E-5</c:v>
                </c:pt>
                <c:pt idx="1">
                  <c:v>6.0588936826682964E-5</c:v>
                </c:pt>
                <c:pt idx="2">
                  <c:v>4.8889266776005562E-5</c:v>
                </c:pt>
                <c:pt idx="3">
                  <c:v>4.2177486742220632E-5</c:v>
                </c:pt>
                <c:pt idx="4">
                  <c:v>3.4345706708435692E-5</c:v>
                </c:pt>
                <c:pt idx="5">
                  <c:v>2.6993926674650755E-5</c:v>
                </c:pt>
                <c:pt idx="6">
                  <c:v>1.9610146640865815E-5</c:v>
                </c:pt>
                <c:pt idx="7">
                  <c:v>1.0914366607080892E-5</c:v>
                </c:pt>
                <c:pt idx="8">
                  <c:v>5.2585865732959536E-6</c:v>
                </c:pt>
                <c:pt idx="9">
                  <c:v>-3.9491934604889877E-6</c:v>
                </c:pt>
                <c:pt idx="10">
                  <c:v>-2.9080115626035181E-5</c:v>
                </c:pt>
                <c:pt idx="11">
                  <c:v>-4.1398707842258764E-5</c:v>
                </c:pt>
                <c:pt idx="12">
                  <c:v>-8.7572596166594181E-5</c:v>
                </c:pt>
                <c:pt idx="13">
                  <c:v>-1.2117118838281775E-4</c:v>
                </c:pt>
                <c:pt idx="14">
                  <c:v>-1.6216142865309725E-4</c:v>
                </c:pt>
                <c:pt idx="15">
                  <c:v>-1.8104002086932085E-4</c:v>
                </c:pt>
                <c:pt idx="16">
                  <c:v>-2.3335790919365614E-4</c:v>
                </c:pt>
                <c:pt idx="17">
                  <c:v>-2.7009214946393568E-4</c:v>
                </c:pt>
                <c:pt idx="18">
                  <c:v>-2.5284238973421515E-4</c:v>
                </c:pt>
                <c:pt idx="19">
                  <c:v>-3.054472222207182E-4</c:v>
                </c:pt>
                <c:pt idx="20">
                  <c:v>-3.9277370276127725E-4</c:v>
                </c:pt>
                <c:pt idx="21">
                  <c:v>-2.6349018330183607E-4</c:v>
                </c:pt>
                <c:pt idx="22">
                  <c:v>-5.6770666384239519E-4</c:v>
                </c:pt>
                <c:pt idx="23">
                  <c:v>-3.5746314438295365E-4</c:v>
                </c:pt>
                <c:pt idx="24">
                  <c:v>-7.3083962492351273E-4</c:v>
                </c:pt>
                <c:pt idx="25">
                  <c:v>-5.9928610546407181E-4</c:v>
                </c:pt>
                <c:pt idx="26">
                  <c:v>-6.0798258600463064E-4</c:v>
                </c:pt>
                <c:pt idx="27">
                  <c:v>-6.8083906654518985E-4</c:v>
                </c:pt>
                <c:pt idx="28">
                  <c:v>-8.5130554708574835E-4</c:v>
                </c:pt>
                <c:pt idx="29">
                  <c:v>-9.3130202762630766E-4</c:v>
                </c:pt>
                <c:pt idx="30">
                  <c:v>-9.207385081668666E-4</c:v>
                </c:pt>
                <c:pt idx="31">
                  <c:v>-1.0821449887074251E-3</c:v>
                </c:pt>
                <c:pt idx="32">
                  <c:v>-1.4052114692479846E-3</c:v>
                </c:pt>
                <c:pt idx="33">
                  <c:v>-1.4800879497885431E-3</c:v>
                </c:pt>
                <c:pt idx="34">
                  <c:v>-1.5524344303291028E-3</c:v>
                </c:pt>
                <c:pt idx="35">
                  <c:v>-1.630763262815606E-3</c:v>
                </c:pt>
                <c:pt idx="36">
                  <c:v>-1.7198497433561642E-3</c:v>
                </c:pt>
                <c:pt idx="37">
                  <c:v>-1.818826223896724E-3</c:v>
                </c:pt>
                <c:pt idx="38">
                  <c:v>-1.8953627044372826E-3</c:v>
                </c:pt>
                <c:pt idx="39">
                  <c:v>-1.9871691849778412E-3</c:v>
                </c:pt>
                <c:pt idx="40">
                  <c:v>-2.0508456655184007E-3</c:v>
                </c:pt>
                <c:pt idx="41">
                  <c:v>-2.143292146058959E-3</c:v>
                </c:pt>
                <c:pt idx="42">
                  <c:v>-2.2382586265995187E-3</c:v>
                </c:pt>
                <c:pt idx="43">
                  <c:v>-2.3080151071400773E-3</c:v>
                </c:pt>
                <c:pt idx="44">
                  <c:v>-2.3791215876806356E-3</c:v>
                </c:pt>
                <c:pt idx="45">
                  <c:v>-2.4954080682211954E-3</c:v>
                </c:pt>
                <c:pt idx="46">
                  <c:v>-2.5677545487617541E-3</c:v>
                </c:pt>
                <c:pt idx="47">
                  <c:v>-2.6635210293023135E-3</c:v>
                </c:pt>
                <c:pt idx="48">
                  <c:v>-2.751397509842872E-3</c:v>
                </c:pt>
                <c:pt idx="49">
                  <c:v>-2.8095339903834327E-3</c:v>
                </c:pt>
                <c:pt idx="50">
                  <c:v>-2.8987104709239913E-3</c:v>
                </c:pt>
                <c:pt idx="51">
                  <c:v>-2.9588040073023824E-3</c:v>
                </c:pt>
                <c:pt idx="52">
                  <c:v>-3.0285651917348298E-3</c:v>
                </c:pt>
                <c:pt idx="53">
                  <c:v>-3.0883404878429407E-3</c:v>
                </c:pt>
                <c:pt idx="54">
                  <c:v>-3.6373699633025182E-3</c:v>
                </c:pt>
                <c:pt idx="55">
                  <c:v>-3.7028577636403675E-3</c:v>
                </c:pt>
                <c:pt idx="56">
                  <c:v>-3.6950355639782167E-3</c:v>
                </c:pt>
                <c:pt idx="57">
                  <c:v>-3.7559733643160662E-3</c:v>
                </c:pt>
                <c:pt idx="58">
                  <c:v>-3.8408811646539155E-3</c:v>
                </c:pt>
                <c:pt idx="59">
                  <c:v>-3.8469489649917647E-3</c:v>
                </c:pt>
                <c:pt idx="60">
                  <c:v>-3.9123967653296142E-3</c:v>
                </c:pt>
                <c:pt idx="61">
                  <c:v>-4.1410294387620953E-3</c:v>
                </c:pt>
                <c:pt idx="62">
                  <c:v>-4.1999872390999443E-3</c:v>
                </c:pt>
                <c:pt idx="63">
                  <c:v>-4.2612850394377934E-3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7-4E65-9CD3-9F16BE263555}"/>
            </c:ext>
          </c:extLst>
        </c:ser>
        <c:ser>
          <c:idx val="1"/>
          <c:order val="1"/>
          <c:tx>
            <c:strRef>
              <c:f>'Graphics Total Linear Segment'!$P$24</c:f>
              <c:strCache>
                <c:ptCount val="1"/>
                <c:pt idx="0">
                  <c:v>PQBRT Graphics Data Linear Fit Residue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</c:numCache>
            </c:numRef>
          </c:xVal>
          <c:yVal>
            <c:numRef>
              <c:f>'PQBRT Calcs Segments'!$Q$4:$Q$67</c:f>
              <c:numCache>
                <c:formatCode>General</c:formatCode>
                <c:ptCount val="64"/>
                <c:pt idx="0">
                  <c:v>-1.534709999999996E-3</c:v>
                </c:pt>
                <c:pt idx="1">
                  <c:v>-1.534709999999996E-3</c:v>
                </c:pt>
                <c:pt idx="2">
                  <c:v>-1.534709999999996E-3</c:v>
                </c:pt>
                <c:pt idx="3">
                  <c:v>-1.534709999999996E-3</c:v>
                </c:pt>
                <c:pt idx="4">
                  <c:v>-1.534709999999996E-3</c:v>
                </c:pt>
                <c:pt idx="5">
                  <c:v>-1.534709999999996E-3</c:v>
                </c:pt>
                <c:pt idx="6">
                  <c:v>-1.534709999999996E-3</c:v>
                </c:pt>
                <c:pt idx="7">
                  <c:v>-1.534709999999996E-3</c:v>
                </c:pt>
                <c:pt idx="8">
                  <c:v>-1.534709999999996E-3</c:v>
                </c:pt>
                <c:pt idx="9">
                  <c:v>-1.534709999999996E-3</c:v>
                </c:pt>
                <c:pt idx="10">
                  <c:v>-1.534709999999996E-3</c:v>
                </c:pt>
                <c:pt idx="11">
                  <c:v>-1.534709999999996E-3</c:v>
                </c:pt>
                <c:pt idx="12">
                  <c:v>-1.534709999999996E-3</c:v>
                </c:pt>
                <c:pt idx="13">
                  <c:v>-1.534709999999996E-3</c:v>
                </c:pt>
                <c:pt idx="14">
                  <c:v>-1.534709999999996E-3</c:v>
                </c:pt>
                <c:pt idx="15">
                  <c:v>-1.534709999999996E-3</c:v>
                </c:pt>
                <c:pt idx="16">
                  <c:v>-1.534709999999996E-3</c:v>
                </c:pt>
                <c:pt idx="17">
                  <c:v>-1.534709999999996E-3</c:v>
                </c:pt>
                <c:pt idx="18">
                  <c:v>-1.534709999999996E-3</c:v>
                </c:pt>
                <c:pt idx="19">
                  <c:v>-1.534709999999996E-3</c:v>
                </c:pt>
                <c:pt idx="20">
                  <c:v>-1.534709999999996E-3</c:v>
                </c:pt>
                <c:pt idx="21">
                  <c:v>-1.534709999999996E-3</c:v>
                </c:pt>
                <c:pt idx="22">
                  <c:v>-1.534709999999996E-3</c:v>
                </c:pt>
                <c:pt idx="23">
                  <c:v>-1.534709999999996E-3</c:v>
                </c:pt>
                <c:pt idx="24">
                  <c:v>-1.534709999999996E-3</c:v>
                </c:pt>
                <c:pt idx="25">
                  <c:v>-1.534709999999996E-3</c:v>
                </c:pt>
                <c:pt idx="26">
                  <c:v>-1.534709999999996E-3</c:v>
                </c:pt>
                <c:pt idx="27">
                  <c:v>-1.534709999999996E-3</c:v>
                </c:pt>
                <c:pt idx="28">
                  <c:v>-1.534709999999996E-3</c:v>
                </c:pt>
                <c:pt idx="29">
                  <c:v>-1.534709999999996E-3</c:v>
                </c:pt>
                <c:pt idx="30">
                  <c:v>-1.534709999999996E-3</c:v>
                </c:pt>
                <c:pt idx="31">
                  <c:v>-1.534709999999996E-3</c:v>
                </c:pt>
                <c:pt idx="32">
                  <c:v>-1.534709999999996E-3</c:v>
                </c:pt>
                <c:pt idx="33">
                  <c:v>-1.534709999999996E-3</c:v>
                </c:pt>
                <c:pt idx="34">
                  <c:v>-1.534709999999996E-3</c:v>
                </c:pt>
                <c:pt idx="35">
                  <c:v>-1.534709999999996E-3</c:v>
                </c:pt>
                <c:pt idx="36">
                  <c:v>-1.534709999999996E-3</c:v>
                </c:pt>
                <c:pt idx="37">
                  <c:v>-1.534709999999996E-3</c:v>
                </c:pt>
                <c:pt idx="38">
                  <c:v>-1.534709999999996E-3</c:v>
                </c:pt>
                <c:pt idx="39">
                  <c:v>-1.534709999999996E-3</c:v>
                </c:pt>
                <c:pt idx="40">
                  <c:v>-1.534709999999996E-3</c:v>
                </c:pt>
                <c:pt idx="41">
                  <c:v>-1.534709999999996E-3</c:v>
                </c:pt>
                <c:pt idx="42">
                  <c:v>-1.534709999999996E-3</c:v>
                </c:pt>
                <c:pt idx="43">
                  <c:v>-1.534709999999996E-3</c:v>
                </c:pt>
                <c:pt idx="44">
                  <c:v>-1.534709999999996E-3</c:v>
                </c:pt>
                <c:pt idx="45">
                  <c:v>-1.534709999999996E-3</c:v>
                </c:pt>
                <c:pt idx="46">
                  <c:v>-1.534709999999996E-3</c:v>
                </c:pt>
                <c:pt idx="47">
                  <c:v>-1.534709999999996E-3</c:v>
                </c:pt>
                <c:pt idx="48">
                  <c:v>-1.534709999999996E-3</c:v>
                </c:pt>
                <c:pt idx="49">
                  <c:v>-1.534709999999996E-3</c:v>
                </c:pt>
                <c:pt idx="50">
                  <c:v>-1.534709999999996E-3</c:v>
                </c:pt>
                <c:pt idx="51">
                  <c:v>-1.534709999999996E-3</c:v>
                </c:pt>
                <c:pt idx="52">
                  <c:v>-1.534709999999996E-3</c:v>
                </c:pt>
                <c:pt idx="53">
                  <c:v>-1.534709999999996E-3</c:v>
                </c:pt>
                <c:pt idx="54">
                  <c:v>-1.534709999999996E-3</c:v>
                </c:pt>
                <c:pt idx="55">
                  <c:v>-1.534709999999996E-3</c:v>
                </c:pt>
                <c:pt idx="56">
                  <c:v>-1.534709999999996E-3</c:v>
                </c:pt>
                <c:pt idx="57">
                  <c:v>-1.534709999999996E-3</c:v>
                </c:pt>
                <c:pt idx="58">
                  <c:v>-1.534709999999996E-3</c:v>
                </c:pt>
                <c:pt idx="59">
                  <c:v>-1.534709999999996E-3</c:v>
                </c:pt>
                <c:pt idx="60">
                  <c:v>-1.534709999999996E-3</c:v>
                </c:pt>
                <c:pt idx="61">
                  <c:v>-1.534709999999996E-3</c:v>
                </c:pt>
                <c:pt idx="62">
                  <c:v>-1.534709999999996E-3</c:v>
                </c:pt>
                <c:pt idx="63">
                  <c:v>-1.534709999999996E-3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D7-4E65-9CD3-9F16BE26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7909599694832"/>
          <c:y val="0.73602189941054508"/>
          <c:w val="0.28255395949692841"/>
          <c:h val="0.10739931971510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Plot Log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QQ Plot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QQPlot!$I$2:$I$65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QQPlot!$F$2:$F$65</c:f>
              <c:numCache>
                <c:formatCode>General</c:formatCode>
                <c:ptCount val="64"/>
                <c:pt idx="0">
                  <c:v>0</c:v>
                </c:pt>
                <c:pt idx="1">
                  <c:v>2.9718680993610735E-3</c:v>
                </c:pt>
                <c:pt idx="2">
                  <c:v>4.5571921179603566E-3</c:v>
                </c:pt>
                <c:pt idx="3">
                  <c:v>5.9329587896765302E-3</c:v>
                </c:pt>
                <c:pt idx="4">
                  <c:v>6.6211781428987398E-3</c:v>
                </c:pt>
                <c:pt idx="5">
                  <c:v>7.112805353726475E-3</c:v>
                </c:pt>
                <c:pt idx="6">
                  <c:v>7.6105190361761797E-3</c:v>
                </c:pt>
                <c:pt idx="7">
                  <c:v>8.0875212519040708E-3</c:v>
                </c:pt>
                <c:pt idx="8">
                  <c:v>8.5229103010650061E-3</c:v>
                </c:pt>
                <c:pt idx="9">
                  <c:v>8.9639277105518882E-3</c:v>
                </c:pt>
                <c:pt idx="10">
                  <c:v>9.3398072785256126E-3</c:v>
                </c:pt>
                <c:pt idx="11">
                  <c:v>1.112546628236318E-2</c:v>
                </c:pt>
                <c:pt idx="12">
                  <c:v>1.4147791347061916E-2</c:v>
                </c:pt>
                <c:pt idx="13">
                  <c:v>1.6983756945976352E-2</c:v>
                </c:pt>
                <c:pt idx="14">
                  <c:v>1.8539471405625351E-2</c:v>
                </c:pt>
                <c:pt idx="15">
                  <c:v>2.0561711990979739E-2</c:v>
                </c:pt>
                <c:pt idx="16">
                  <c:v>2.2005090320196371E-2</c:v>
                </c:pt>
                <c:pt idx="17">
                  <c:v>2.404395974044209E-2</c:v>
                </c:pt>
                <c:pt idx="18">
                  <c:v>2.7779704822045895E-2</c:v>
                </c:pt>
                <c:pt idx="19">
                  <c:v>3.2569003669133019E-2</c:v>
                </c:pt>
                <c:pt idx="20">
                  <c:v>3.4549384943874183E-2</c:v>
                </c:pt>
                <c:pt idx="21">
                  <c:v>3.7643857400643736E-2</c:v>
                </c:pt>
                <c:pt idx="22">
                  <c:v>4.3884963256222514E-2</c:v>
                </c:pt>
                <c:pt idx="23">
                  <c:v>4.670963498037637E-2</c:v>
                </c:pt>
                <c:pt idx="24">
                  <c:v>4.7832729380623891E-2</c:v>
                </c:pt>
                <c:pt idx="25">
                  <c:v>4.8126499976624104E-2</c:v>
                </c:pt>
                <c:pt idx="26">
                  <c:v>4.8186927687911378E-2</c:v>
                </c:pt>
                <c:pt idx="27">
                  <c:v>4.9906813162132482E-2</c:v>
                </c:pt>
                <c:pt idx="28">
                  <c:v>5.2273415805742025E-2</c:v>
                </c:pt>
                <c:pt idx="29">
                  <c:v>5.653547558834187E-2</c:v>
                </c:pt>
                <c:pt idx="30">
                  <c:v>5.7121362028579113E-2</c:v>
                </c:pt>
                <c:pt idx="31">
                  <c:v>5.8123145131694309E-2</c:v>
                </c:pt>
                <c:pt idx="32">
                  <c:v>6.0723883275034377E-2</c:v>
                </c:pt>
                <c:pt idx="33">
                  <c:v>6.3478106461992076E-2</c:v>
                </c:pt>
                <c:pt idx="34">
                  <c:v>6.6821553409061069E-2</c:v>
                </c:pt>
                <c:pt idx="35">
                  <c:v>6.6990596355010895E-2</c:v>
                </c:pt>
                <c:pt idx="36">
                  <c:v>7.0278303906682327E-2</c:v>
                </c:pt>
                <c:pt idx="37">
                  <c:v>7.0717890240023423E-2</c:v>
                </c:pt>
                <c:pt idx="38">
                  <c:v>7.1938445910375348E-2</c:v>
                </c:pt>
                <c:pt idx="39">
                  <c:v>7.3144241058336237E-2</c:v>
                </c:pt>
                <c:pt idx="40">
                  <c:v>7.3249368597961301E-2</c:v>
                </c:pt>
                <c:pt idx="41">
                  <c:v>7.4654202828775829E-2</c:v>
                </c:pt>
                <c:pt idx="42">
                  <c:v>7.9430976325360628E-2</c:v>
                </c:pt>
                <c:pt idx="43">
                  <c:v>8.1018886686994168E-2</c:v>
                </c:pt>
                <c:pt idx="44">
                  <c:v>8.2261230236363475E-2</c:v>
                </c:pt>
                <c:pt idx="45">
                  <c:v>8.3540289681087412E-2</c:v>
                </c:pt>
                <c:pt idx="46">
                  <c:v>8.439431260458255E-2</c:v>
                </c:pt>
                <c:pt idx="47">
                  <c:v>8.5453730170192102E-2</c:v>
                </c:pt>
                <c:pt idx="48">
                  <c:v>8.6415912886458585E-2</c:v>
                </c:pt>
                <c:pt idx="49">
                  <c:v>8.6607909569507563E-2</c:v>
                </c:pt>
                <c:pt idx="50">
                  <c:v>8.7845489354889478E-2</c:v>
                </c:pt>
                <c:pt idx="51">
                  <c:v>8.8835691025623248E-2</c:v>
                </c:pt>
                <c:pt idx="52">
                  <c:v>9.1600000000000001E-2</c:v>
                </c:pt>
                <c:pt idx="53">
                  <c:v>9.4148127968643108E-2</c:v>
                </c:pt>
                <c:pt idx="54">
                  <c:v>9.4247175023976185E-2</c:v>
                </c:pt>
                <c:pt idx="55">
                  <c:v>9.4404237193041293E-2</c:v>
                </c:pt>
                <c:pt idx="56">
                  <c:v>9.9892892640067246E-2</c:v>
                </c:pt>
                <c:pt idx="57">
                  <c:v>0.10037579389474337</c:v>
                </c:pt>
                <c:pt idx="58">
                  <c:v>0.10084294720008931</c:v>
                </c:pt>
                <c:pt idx="59">
                  <c:v>0.10094751111344945</c:v>
                </c:pt>
                <c:pt idx="60">
                  <c:v>0.10283238789408715</c:v>
                </c:pt>
                <c:pt idx="61">
                  <c:v>0.10370149468546729</c:v>
                </c:pt>
                <c:pt idx="62">
                  <c:v>0.10762713412518239</c:v>
                </c:pt>
                <c:pt idx="63">
                  <c:v>0.10786148524844259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49-4A62-B571-020F778A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103519"/>
        <c:axId val="1454156351"/>
      </c:scatterChart>
      <c:valAx>
        <c:axId val="13441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56351"/>
        <c:crosses val="autoZero"/>
        <c:crossBetween val="midCat"/>
      </c:valAx>
      <c:valAx>
        <c:axId val="14541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 Error in Linear Residuals</a:t>
            </a:r>
          </a:p>
        </c:rich>
      </c:tx>
      <c:layout>
        <c:manualLayout>
          <c:xMode val="edge"/>
          <c:yMode val="edge"/>
          <c:x val="0.38810516073109497"/>
          <c:y val="2.4797745870001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3231107593509"/>
          <c:y val="9.5469755469755474E-2"/>
          <c:w val="0.84457114724359261"/>
          <c:h val="0.780978120978121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% Errors'!$P$23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Segments'!$V$21:$V$69</c:f>
              <c:numCache>
                <c:formatCode>General</c:formatCode>
                <c:ptCount val="49"/>
                <c:pt idx="0">
                  <c:v>705536</c:v>
                </c:pt>
                <c:pt idx="1">
                  <c:v>787456</c:v>
                </c:pt>
                <c:pt idx="2">
                  <c:v>934912</c:v>
                </c:pt>
                <c:pt idx="3">
                  <c:v>1098752</c:v>
                </c:pt>
                <c:pt idx="4">
                  <c:v>1262592</c:v>
                </c:pt>
                <c:pt idx="5">
                  <c:v>1426432</c:v>
                </c:pt>
                <c:pt idx="6">
                  <c:v>1590272</c:v>
                </c:pt>
                <c:pt idx="7">
                  <c:v>1754112</c:v>
                </c:pt>
                <c:pt idx="8">
                  <c:v>1917952</c:v>
                </c:pt>
                <c:pt idx="9">
                  <c:v>2081792</c:v>
                </c:pt>
                <c:pt idx="10">
                  <c:v>2245632</c:v>
                </c:pt>
                <c:pt idx="11">
                  <c:v>2409472</c:v>
                </c:pt>
                <c:pt idx="12">
                  <c:v>2573312</c:v>
                </c:pt>
                <c:pt idx="13">
                  <c:v>2737152</c:v>
                </c:pt>
                <c:pt idx="14">
                  <c:v>2900992</c:v>
                </c:pt>
                <c:pt idx="15">
                  <c:v>3064832</c:v>
                </c:pt>
                <c:pt idx="16">
                  <c:v>3228672</c:v>
                </c:pt>
                <c:pt idx="17">
                  <c:v>3392512</c:v>
                </c:pt>
                <c:pt idx="18">
                  <c:v>3539968</c:v>
                </c:pt>
                <c:pt idx="19">
                  <c:v>3703808</c:v>
                </c:pt>
                <c:pt idx="20">
                  <c:v>3867648</c:v>
                </c:pt>
                <c:pt idx="21">
                  <c:v>4031488</c:v>
                </c:pt>
                <c:pt idx="22">
                  <c:v>4195328</c:v>
                </c:pt>
                <c:pt idx="23">
                  <c:v>4359168</c:v>
                </c:pt>
                <c:pt idx="24">
                  <c:v>4523008</c:v>
                </c:pt>
                <c:pt idx="25">
                  <c:v>4686848</c:v>
                </c:pt>
                <c:pt idx="26">
                  <c:v>4850688</c:v>
                </c:pt>
                <c:pt idx="27">
                  <c:v>5014528</c:v>
                </c:pt>
                <c:pt idx="28">
                  <c:v>5178368</c:v>
                </c:pt>
                <c:pt idx="29">
                  <c:v>5342208</c:v>
                </c:pt>
                <c:pt idx="30">
                  <c:v>5506048</c:v>
                </c:pt>
                <c:pt idx="31">
                  <c:v>5669888</c:v>
                </c:pt>
                <c:pt idx="32">
                  <c:v>5833728</c:v>
                </c:pt>
                <c:pt idx="33">
                  <c:v>5997568</c:v>
                </c:pt>
                <c:pt idx="34">
                  <c:v>6112256</c:v>
                </c:pt>
                <c:pt idx="35">
                  <c:v>6243328</c:v>
                </c:pt>
                <c:pt idx="36">
                  <c:v>6276096</c:v>
                </c:pt>
                <c:pt idx="37">
                  <c:v>7324672</c:v>
                </c:pt>
                <c:pt idx="38">
                  <c:v>7427072</c:v>
                </c:pt>
                <c:pt idx="39">
                  <c:v>7529472</c:v>
                </c:pt>
                <c:pt idx="40">
                  <c:v>7631872</c:v>
                </c:pt>
                <c:pt idx="41">
                  <c:v>7734272</c:v>
                </c:pt>
                <c:pt idx="42">
                  <c:v>7836672</c:v>
                </c:pt>
                <c:pt idx="43">
                  <c:v>7939072</c:v>
                </c:pt>
                <c:pt idx="44">
                  <c:v>8373248</c:v>
                </c:pt>
                <c:pt idx="45">
                  <c:v>8475648</c:v>
                </c:pt>
                <c:pt idx="46">
                  <c:v>8578048</c:v>
                </c:pt>
                <c:pt idx="47">
                  <c:v>8680448</c:v>
                </c:pt>
                <c:pt idx="48">
                  <c:v>8782848</c:v>
                </c:pt>
              </c:numCache>
            </c:numRef>
          </c:xVal>
          <c:yVal>
            <c:numRef>
              <c:f>'PQBRT Calcs Segments'!$G$21:$G$69</c:f>
              <c:numCache>
                <c:formatCode>General</c:formatCode>
                <c:ptCount val="49"/>
                <c:pt idx="0">
                  <c:v>-43.24186521209073</c:v>
                </c:pt>
                <c:pt idx="1">
                  <c:v>-33.582644845266167</c:v>
                </c:pt>
                <c:pt idx="2">
                  <c:v>-33.932547793805348</c:v>
                </c:pt>
                <c:pt idx="3">
                  <c:v>-37.95245023830838</c:v>
                </c:pt>
                <c:pt idx="4">
                  <c:v>-19.007133047807141</c:v>
                </c:pt>
                <c:pt idx="5">
                  <c:v>-43.531447312951563</c:v>
                </c:pt>
                <c:pt idx="6">
                  <c:v>-20.585858756828795</c:v>
                </c:pt>
                <c:pt idx="7">
                  <c:v>-46.105392229348183</c:v>
                </c:pt>
                <c:pt idx="8">
                  <c:v>-30.910474910204965</c:v>
                </c:pt>
                <c:pt idx="9">
                  <c:v>-28.249878540844108</c:v>
                </c:pt>
                <c:pt idx="10">
                  <c:v>-29.583948176537117</c:v>
                </c:pt>
                <c:pt idx="11">
                  <c:v>-36.179735021642607</c:v>
                </c:pt>
                <c:pt idx="12">
                  <c:v>-37.325687360527269</c:v>
                </c:pt>
                <c:pt idx="13">
                  <c:v>-33.754999914465486</c:v>
                </c:pt>
                <c:pt idx="14">
                  <c:v>-38.809093047125039</c:v>
                </c:pt>
                <c:pt idx="15">
                  <c:v>-52.289078594769819</c:v>
                </c:pt>
                <c:pt idx="16">
                  <c:v>-52.215239233488553</c:v>
                </c:pt>
                <c:pt idx="17">
                  <c:v>-52.019703997195435</c:v>
                </c:pt>
                <c:pt idx="18">
                  <c:v>-52.506013239991702</c:v>
                </c:pt>
                <c:pt idx="19">
                  <c:v>-53.100629648059162</c:v>
                </c:pt>
                <c:pt idx="20">
                  <c:v>-54.100335338024784</c:v>
                </c:pt>
                <c:pt idx="21">
                  <c:v>-54.03757970620822</c:v>
                </c:pt>
                <c:pt idx="22">
                  <c:v>-54.626176135254703</c:v>
                </c:pt>
                <c:pt idx="23">
                  <c:v>-54.024215668422848</c:v>
                </c:pt>
                <c:pt idx="24">
                  <c:v>-54.59518074219352</c:v>
                </c:pt>
                <c:pt idx="25">
                  <c:v>-55.226100486059828</c:v>
                </c:pt>
                <c:pt idx="26">
                  <c:v>-54.884527019753484</c:v>
                </c:pt>
                <c:pt idx="27">
                  <c:v>-54.614734152565326</c:v>
                </c:pt>
                <c:pt idx="28">
                  <c:v>-55.926025401754274</c:v>
                </c:pt>
                <c:pt idx="29">
                  <c:v>-55.679011662957002</c:v>
                </c:pt>
                <c:pt idx="30">
                  <c:v>-56.215909373584608</c:v>
                </c:pt>
                <c:pt idx="31">
                  <c:v>-56.471126300595451</c:v>
                </c:pt>
                <c:pt idx="32">
                  <c:v>-55.787226585005897</c:v>
                </c:pt>
                <c:pt idx="33">
                  <c:v>-56.07809680916823</c:v>
                </c:pt>
                <c:pt idx="34">
                  <c:v>-56.20379846787268</c:v>
                </c:pt>
                <c:pt idx="35">
                  <c:v>-56.37350700879378</c:v>
                </c:pt>
                <c:pt idx="36">
                  <c:v>-57.650990260202441</c:v>
                </c:pt>
                <c:pt idx="37">
                  <c:v>-58.392061338378134</c:v>
                </c:pt>
                <c:pt idx="38">
                  <c:v>-58.751926030346027</c:v>
                </c:pt>
                <c:pt idx="39">
                  <c:v>-57.29492357873854</c:v>
                </c:pt>
                <c:pt idx="40">
                  <c:v>-57.545083649574103</c:v>
                </c:pt>
                <c:pt idx="41">
                  <c:v>-58.364071246393593</c:v>
                </c:pt>
                <c:pt idx="42">
                  <c:v>-57.300580535295573</c:v>
                </c:pt>
                <c:pt idx="43">
                  <c:v>-57.645620958506058</c:v>
                </c:pt>
                <c:pt idx="44">
                  <c:v>-57.942022552062731</c:v>
                </c:pt>
                <c:pt idx="45">
                  <c:v>-58.117716950636378</c:v>
                </c:pt>
                <c:pt idx="46">
                  <c:v>-58.340281940061715</c:v>
                </c:pt>
                <c:pt idx="47">
                  <c:v>-57.868246208507522</c:v>
                </c:pt>
                <c:pt idx="48">
                  <c:v>-58.553661855687878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B-46F8-AC8B-C173ED1DD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6913867842592916"/>
              <c:y val="0.8970398970398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707094237267561"/>
          <c:y val="0.66722170758067001"/>
          <c:w val="0.28533923406275247"/>
          <c:h val="0.1102948896093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 Error in LOG10 Residuals</a:t>
            </a:r>
          </a:p>
        </c:rich>
      </c:tx>
      <c:layout>
        <c:manualLayout>
          <c:xMode val="edge"/>
          <c:yMode val="edge"/>
          <c:x val="0.38810516073109497"/>
          <c:y val="2.4797745870001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3231107593509"/>
          <c:y val="9.5469755469755474E-2"/>
          <c:w val="0.84457114724359261"/>
          <c:h val="0.780978120978121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% Errors'!$P$23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Segments'!$V$20:$V$69</c:f>
              <c:numCache>
                <c:formatCode>General</c:formatCode>
                <c:ptCount val="50"/>
                <c:pt idx="0">
                  <c:v>623616</c:v>
                </c:pt>
                <c:pt idx="1">
                  <c:v>705536</c:v>
                </c:pt>
                <c:pt idx="2">
                  <c:v>787456</c:v>
                </c:pt>
                <c:pt idx="3">
                  <c:v>934912</c:v>
                </c:pt>
                <c:pt idx="4">
                  <c:v>1098752</c:v>
                </c:pt>
                <c:pt idx="5">
                  <c:v>1262592</c:v>
                </c:pt>
                <c:pt idx="6">
                  <c:v>1426432</c:v>
                </c:pt>
                <c:pt idx="7">
                  <c:v>1590272</c:v>
                </c:pt>
                <c:pt idx="8">
                  <c:v>1754112</c:v>
                </c:pt>
                <c:pt idx="9">
                  <c:v>1917952</c:v>
                </c:pt>
                <c:pt idx="10">
                  <c:v>2081792</c:v>
                </c:pt>
                <c:pt idx="11">
                  <c:v>2245632</c:v>
                </c:pt>
                <c:pt idx="12">
                  <c:v>2409472</c:v>
                </c:pt>
                <c:pt idx="13">
                  <c:v>2573312</c:v>
                </c:pt>
                <c:pt idx="14">
                  <c:v>2737152</c:v>
                </c:pt>
                <c:pt idx="15">
                  <c:v>2900992</c:v>
                </c:pt>
                <c:pt idx="16">
                  <c:v>3064832</c:v>
                </c:pt>
                <c:pt idx="17">
                  <c:v>3228672</c:v>
                </c:pt>
                <c:pt idx="18">
                  <c:v>3392512</c:v>
                </c:pt>
                <c:pt idx="19">
                  <c:v>3539968</c:v>
                </c:pt>
                <c:pt idx="20">
                  <c:v>3703808</c:v>
                </c:pt>
                <c:pt idx="21">
                  <c:v>3867648</c:v>
                </c:pt>
                <c:pt idx="22">
                  <c:v>4031488</c:v>
                </c:pt>
                <c:pt idx="23">
                  <c:v>4195328</c:v>
                </c:pt>
                <c:pt idx="24">
                  <c:v>4359168</c:v>
                </c:pt>
                <c:pt idx="25">
                  <c:v>4523008</c:v>
                </c:pt>
                <c:pt idx="26">
                  <c:v>4686848</c:v>
                </c:pt>
                <c:pt idx="27">
                  <c:v>4850688</c:v>
                </c:pt>
                <c:pt idx="28">
                  <c:v>5014528</c:v>
                </c:pt>
                <c:pt idx="29">
                  <c:v>5178368</c:v>
                </c:pt>
                <c:pt idx="30">
                  <c:v>5342208</c:v>
                </c:pt>
                <c:pt idx="31">
                  <c:v>5506048</c:v>
                </c:pt>
                <c:pt idx="32">
                  <c:v>5669888</c:v>
                </c:pt>
                <c:pt idx="33">
                  <c:v>5833728</c:v>
                </c:pt>
                <c:pt idx="34">
                  <c:v>5997568</c:v>
                </c:pt>
                <c:pt idx="35">
                  <c:v>6112256</c:v>
                </c:pt>
                <c:pt idx="36">
                  <c:v>6243328</c:v>
                </c:pt>
                <c:pt idx="37">
                  <c:v>6276096</c:v>
                </c:pt>
                <c:pt idx="38">
                  <c:v>7324672</c:v>
                </c:pt>
                <c:pt idx="39">
                  <c:v>7427072</c:v>
                </c:pt>
                <c:pt idx="40">
                  <c:v>7529472</c:v>
                </c:pt>
                <c:pt idx="41">
                  <c:v>7631872</c:v>
                </c:pt>
                <c:pt idx="42">
                  <c:v>7734272</c:v>
                </c:pt>
                <c:pt idx="43">
                  <c:v>7836672</c:v>
                </c:pt>
                <c:pt idx="44">
                  <c:v>7939072</c:v>
                </c:pt>
                <c:pt idx="45">
                  <c:v>8373248</c:v>
                </c:pt>
                <c:pt idx="46">
                  <c:v>8475648</c:v>
                </c:pt>
                <c:pt idx="47">
                  <c:v>8578048</c:v>
                </c:pt>
                <c:pt idx="48">
                  <c:v>8680448</c:v>
                </c:pt>
                <c:pt idx="49">
                  <c:v>8782848</c:v>
                </c:pt>
              </c:numCache>
            </c:numRef>
          </c:xVal>
          <c:yVal>
            <c:numRef>
              <c:f>'PQBRT Calcs Segments'!$M$20:$M$69</c:f>
              <c:numCache>
                <c:formatCode>General</c:formatCode>
                <c:ptCount val="50"/>
                <c:pt idx="0">
                  <c:v>1.7473651493067182</c:v>
                </c:pt>
                <c:pt idx="1">
                  <c:v>1.9242782001426022</c:v>
                </c:pt>
                <c:pt idx="2">
                  <c:v>1.0466204599572706</c:v>
                </c:pt>
                <c:pt idx="3">
                  <c:v>1.2482651283012993</c:v>
                </c:pt>
                <c:pt idx="4">
                  <c:v>1.8717529641859618</c:v>
                </c:pt>
                <c:pt idx="5">
                  <c:v>-0.17681961364326582</c:v>
                </c:pt>
                <c:pt idx="6">
                  <c:v>2.8637147003286065</c:v>
                </c:pt>
                <c:pt idx="7">
                  <c:v>0.30551209226557308</c:v>
                </c:pt>
                <c:pt idx="8">
                  <c:v>3.5232981185963874</c:v>
                </c:pt>
                <c:pt idx="9">
                  <c:v>1.9124490860460721</c:v>
                </c:pt>
                <c:pt idx="10">
                  <c:v>1.719643467139564</c:v>
                </c:pt>
                <c:pt idx="11">
                  <c:v>2.0310903973789505</c:v>
                </c:pt>
                <c:pt idx="12">
                  <c:v>3.0117487065542834</c:v>
                </c:pt>
                <c:pt idx="13">
                  <c:v>3.2983370143303223</c:v>
                </c:pt>
                <c:pt idx="14">
                  <c:v>2.978497967098058</c:v>
                </c:pt>
                <c:pt idx="15">
                  <c:v>3.7632125126691665</c:v>
                </c:pt>
                <c:pt idx="16">
                  <c:v>5.5499452304227992</c:v>
                </c:pt>
                <c:pt idx="17">
                  <c:v>5.6889950106594425</c:v>
                </c:pt>
                <c:pt idx="18">
                  <c:v>5.8095336032078757</c:v>
                </c:pt>
                <c:pt idx="19">
                  <c:v>5.9944883000512341</c:v>
                </c:pt>
                <c:pt idx="20">
                  <c:v>6.204374876288016</c:v>
                </c:pt>
                <c:pt idx="21">
                  <c:v>6.4613873045239592</c:v>
                </c:pt>
                <c:pt idx="22">
                  <c:v>6.5871985668145046</c:v>
                </c:pt>
                <c:pt idx="23">
                  <c:v>6.7903801410639799</c:v>
                </c:pt>
                <c:pt idx="24">
                  <c:v>6.8442673106882417</c:v>
                </c:pt>
                <c:pt idx="25">
                  <c:v>7.0413610846756489</c:v>
                </c:pt>
                <c:pt idx="26">
                  <c:v>7.2444967682963739</c:v>
                </c:pt>
                <c:pt idx="27">
                  <c:v>7.3235192258620394</c:v>
                </c:pt>
                <c:pt idx="28">
                  <c:v>7.4088940198975397</c:v>
                </c:pt>
                <c:pt idx="29">
                  <c:v>7.6945355710512517</c:v>
                </c:pt>
                <c:pt idx="30">
                  <c:v>7.779644425274661</c:v>
                </c:pt>
                <c:pt idx="31">
                  <c:v>7.963942649267004</c:v>
                </c:pt>
                <c:pt idx="32">
                  <c:v>8.1106755982791512</c:v>
                </c:pt>
                <c:pt idx="33">
                  <c:v>8.1333046253111672</c:v>
                </c:pt>
                <c:pt idx="34">
                  <c:v>8.2816702228945847</c:v>
                </c:pt>
                <c:pt idx="35">
                  <c:v>8.3745690092380869</c:v>
                </c:pt>
                <c:pt idx="36">
                  <c:v>8.4834792989235979</c:v>
                </c:pt>
                <c:pt idx="37">
                  <c:v>8.6740404559223805</c:v>
                </c:pt>
                <c:pt idx="38">
                  <c:v>9.4413419645476733</c:v>
                </c:pt>
                <c:pt idx="39">
                  <c:v>9.5532026786546673</c:v>
                </c:pt>
                <c:pt idx="40">
                  <c:v>9.4157183498331172</c:v>
                </c:pt>
                <c:pt idx="41">
                  <c:v>9.511767136729258</c:v>
                </c:pt>
                <c:pt idx="42">
                  <c:v>9.6861509294652439</c:v>
                </c:pt>
                <c:pt idx="43">
                  <c:v>9.5997013322289195</c:v>
                </c:pt>
                <c:pt idx="44">
                  <c:v>9.70813612677469</c:v>
                </c:pt>
                <c:pt idx="45">
                  <c:v>10.002131322770062</c:v>
                </c:pt>
                <c:pt idx="46">
                  <c:v>10.085634952069995</c:v>
                </c:pt>
                <c:pt idx="47">
                  <c:v>10.175551228378724</c:v>
                </c:pt>
                <c:pt idx="48">
                  <c:v>10.166660281748792</c:v>
                </c:pt>
                <c:pt idx="49">
                  <c:v>10.321912581638758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1-463D-B769-46D5D298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6913867842592916"/>
              <c:y val="0.8970398970398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707094237267561"/>
          <c:y val="0.66722170758067001"/>
          <c:w val="0.28533923406275247"/>
          <c:h val="0.1102948896093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Graphics</a:t>
            </a:r>
            <a:r>
              <a:rPr lang="en-US"/>
              <a:t> Performance</a:t>
            </a:r>
          </a:p>
          <a:p>
            <a:pPr>
              <a:defRPr/>
            </a:pPr>
            <a:r>
              <a:rPr lang="en-US"/>
              <a:t>Ploynomial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92230280288542E-2"/>
          <c:y val="8.1110212119749753E-2"/>
          <c:w val="0.87812425112035841"/>
          <c:h val="0.851128314018138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Quad'!$P$2</c:f>
              <c:strCache>
                <c:ptCount val="1"/>
                <c:pt idx="0">
                  <c:v>PQBRT Graphics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343835855241824E-2"/>
                  <c:y val="0.4120846343324116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Data'!$G$2:$G$77</c:f>
              <c:numCache>
                <c:formatCode>General</c:formatCode>
                <c:ptCount val="7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  <c:pt idx="66">
                  <c:v>8885248</c:v>
                </c:pt>
                <c:pt idx="67">
                  <c:v>8987648</c:v>
                </c:pt>
                <c:pt idx="68">
                  <c:v>9421824</c:v>
                </c:pt>
                <c:pt idx="69">
                  <c:v>9090048</c:v>
                </c:pt>
                <c:pt idx="70">
                  <c:v>9524224</c:v>
                </c:pt>
                <c:pt idx="71">
                  <c:v>9192448</c:v>
                </c:pt>
                <c:pt idx="72">
                  <c:v>9626624</c:v>
                </c:pt>
                <c:pt idx="73">
                  <c:v>9294848</c:v>
                </c:pt>
                <c:pt idx="74">
                  <c:v>9729024</c:v>
                </c:pt>
                <c:pt idx="75">
                  <c:v>10470400</c:v>
                </c:pt>
              </c:numCache>
            </c:numRef>
          </c:xVal>
          <c:yVal>
            <c:numRef>
              <c:f>'PQBRT Data'!$E$2:$E$77</c:f>
              <c:numCache>
                <c:formatCode>General</c:formatCode>
                <c:ptCount val="76"/>
                <c:pt idx="0">
                  <c:v>7.2320000000000004E-6</c:v>
                </c:pt>
                <c:pt idx="1">
                  <c:v>1.4239999999999999E-5</c:v>
                </c:pt>
                <c:pt idx="2">
                  <c:v>2.336E-5</c:v>
                </c:pt>
                <c:pt idx="3">
                  <c:v>3.0528000000000003E-5</c:v>
                </c:pt>
                <c:pt idx="4">
                  <c:v>3.6575999999999997E-5</c:v>
                </c:pt>
                <c:pt idx="5">
                  <c:v>4.3103999999999999E-5</c:v>
                </c:pt>
                <c:pt idx="6">
                  <c:v>4.9599999999999999E-5</c:v>
                </c:pt>
                <c:pt idx="7">
                  <c:v>5.4784000000000003E-5</c:v>
                </c:pt>
                <c:pt idx="8">
                  <c:v>6.3008000000000004E-5</c:v>
                </c:pt>
                <c:pt idx="9">
                  <c:v>6.7680000000000003E-5</c:v>
                </c:pt>
                <c:pt idx="10">
                  <c:v>1.1056E-4</c:v>
                </c:pt>
                <c:pt idx="11">
                  <c:v>1.8707199999999999E-4</c:v>
                </c:pt>
                <c:pt idx="12">
                  <c:v>2.7414399999999998E-4</c:v>
                </c:pt>
                <c:pt idx="13">
                  <c:v>3.2937599999999999E-4</c:v>
                </c:pt>
                <c:pt idx="14">
                  <c:v>3.99424E-4</c:v>
                </c:pt>
                <c:pt idx="15">
                  <c:v>4.6937599999999997E-4</c:v>
                </c:pt>
                <c:pt idx="16">
                  <c:v>5.5030400000000005E-4</c:v>
                </c:pt>
                <c:pt idx="17">
                  <c:v>6.2460800000000002E-4</c:v>
                </c:pt>
                <c:pt idx="18">
                  <c:v>7.5289599999999997E-4</c:v>
                </c:pt>
                <c:pt idx="19">
                  <c:v>9.0016E-4</c:v>
                </c:pt>
                <c:pt idx="20">
                  <c:v>1.03491E-3</c:v>
                </c:pt>
                <c:pt idx="21">
                  <c:v>1.38627E-3</c:v>
                </c:pt>
                <c:pt idx="22">
                  <c:v>1.3041299999999999E-3</c:v>
                </c:pt>
                <c:pt idx="23">
                  <c:v>1.7364500000000001E-3</c:v>
                </c:pt>
                <c:pt idx="24">
                  <c:v>1.58515E-3</c:v>
                </c:pt>
                <c:pt idx="25">
                  <c:v>1.93878E-3</c:v>
                </c:pt>
                <c:pt idx="26">
                  <c:v>2.1521600000000002E-3</c:v>
                </c:pt>
                <c:pt idx="27">
                  <c:v>2.30138E-3</c:v>
                </c:pt>
                <c:pt idx="28">
                  <c:v>2.3529900000000001E-3</c:v>
                </c:pt>
                <c:pt idx="29">
                  <c:v>2.4950699999999998E-3</c:v>
                </c:pt>
                <c:pt idx="30">
                  <c:v>2.7277099999999999E-3</c:v>
                </c:pt>
                <c:pt idx="31">
                  <c:v>2.78838E-3</c:v>
                </c:pt>
                <c:pt idx="32">
                  <c:v>2.68739E-3</c:v>
                </c:pt>
                <c:pt idx="33">
                  <c:v>2.8345900000000001E-3</c:v>
                </c:pt>
                <c:pt idx="34">
                  <c:v>2.9843199999999999E-3</c:v>
                </c:pt>
                <c:pt idx="35">
                  <c:v>3.1058599999999998E-3</c:v>
                </c:pt>
                <c:pt idx="36">
                  <c:v>3.2388500000000001E-3</c:v>
                </c:pt>
                <c:pt idx="37">
                  <c:v>3.3619499999999998E-3</c:v>
                </c:pt>
                <c:pt idx="38">
                  <c:v>3.5074899999999998E-3</c:v>
                </c:pt>
                <c:pt idx="39">
                  <c:v>3.6377599999999999E-3</c:v>
                </c:pt>
                <c:pt idx="40">
                  <c:v>3.7961599999999998E-3</c:v>
                </c:pt>
                <c:pt idx="41">
                  <c:v>3.9257900000000002E-3</c:v>
                </c:pt>
                <c:pt idx="42">
                  <c:v>4.0528999999999999E-3</c:v>
                </c:pt>
                <c:pt idx="43">
                  <c:v>4.20522E-3</c:v>
                </c:pt>
                <c:pt idx="44">
                  <c:v>4.3561900000000002E-3</c:v>
                </c:pt>
                <c:pt idx="45">
                  <c:v>4.4619799999999999E-3</c:v>
                </c:pt>
                <c:pt idx="46">
                  <c:v>4.6117099999999998E-3</c:v>
                </c:pt>
                <c:pt idx="47">
                  <c:v>4.7380199999999999E-3</c:v>
                </c:pt>
                <c:pt idx="48">
                  <c:v>4.87222E-3</c:v>
                </c:pt>
                <c:pt idx="49">
                  <c:v>5.0361599999999996E-3</c:v>
                </c:pt>
                <c:pt idx="50">
                  <c:v>5.1690599999999996E-3</c:v>
                </c:pt>
                <c:pt idx="51">
                  <c:v>5.2644199999999997E-3</c:v>
                </c:pt>
                <c:pt idx="52">
                  <c:v>5.3723199999999999E-3</c:v>
                </c:pt>
                <c:pt idx="53">
                  <c:v>5.35696E-3</c:v>
                </c:pt>
                <c:pt idx="54">
                  <c:v>6.2292199999999997E-3</c:v>
                </c:pt>
                <c:pt idx="55">
                  <c:v>6.3025299999999998E-3</c:v>
                </c:pt>
                <c:pt idx="56">
                  <c:v>6.4491499999999998E-3</c:v>
                </c:pt>
                <c:pt idx="57">
                  <c:v>6.5270099999999998E-3</c:v>
                </c:pt>
                <c:pt idx="58">
                  <c:v>6.5808999999999998E-3</c:v>
                </c:pt>
                <c:pt idx="59">
                  <c:v>6.7136299999999999E-3</c:v>
                </c:pt>
                <c:pt idx="60">
                  <c:v>6.7869799999999997E-3</c:v>
                </c:pt>
                <c:pt idx="61">
                  <c:v>7.1468499999999997E-3</c:v>
                </c:pt>
                <c:pt idx="62">
                  <c:v>7.22669E-3</c:v>
                </c:pt>
                <c:pt idx="63">
                  <c:v>7.3041900000000003E-3</c:v>
                </c:pt>
                <c:pt idx="64">
                  <c:v>7.4139499999999999E-3</c:v>
                </c:pt>
                <c:pt idx="65">
                  <c:v>7.4694399999999999E-3</c:v>
                </c:pt>
                <c:pt idx="66">
                  <c:v>7.5812199999999996E-3</c:v>
                </c:pt>
                <c:pt idx="67">
                  <c:v>7.6207999999999996E-3</c:v>
                </c:pt>
                <c:pt idx="68">
                  <c:v>8.4985600000000005E-3</c:v>
                </c:pt>
                <c:pt idx="69">
                  <c:v>8.6626199999999993E-3</c:v>
                </c:pt>
                <c:pt idx="70">
                  <c:v>9.0577899999999996E-3</c:v>
                </c:pt>
                <c:pt idx="71">
                  <c:v>8.7710400000000008E-3</c:v>
                </c:pt>
                <c:pt idx="72">
                  <c:v>8.9363199999999993E-3</c:v>
                </c:pt>
                <c:pt idx="73">
                  <c:v>8.2121299999999998E-3</c:v>
                </c:pt>
                <c:pt idx="74">
                  <c:v>8.9186600000000001E-3</c:v>
                </c:pt>
                <c:pt idx="75">
                  <c:v>9.6709399999999994E-3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57-4C8A-BE60-B4D2A1F5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'Graphics Total Quad'!$P$3</c15:sqref>
                        </c15:formulaRef>
                      </c:ext>
                    </c:extLst>
                    <c:strCache>
                      <c:ptCount val="1"/>
                      <c:pt idx="0">
                        <c:v>PQBRT Graphics Data Linear Fit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'PQBRT Calcs Segments'!$V$4:$V$67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32</c:v>
                      </c:pt>
                      <c:pt idx="1">
                        <c:v>11264</c:v>
                      </c:pt>
                      <c:pt idx="2">
                        <c:v>26624</c:v>
                      </c:pt>
                      <c:pt idx="3">
                        <c:v>36864</c:v>
                      </c:pt>
                      <c:pt idx="4">
                        <c:v>47104</c:v>
                      </c:pt>
                      <c:pt idx="5">
                        <c:v>57344</c:v>
                      </c:pt>
                      <c:pt idx="6">
                        <c:v>67584</c:v>
                      </c:pt>
                      <c:pt idx="7">
                        <c:v>77824</c:v>
                      </c:pt>
                      <c:pt idx="8">
                        <c:v>88064</c:v>
                      </c:pt>
                      <c:pt idx="9">
                        <c:v>98304</c:v>
                      </c:pt>
                      <c:pt idx="10">
                        <c:v>148480</c:v>
                      </c:pt>
                      <c:pt idx="11">
                        <c:v>214016</c:v>
                      </c:pt>
                      <c:pt idx="12">
                        <c:v>312320</c:v>
                      </c:pt>
                      <c:pt idx="13">
                        <c:v>377856</c:v>
                      </c:pt>
                      <c:pt idx="14">
                        <c:v>459776</c:v>
                      </c:pt>
                      <c:pt idx="15">
                        <c:v>525312</c:v>
                      </c:pt>
                      <c:pt idx="16">
                        <c:v>623616</c:v>
                      </c:pt>
                      <c:pt idx="17">
                        <c:v>705536</c:v>
                      </c:pt>
                      <c:pt idx="18">
                        <c:v>787456</c:v>
                      </c:pt>
                      <c:pt idx="19">
                        <c:v>934912</c:v>
                      </c:pt>
                      <c:pt idx="20">
                        <c:v>1098752</c:v>
                      </c:pt>
                      <c:pt idx="21">
                        <c:v>1262592</c:v>
                      </c:pt>
                      <c:pt idx="22">
                        <c:v>1426432</c:v>
                      </c:pt>
                      <c:pt idx="23">
                        <c:v>1590272</c:v>
                      </c:pt>
                      <c:pt idx="24">
                        <c:v>1754112</c:v>
                      </c:pt>
                      <c:pt idx="25">
                        <c:v>1917952</c:v>
                      </c:pt>
                      <c:pt idx="26">
                        <c:v>2081792</c:v>
                      </c:pt>
                      <c:pt idx="27">
                        <c:v>2245632</c:v>
                      </c:pt>
                      <c:pt idx="28">
                        <c:v>2409472</c:v>
                      </c:pt>
                      <c:pt idx="29">
                        <c:v>2573312</c:v>
                      </c:pt>
                      <c:pt idx="30">
                        <c:v>2737152</c:v>
                      </c:pt>
                      <c:pt idx="31">
                        <c:v>2900992</c:v>
                      </c:pt>
                      <c:pt idx="32">
                        <c:v>3064832</c:v>
                      </c:pt>
                      <c:pt idx="33">
                        <c:v>3228672</c:v>
                      </c:pt>
                      <c:pt idx="34">
                        <c:v>3392512</c:v>
                      </c:pt>
                      <c:pt idx="35">
                        <c:v>3539968</c:v>
                      </c:pt>
                      <c:pt idx="36">
                        <c:v>3703808</c:v>
                      </c:pt>
                      <c:pt idx="37">
                        <c:v>3867648</c:v>
                      </c:pt>
                      <c:pt idx="38">
                        <c:v>4031488</c:v>
                      </c:pt>
                      <c:pt idx="39">
                        <c:v>4195328</c:v>
                      </c:pt>
                      <c:pt idx="40">
                        <c:v>4359168</c:v>
                      </c:pt>
                      <c:pt idx="41">
                        <c:v>4523008</c:v>
                      </c:pt>
                      <c:pt idx="42">
                        <c:v>4686848</c:v>
                      </c:pt>
                      <c:pt idx="43">
                        <c:v>4850688</c:v>
                      </c:pt>
                      <c:pt idx="44">
                        <c:v>5014528</c:v>
                      </c:pt>
                      <c:pt idx="45">
                        <c:v>5178368</c:v>
                      </c:pt>
                      <c:pt idx="46">
                        <c:v>5342208</c:v>
                      </c:pt>
                      <c:pt idx="47">
                        <c:v>5506048</c:v>
                      </c:pt>
                      <c:pt idx="48">
                        <c:v>5669888</c:v>
                      </c:pt>
                      <c:pt idx="49">
                        <c:v>5833728</c:v>
                      </c:pt>
                      <c:pt idx="50">
                        <c:v>5997568</c:v>
                      </c:pt>
                      <c:pt idx="51">
                        <c:v>6112256</c:v>
                      </c:pt>
                      <c:pt idx="52">
                        <c:v>6243328</c:v>
                      </c:pt>
                      <c:pt idx="53">
                        <c:v>6276096</c:v>
                      </c:pt>
                      <c:pt idx="54">
                        <c:v>7324672</c:v>
                      </c:pt>
                      <c:pt idx="55">
                        <c:v>7427072</c:v>
                      </c:pt>
                      <c:pt idx="56">
                        <c:v>7529472</c:v>
                      </c:pt>
                      <c:pt idx="57">
                        <c:v>7631872</c:v>
                      </c:pt>
                      <c:pt idx="58">
                        <c:v>7734272</c:v>
                      </c:pt>
                      <c:pt idx="59">
                        <c:v>7836672</c:v>
                      </c:pt>
                      <c:pt idx="60">
                        <c:v>7939072</c:v>
                      </c:pt>
                      <c:pt idx="61">
                        <c:v>8373248</c:v>
                      </c:pt>
                      <c:pt idx="62">
                        <c:v>8475648</c:v>
                      </c:pt>
                      <c:pt idx="63">
                        <c:v>8578048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'PQBRT Calcs Segments'!$B$4:$B$67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-6.6139424493759342E-5</c:v>
                      </c:pt>
                      <c:pt idx="1">
                        <c:v>-5.0857729716042777E-5</c:v>
                      </c:pt>
                      <c:pt idx="2">
                        <c:v>-2.9959957006103123E-5</c:v>
                      </c:pt>
                      <c:pt idx="3">
                        <c:v>-1.6028282736116857E-5</c:v>
                      </c:pt>
                      <c:pt idx="4">
                        <c:v>-2.0967478287760516E-6</c:v>
                      </c:pt>
                      <c:pt idx="5">
                        <c:v>1.1834647715919293E-5</c:v>
                      </c:pt>
                      <c:pt idx="6">
                        <c:v>2.5765903897969163E-5</c:v>
                      </c:pt>
                      <c:pt idx="7">
                        <c:v>3.9697020717373573E-5</c:v>
                      </c:pt>
                      <c:pt idx="8">
                        <c:v>5.3627998174132522E-5</c:v>
                      </c:pt>
                      <c:pt idx="9">
                        <c:v>6.7558836268245969E-5</c:v>
                      </c:pt>
                      <c:pt idx="10">
                        <c:v>1.3581792844236183E-4</c:v>
                      </c:pt>
                      <c:pt idx="11">
                        <c:v>2.2496762172468163E-4</c:v>
                      </c:pt>
                      <c:pt idx="12">
                        <c:v>3.5868145859698966E-4</c:v>
                      </c:pt>
                      <c:pt idx="13">
                        <c:v>4.4781688114441375E-4</c:v>
                      </c:pt>
                      <c:pt idx="14">
                        <c:v>5.5922813204031525E-4</c:v>
                      </c:pt>
                      <c:pt idx="15">
                        <c:v>6.4835071092633322E-4</c:v>
                      </c:pt>
                      <c:pt idx="16">
                        <c:v>7.820238762041887E-4</c:v>
                      </c:pt>
                      <c:pt idx="17">
                        <c:v>8.9340836947216071E-4</c:v>
                      </c:pt>
                      <c:pt idx="18">
                        <c:v>1.0047839435308229E-3</c:v>
                      </c:pt>
                      <c:pt idx="19">
                        <c:v>1.2052375004289542E-3</c:v>
                      </c:pt>
                      <c:pt idx="20">
                        <c:v>1.4279297817648339E-3</c:v>
                      </c:pt>
                      <c:pt idx="21">
                        <c:v>1.6505863862634747E-3</c:v>
                      </c:pt>
                      <c:pt idx="22">
                        <c:v>1.8732073139248763E-3</c:v>
                      </c:pt>
                      <c:pt idx="23">
                        <c:v>2.0957925647490387E-3</c:v>
                      </c:pt>
                      <c:pt idx="24">
                        <c:v>2.3183421387359621E-3</c:v>
                      </c:pt>
                      <c:pt idx="25">
                        <c:v>2.5408560358856458E-3</c:v>
                      </c:pt>
                      <c:pt idx="26">
                        <c:v>2.7633342561980906E-3</c:v>
                      </c:pt>
                      <c:pt idx="27">
                        <c:v>2.9857767996732962E-3</c:v>
                      </c:pt>
                      <c:pt idx="28">
                        <c:v>3.208183666311263E-3</c:v>
                      </c:pt>
                      <c:pt idx="29">
                        <c:v>3.4305548561119905E-3</c:v>
                      </c:pt>
                      <c:pt idx="30">
                        <c:v>3.6528903690754787E-3</c:v>
                      </c:pt>
                      <c:pt idx="31">
                        <c:v>3.8751902052017282E-3</c:v>
                      </c:pt>
                      <c:pt idx="32">
                        <c:v>4.0974543644907383E-3</c:v>
                      </c:pt>
                      <c:pt idx="33">
                        <c:v>4.3196828469425092E-3</c:v>
                      </c:pt>
                      <c:pt idx="34">
                        <c:v>4.5418756525570404E-3</c:v>
                      </c:pt>
                      <c:pt idx="35">
                        <c:v>4.7418186739142804E-3</c:v>
                      </c:pt>
                      <c:pt idx="36">
                        <c:v>4.963943693538057E-3</c:v>
                      </c:pt>
                      <c:pt idx="37">
                        <c:v>5.1860330363245957E-3</c:v>
                      </c:pt>
                      <c:pt idx="38">
                        <c:v>5.4080867022738939E-3</c:v>
                      </c:pt>
                      <c:pt idx="39">
                        <c:v>5.6301046913859541E-3</c:v>
                      </c:pt>
                      <c:pt idx="40">
                        <c:v>5.8520870036607745E-3</c:v>
                      </c:pt>
                      <c:pt idx="41">
                        <c:v>6.0740336390983562E-3</c:v>
                      </c:pt>
                      <c:pt idx="42">
                        <c:v>6.2959445976986982E-3</c:v>
                      </c:pt>
                      <c:pt idx="43">
                        <c:v>6.5178198794618013E-3</c:v>
                      </c:pt>
                      <c:pt idx="44">
                        <c:v>6.7396594843876648E-3</c:v>
                      </c:pt>
                      <c:pt idx="45">
                        <c:v>6.9614634124762903E-3</c:v>
                      </c:pt>
                      <c:pt idx="46">
                        <c:v>7.1832316637276752E-3</c:v>
                      </c:pt>
                      <c:pt idx="47">
                        <c:v>7.4049642381418222E-3</c:v>
                      </c:pt>
                      <c:pt idx="48">
                        <c:v>7.6266611357187295E-3</c:v>
                      </c:pt>
                      <c:pt idx="49">
                        <c:v>7.8483223564583971E-3</c:v>
                      </c:pt>
                      <c:pt idx="50">
                        <c:v>8.0699479003608268E-3</c:v>
                      </c:pt>
                      <c:pt idx="51">
                        <c:v>8.2250645533743696E-3</c:v>
                      </c:pt>
                      <c:pt idx="52">
                        <c:v>8.4023193221446461E-3</c:v>
                      </c:pt>
                      <c:pt idx="53">
                        <c:v>8.4466294466534926E-3</c:v>
                      </c:pt>
                      <c:pt idx="54">
                        <c:v>9.8637999361340517E-3</c:v>
                      </c:pt>
                      <c:pt idx="55">
                        <c:v>1.0002117169940636E-2</c:v>
                      </c:pt>
                      <c:pt idx="56">
                        <c:v>1.0140420467482673E-2</c:v>
                      </c:pt>
                      <c:pt idx="57">
                        <c:v>1.0278709828760165E-2</c:v>
                      </c:pt>
                      <c:pt idx="58">
                        <c:v>1.041698525377311E-2</c:v>
                      </c:pt>
                      <c:pt idx="59">
                        <c:v>1.0555246742521507E-2</c:v>
                      </c:pt>
                      <c:pt idx="60">
                        <c:v>1.0693494295005358E-2</c:v>
                      </c:pt>
                      <c:pt idx="61">
                        <c:v>1.1279509102361295E-2</c:v>
                      </c:pt>
                      <c:pt idx="62">
                        <c:v>1.1417683628818924E-2</c:v>
                      </c:pt>
                      <c:pt idx="63">
                        <c:v>1.1555844219012006E-2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157-4C8A-BE60-B4D2A1F53186}"/>
                  </c:ext>
                </c:extLst>
              </c15:ser>
            </c15:filteredScatterSeries>
          </c:ext>
        </c:extLst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9565460072554796"/>
              <c:y val="0.925718557064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17982724654692"/>
          <c:y val="0.27246026669240431"/>
          <c:w val="0.15428335006837371"/>
          <c:h val="0.1650378722928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Ploynomial Fit Residuals</a:t>
            </a:r>
          </a:p>
        </c:rich>
      </c:tx>
      <c:layout>
        <c:manualLayout>
          <c:xMode val="edge"/>
          <c:yMode val="edge"/>
          <c:x val="0.38810516073109497"/>
          <c:y val="2.4797745870001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3231107593509"/>
          <c:y val="9.5469755469755474E-2"/>
          <c:w val="0.84457114724359261"/>
          <c:h val="0.780978120978121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Quad'!$P$23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</c:numCache>
            </c:numRef>
          </c:xVal>
          <c:yVal>
            <c:numRef>
              <c:f>'PQBRT Calcs Segments'!$C$4:$C$67</c:f>
              <c:numCache>
                <c:formatCode>General</c:formatCode>
                <c:ptCount val="64"/>
                <c:pt idx="0">
                  <c:v>7.3371424493759343E-5</c:v>
                </c:pt>
                <c:pt idx="1">
                  <c:v>6.5097729716042776E-5</c:v>
                </c:pt>
                <c:pt idx="2">
                  <c:v>5.3319957006103123E-5</c:v>
                </c:pt>
                <c:pt idx="3">
                  <c:v>4.655628273611686E-5</c:v>
                </c:pt>
                <c:pt idx="4">
                  <c:v>3.8672747828776048E-5</c:v>
                </c:pt>
                <c:pt idx="5">
                  <c:v>3.1269352284080706E-5</c:v>
                </c:pt>
                <c:pt idx="6">
                  <c:v>2.3834096102030836E-5</c:v>
                </c:pt>
                <c:pt idx="7">
                  <c:v>1.508697928262643E-5</c:v>
                </c:pt>
                <c:pt idx="8">
                  <c:v>9.3800018258674822E-6</c:v>
                </c:pt>
                <c:pt idx="9">
                  <c:v>1.2116373175403343E-7</c:v>
                </c:pt>
                <c:pt idx="10">
                  <c:v>-2.5257928442361829E-5</c:v>
                </c:pt>
                <c:pt idx="11">
                  <c:v>-3.7895621724681641E-5</c:v>
                </c:pt>
                <c:pt idx="12">
                  <c:v>-8.4537458596989682E-5</c:v>
                </c:pt>
                <c:pt idx="13">
                  <c:v>-1.1844088114441377E-4</c:v>
                </c:pt>
                <c:pt idx="14">
                  <c:v>-1.5980413204031525E-4</c:v>
                </c:pt>
                <c:pt idx="15">
                  <c:v>-1.7897471092633325E-4</c:v>
                </c:pt>
                <c:pt idx="16">
                  <c:v>-2.3171987620418865E-4</c:v>
                </c:pt>
                <c:pt idx="17">
                  <c:v>-2.6880036947216069E-4</c:v>
                </c:pt>
                <c:pt idx="18">
                  <c:v>-2.5188794353082293E-4</c:v>
                </c:pt>
                <c:pt idx="19">
                  <c:v>-3.050775004289542E-4</c:v>
                </c:pt>
                <c:pt idx="20">
                  <c:v>-3.9301978176483395E-4</c:v>
                </c:pt>
                <c:pt idx="21">
                  <c:v>-2.6431638626347466E-4</c:v>
                </c:pt>
                <c:pt idx="22">
                  <c:v>-5.6907731392487641E-4</c:v>
                </c:pt>
                <c:pt idx="23">
                  <c:v>-3.5934256474903867E-4</c:v>
                </c:pt>
                <c:pt idx="24">
                  <c:v>-7.3319213873596209E-4</c:v>
                </c:pt>
                <c:pt idx="25">
                  <c:v>-6.020760358856458E-4</c:v>
                </c:pt>
                <c:pt idx="26">
                  <c:v>-6.1117425619809044E-4</c:v>
                </c:pt>
                <c:pt idx="27">
                  <c:v>-6.8439679967329621E-4</c:v>
                </c:pt>
                <c:pt idx="28">
                  <c:v>-8.5519366631126286E-4</c:v>
                </c:pt>
                <c:pt idx="29">
                  <c:v>-9.3548485611199064E-4</c:v>
                </c:pt>
                <c:pt idx="30">
                  <c:v>-9.2518036907547879E-4</c:v>
                </c:pt>
                <c:pt idx="31">
                  <c:v>-1.0868102052017281E-3</c:v>
                </c:pt>
                <c:pt idx="32">
                  <c:v>-1.4100643644907383E-3</c:v>
                </c:pt>
                <c:pt idx="33">
                  <c:v>-1.4850928469425091E-3</c:v>
                </c:pt>
                <c:pt idx="34">
                  <c:v>-1.5575556525570405E-3</c:v>
                </c:pt>
                <c:pt idx="35">
                  <c:v>-1.6359586739142806E-3</c:v>
                </c:pt>
                <c:pt idx="36">
                  <c:v>-1.7250936935380569E-3</c:v>
                </c:pt>
                <c:pt idx="37">
                  <c:v>-1.8240830363245959E-3</c:v>
                </c:pt>
                <c:pt idx="38">
                  <c:v>-1.900596702273894E-3</c:v>
                </c:pt>
                <c:pt idx="39">
                  <c:v>-1.9923446913859542E-3</c:v>
                </c:pt>
                <c:pt idx="40">
                  <c:v>-2.0559270036607747E-3</c:v>
                </c:pt>
                <c:pt idx="41">
                  <c:v>-2.148243639098356E-3</c:v>
                </c:pt>
                <c:pt idx="42">
                  <c:v>-2.2430445976986983E-3</c:v>
                </c:pt>
                <c:pt idx="43">
                  <c:v>-2.3125998794618014E-3</c:v>
                </c:pt>
                <c:pt idx="44">
                  <c:v>-2.3834694843876646E-3</c:v>
                </c:pt>
                <c:pt idx="45">
                  <c:v>-2.4994834124762904E-3</c:v>
                </c:pt>
                <c:pt idx="46">
                  <c:v>-2.5715216637276755E-3</c:v>
                </c:pt>
                <c:pt idx="47">
                  <c:v>-2.6669442381418223E-3</c:v>
                </c:pt>
                <c:pt idx="48">
                  <c:v>-2.7544411357187295E-3</c:v>
                </c:pt>
                <c:pt idx="49">
                  <c:v>-2.8121623564583975E-3</c:v>
                </c:pt>
                <c:pt idx="50">
                  <c:v>-2.9008879003608271E-3</c:v>
                </c:pt>
                <c:pt idx="51">
                  <c:v>-2.9606445533743699E-3</c:v>
                </c:pt>
                <c:pt idx="52">
                  <c:v>-3.0299993221446463E-3</c:v>
                </c:pt>
                <c:pt idx="53">
                  <c:v>-3.0896694466534926E-3</c:v>
                </c:pt>
                <c:pt idx="54">
                  <c:v>-3.634579936134052E-3</c:v>
                </c:pt>
                <c:pt idx="55">
                  <c:v>-3.6995871699406361E-3</c:v>
                </c:pt>
                <c:pt idx="56">
                  <c:v>-3.6912704674826732E-3</c:v>
                </c:pt>
                <c:pt idx="57">
                  <c:v>-3.7516998287601654E-3</c:v>
                </c:pt>
                <c:pt idx="58">
                  <c:v>-3.8360852537731105E-3</c:v>
                </c:pt>
                <c:pt idx="59">
                  <c:v>-3.8416167425215069E-3</c:v>
                </c:pt>
                <c:pt idx="60">
                  <c:v>-3.9065142950053585E-3</c:v>
                </c:pt>
                <c:pt idx="61">
                  <c:v>-4.1326591023612951E-3</c:v>
                </c:pt>
                <c:pt idx="62">
                  <c:v>-4.1909936288189236E-3</c:v>
                </c:pt>
                <c:pt idx="63">
                  <c:v>-4.2516542190120053E-3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E8-4C09-B602-58B460F6D49B}"/>
            </c:ext>
          </c:extLst>
        </c:ser>
        <c:ser>
          <c:idx val="1"/>
          <c:order val="1"/>
          <c:tx>
            <c:strRef>
              <c:f>'Graphics Total Quad'!$P$24</c:f>
              <c:strCache>
                <c:ptCount val="1"/>
                <c:pt idx="0">
                  <c:v>PQBRT Graphics Data Linear Fit Residue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</c:numCache>
            </c:numRef>
          </c:xVal>
          <c:yVal>
            <c:numRef>
              <c:f>'PQBRT Calcs Segments'!$O$4:$O$67</c:f>
              <c:numCache>
                <c:formatCode>General</c:formatCode>
                <c:ptCount val="64"/>
                <c:pt idx="0">
                  <c:v>-1.5347100000000018E-3</c:v>
                </c:pt>
                <c:pt idx="1">
                  <c:v>-1.5347100000000018E-3</c:v>
                </c:pt>
                <c:pt idx="2">
                  <c:v>-1.5347100000000018E-3</c:v>
                </c:pt>
                <c:pt idx="3">
                  <c:v>-1.5347100000000018E-3</c:v>
                </c:pt>
                <c:pt idx="4">
                  <c:v>-1.5347100000000018E-3</c:v>
                </c:pt>
                <c:pt idx="5">
                  <c:v>-1.5347100000000018E-3</c:v>
                </c:pt>
                <c:pt idx="6">
                  <c:v>-1.5347100000000018E-3</c:v>
                </c:pt>
                <c:pt idx="7">
                  <c:v>-1.5347100000000018E-3</c:v>
                </c:pt>
                <c:pt idx="8">
                  <c:v>-1.5347100000000018E-3</c:v>
                </c:pt>
                <c:pt idx="9">
                  <c:v>-1.5347100000000018E-3</c:v>
                </c:pt>
                <c:pt idx="10">
                  <c:v>-1.5347100000000018E-3</c:v>
                </c:pt>
                <c:pt idx="11">
                  <c:v>-1.5347100000000018E-3</c:v>
                </c:pt>
                <c:pt idx="12">
                  <c:v>-1.5347100000000018E-3</c:v>
                </c:pt>
                <c:pt idx="13">
                  <c:v>-1.5347100000000018E-3</c:v>
                </c:pt>
                <c:pt idx="14">
                  <c:v>-1.5347100000000018E-3</c:v>
                </c:pt>
                <c:pt idx="15">
                  <c:v>-1.5347100000000018E-3</c:v>
                </c:pt>
                <c:pt idx="16">
                  <c:v>-1.5347100000000018E-3</c:v>
                </c:pt>
                <c:pt idx="17">
                  <c:v>-1.5347100000000018E-3</c:v>
                </c:pt>
                <c:pt idx="18">
                  <c:v>-1.5347100000000018E-3</c:v>
                </c:pt>
                <c:pt idx="19">
                  <c:v>-1.5347100000000018E-3</c:v>
                </c:pt>
                <c:pt idx="20">
                  <c:v>-1.5347100000000018E-3</c:v>
                </c:pt>
                <c:pt idx="21">
                  <c:v>-1.5347100000000018E-3</c:v>
                </c:pt>
                <c:pt idx="22">
                  <c:v>-1.5347100000000018E-3</c:v>
                </c:pt>
                <c:pt idx="23">
                  <c:v>-1.5347100000000018E-3</c:v>
                </c:pt>
                <c:pt idx="24">
                  <c:v>-1.5347100000000018E-3</c:v>
                </c:pt>
                <c:pt idx="25">
                  <c:v>-1.5347100000000018E-3</c:v>
                </c:pt>
                <c:pt idx="26">
                  <c:v>-1.5347100000000018E-3</c:v>
                </c:pt>
                <c:pt idx="27">
                  <c:v>-1.5347100000000018E-3</c:v>
                </c:pt>
                <c:pt idx="28">
                  <c:v>-1.5347100000000018E-3</c:v>
                </c:pt>
                <c:pt idx="29">
                  <c:v>-1.5347100000000018E-3</c:v>
                </c:pt>
                <c:pt idx="30">
                  <c:v>-1.5347100000000018E-3</c:v>
                </c:pt>
                <c:pt idx="31">
                  <c:v>-1.5347100000000018E-3</c:v>
                </c:pt>
                <c:pt idx="32">
                  <c:v>-1.5347100000000018E-3</c:v>
                </c:pt>
                <c:pt idx="33">
                  <c:v>-1.5347100000000018E-3</c:v>
                </c:pt>
                <c:pt idx="34">
                  <c:v>-1.5347100000000018E-3</c:v>
                </c:pt>
                <c:pt idx="35">
                  <c:v>-1.5347100000000018E-3</c:v>
                </c:pt>
                <c:pt idx="36">
                  <c:v>-1.5347100000000018E-3</c:v>
                </c:pt>
                <c:pt idx="37">
                  <c:v>-1.5347100000000018E-3</c:v>
                </c:pt>
                <c:pt idx="38">
                  <c:v>-1.5347100000000018E-3</c:v>
                </c:pt>
                <c:pt idx="39">
                  <c:v>-1.5347100000000018E-3</c:v>
                </c:pt>
                <c:pt idx="40">
                  <c:v>-1.5347100000000018E-3</c:v>
                </c:pt>
                <c:pt idx="41">
                  <c:v>-1.5347100000000018E-3</c:v>
                </c:pt>
                <c:pt idx="42">
                  <c:v>-1.5347100000000018E-3</c:v>
                </c:pt>
                <c:pt idx="43">
                  <c:v>-1.5347100000000018E-3</c:v>
                </c:pt>
                <c:pt idx="44">
                  <c:v>-1.5347100000000018E-3</c:v>
                </c:pt>
                <c:pt idx="45">
                  <c:v>-1.5347100000000018E-3</c:v>
                </c:pt>
                <c:pt idx="46">
                  <c:v>-1.5347100000000018E-3</c:v>
                </c:pt>
                <c:pt idx="47">
                  <c:v>-1.5347100000000018E-3</c:v>
                </c:pt>
                <c:pt idx="48">
                  <c:v>-1.5347100000000018E-3</c:v>
                </c:pt>
                <c:pt idx="49">
                  <c:v>-1.5347100000000018E-3</c:v>
                </c:pt>
                <c:pt idx="50">
                  <c:v>-1.5347100000000018E-3</c:v>
                </c:pt>
                <c:pt idx="51">
                  <c:v>-1.5347100000000018E-3</c:v>
                </c:pt>
                <c:pt idx="52">
                  <c:v>-1.5347100000000018E-3</c:v>
                </c:pt>
                <c:pt idx="53">
                  <c:v>-1.5347100000000018E-3</c:v>
                </c:pt>
                <c:pt idx="54">
                  <c:v>-1.5347100000000018E-3</c:v>
                </c:pt>
                <c:pt idx="55">
                  <c:v>-1.5347100000000018E-3</c:v>
                </c:pt>
                <c:pt idx="56">
                  <c:v>-1.5347100000000018E-3</c:v>
                </c:pt>
                <c:pt idx="57">
                  <c:v>-1.5347100000000018E-3</c:v>
                </c:pt>
                <c:pt idx="58">
                  <c:v>-1.5347100000000018E-3</c:v>
                </c:pt>
                <c:pt idx="59">
                  <c:v>-1.5347100000000018E-3</c:v>
                </c:pt>
                <c:pt idx="60">
                  <c:v>-1.5347100000000018E-3</c:v>
                </c:pt>
                <c:pt idx="61">
                  <c:v>-1.5347100000000018E-3</c:v>
                </c:pt>
                <c:pt idx="62">
                  <c:v>-1.5347100000000018E-3</c:v>
                </c:pt>
                <c:pt idx="63">
                  <c:v>-1.5347100000000018E-3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E8-4C09-B602-58B460F6D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6913867842592916"/>
              <c:y val="0.8970398970398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400417601640049"/>
          <c:y val="0.71297334156759817"/>
          <c:w val="0.28533923406275247"/>
          <c:h val="0.1102948896093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12680391891566E-2"/>
          <c:y val="7.9014791946660459E-2"/>
          <c:w val="0.85260790061790159"/>
          <c:h val="0.813013226287890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Linear'!$P$2</c:f>
              <c:strCache>
                <c:ptCount val="1"/>
                <c:pt idx="0">
                  <c:v>PQBRT Graphics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874529917775134E-2"/>
                  <c:y val="0.2244398126704750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Data'!$E$2:$E$67</c:f>
              <c:numCache>
                <c:formatCode>General</c:formatCode>
                <c:ptCount val="66"/>
                <c:pt idx="0">
                  <c:v>7.2320000000000004E-6</c:v>
                </c:pt>
                <c:pt idx="1">
                  <c:v>1.4239999999999999E-5</c:v>
                </c:pt>
                <c:pt idx="2">
                  <c:v>2.336E-5</c:v>
                </c:pt>
                <c:pt idx="3">
                  <c:v>3.0528000000000003E-5</c:v>
                </c:pt>
                <c:pt idx="4">
                  <c:v>3.6575999999999997E-5</c:v>
                </c:pt>
                <c:pt idx="5">
                  <c:v>4.3103999999999999E-5</c:v>
                </c:pt>
                <c:pt idx="6">
                  <c:v>4.9599999999999999E-5</c:v>
                </c:pt>
                <c:pt idx="7">
                  <c:v>5.4784000000000003E-5</c:v>
                </c:pt>
                <c:pt idx="8">
                  <c:v>6.3008000000000004E-5</c:v>
                </c:pt>
                <c:pt idx="9">
                  <c:v>6.7680000000000003E-5</c:v>
                </c:pt>
                <c:pt idx="10">
                  <c:v>1.1056E-4</c:v>
                </c:pt>
                <c:pt idx="11">
                  <c:v>1.8707199999999999E-4</c:v>
                </c:pt>
                <c:pt idx="12">
                  <c:v>2.7414399999999998E-4</c:v>
                </c:pt>
                <c:pt idx="13">
                  <c:v>3.2937599999999999E-4</c:v>
                </c:pt>
                <c:pt idx="14">
                  <c:v>3.99424E-4</c:v>
                </c:pt>
                <c:pt idx="15">
                  <c:v>4.6937599999999997E-4</c:v>
                </c:pt>
                <c:pt idx="16">
                  <c:v>5.5030400000000005E-4</c:v>
                </c:pt>
                <c:pt idx="17">
                  <c:v>6.2460800000000002E-4</c:v>
                </c:pt>
                <c:pt idx="18">
                  <c:v>7.5289599999999997E-4</c:v>
                </c:pt>
                <c:pt idx="19">
                  <c:v>9.0016E-4</c:v>
                </c:pt>
                <c:pt idx="20">
                  <c:v>1.03491E-3</c:v>
                </c:pt>
                <c:pt idx="21">
                  <c:v>1.38627E-3</c:v>
                </c:pt>
                <c:pt idx="22">
                  <c:v>1.3041299999999999E-3</c:v>
                </c:pt>
                <c:pt idx="23">
                  <c:v>1.7364500000000001E-3</c:v>
                </c:pt>
                <c:pt idx="24">
                  <c:v>1.58515E-3</c:v>
                </c:pt>
                <c:pt idx="25">
                  <c:v>1.93878E-3</c:v>
                </c:pt>
                <c:pt idx="26">
                  <c:v>2.1521600000000002E-3</c:v>
                </c:pt>
                <c:pt idx="27">
                  <c:v>2.30138E-3</c:v>
                </c:pt>
                <c:pt idx="28">
                  <c:v>2.3529900000000001E-3</c:v>
                </c:pt>
                <c:pt idx="29">
                  <c:v>2.4950699999999998E-3</c:v>
                </c:pt>
                <c:pt idx="30">
                  <c:v>2.7277099999999999E-3</c:v>
                </c:pt>
                <c:pt idx="31">
                  <c:v>2.78838E-3</c:v>
                </c:pt>
                <c:pt idx="32">
                  <c:v>2.68739E-3</c:v>
                </c:pt>
                <c:pt idx="33">
                  <c:v>2.8345900000000001E-3</c:v>
                </c:pt>
                <c:pt idx="34">
                  <c:v>2.9843199999999999E-3</c:v>
                </c:pt>
                <c:pt idx="35">
                  <c:v>3.1058599999999998E-3</c:v>
                </c:pt>
                <c:pt idx="36">
                  <c:v>3.2388500000000001E-3</c:v>
                </c:pt>
                <c:pt idx="37">
                  <c:v>3.3619499999999998E-3</c:v>
                </c:pt>
                <c:pt idx="38">
                  <c:v>3.5074899999999998E-3</c:v>
                </c:pt>
                <c:pt idx="39">
                  <c:v>3.6377599999999999E-3</c:v>
                </c:pt>
                <c:pt idx="40">
                  <c:v>3.7961599999999998E-3</c:v>
                </c:pt>
                <c:pt idx="41">
                  <c:v>3.9257900000000002E-3</c:v>
                </c:pt>
                <c:pt idx="42">
                  <c:v>4.0528999999999999E-3</c:v>
                </c:pt>
                <c:pt idx="43">
                  <c:v>4.20522E-3</c:v>
                </c:pt>
                <c:pt idx="44">
                  <c:v>4.3561900000000002E-3</c:v>
                </c:pt>
                <c:pt idx="45">
                  <c:v>4.4619799999999999E-3</c:v>
                </c:pt>
                <c:pt idx="46">
                  <c:v>4.6117099999999998E-3</c:v>
                </c:pt>
                <c:pt idx="47">
                  <c:v>4.7380199999999999E-3</c:v>
                </c:pt>
                <c:pt idx="48">
                  <c:v>4.87222E-3</c:v>
                </c:pt>
                <c:pt idx="49">
                  <c:v>5.0361599999999996E-3</c:v>
                </c:pt>
                <c:pt idx="50">
                  <c:v>5.1690599999999996E-3</c:v>
                </c:pt>
                <c:pt idx="51">
                  <c:v>5.2644199999999997E-3</c:v>
                </c:pt>
                <c:pt idx="52">
                  <c:v>5.3723199999999999E-3</c:v>
                </c:pt>
                <c:pt idx="53">
                  <c:v>5.35696E-3</c:v>
                </c:pt>
                <c:pt idx="54">
                  <c:v>6.2292199999999997E-3</c:v>
                </c:pt>
                <c:pt idx="55">
                  <c:v>6.3025299999999998E-3</c:v>
                </c:pt>
                <c:pt idx="56">
                  <c:v>6.4491499999999998E-3</c:v>
                </c:pt>
                <c:pt idx="57">
                  <c:v>6.5270099999999998E-3</c:v>
                </c:pt>
                <c:pt idx="58">
                  <c:v>6.5808999999999998E-3</c:v>
                </c:pt>
                <c:pt idx="59">
                  <c:v>6.7136299999999999E-3</c:v>
                </c:pt>
                <c:pt idx="60">
                  <c:v>6.7869799999999997E-3</c:v>
                </c:pt>
                <c:pt idx="61">
                  <c:v>7.1468499999999997E-3</c:v>
                </c:pt>
                <c:pt idx="62">
                  <c:v>7.22669E-3</c:v>
                </c:pt>
                <c:pt idx="63">
                  <c:v>7.3041900000000003E-3</c:v>
                </c:pt>
                <c:pt idx="64">
                  <c:v>7.4139499999999999E-3</c:v>
                </c:pt>
                <c:pt idx="65">
                  <c:v>7.4694399999999999E-3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B-44C4-963E-7CF0CDDE98B8}"/>
            </c:ext>
          </c:extLst>
        </c:ser>
        <c:ser>
          <c:idx val="1"/>
          <c:order val="1"/>
          <c:tx>
            <c:strRef>
              <c:f>'Graphics Total Linear'!$P$3</c:f>
              <c:strCache>
                <c:ptCount val="1"/>
                <c:pt idx="0">
                  <c:v>PQBRT Graphics Data Linear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</c:numCache>
            </c:numRef>
          </c:xVal>
          <c:yVal>
            <c:numRef>
              <c:f>'PQBRT Calcs Segments'!$D$4:$D$67</c:f>
              <c:numCache>
                <c:formatCode>General</c:formatCode>
                <c:ptCount val="64"/>
                <c:pt idx="0">
                  <c:v>-6.1573320551240813E-5</c:v>
                </c:pt>
                <c:pt idx="1">
                  <c:v>-4.6348936826682965E-5</c:v>
                </c:pt>
                <c:pt idx="2">
                  <c:v>-2.5529266776005562E-5</c:v>
                </c:pt>
                <c:pt idx="3">
                  <c:v>-1.1649486742220629E-5</c:v>
                </c:pt>
                <c:pt idx="4">
                  <c:v>2.2302932915643043E-6</c:v>
                </c:pt>
                <c:pt idx="5">
                  <c:v>1.6110073325349244E-5</c:v>
                </c:pt>
                <c:pt idx="6">
                  <c:v>2.9989853359134184E-5</c:v>
                </c:pt>
                <c:pt idx="7">
                  <c:v>4.386963339291911E-5</c:v>
                </c:pt>
                <c:pt idx="8">
                  <c:v>5.774941342670405E-5</c:v>
                </c:pt>
                <c:pt idx="9">
                  <c:v>7.162919346048899E-5</c:v>
                </c:pt>
                <c:pt idx="10">
                  <c:v>1.3964011562603518E-4</c:v>
                </c:pt>
                <c:pt idx="11">
                  <c:v>2.2847070784225875E-4</c:v>
                </c:pt>
                <c:pt idx="12">
                  <c:v>3.6171659616659416E-4</c:v>
                </c:pt>
                <c:pt idx="13">
                  <c:v>4.5054718838281774E-4</c:v>
                </c:pt>
                <c:pt idx="14">
                  <c:v>5.6158542865309725E-4</c:v>
                </c:pt>
                <c:pt idx="15">
                  <c:v>6.5041602086932083E-4</c:v>
                </c:pt>
                <c:pt idx="16">
                  <c:v>7.8366190919365618E-4</c:v>
                </c:pt>
                <c:pt idx="17">
                  <c:v>8.947001494639357E-4</c:v>
                </c:pt>
                <c:pt idx="18">
                  <c:v>1.0057383897342151E-3</c:v>
                </c:pt>
                <c:pt idx="19">
                  <c:v>1.2056072222207182E-3</c:v>
                </c:pt>
                <c:pt idx="20">
                  <c:v>1.4276837027612772E-3</c:v>
                </c:pt>
                <c:pt idx="21">
                  <c:v>1.6497601833018361E-3</c:v>
                </c:pt>
                <c:pt idx="22">
                  <c:v>1.8718366638423951E-3</c:v>
                </c:pt>
                <c:pt idx="23">
                  <c:v>2.0939131443829537E-3</c:v>
                </c:pt>
                <c:pt idx="24">
                  <c:v>2.3159896249235127E-3</c:v>
                </c:pt>
                <c:pt idx="25">
                  <c:v>2.5380661054640718E-3</c:v>
                </c:pt>
                <c:pt idx="26">
                  <c:v>2.7601425860046308E-3</c:v>
                </c:pt>
                <c:pt idx="27">
                  <c:v>2.9822190665451899E-3</c:v>
                </c:pt>
                <c:pt idx="28">
                  <c:v>3.2042955470857485E-3</c:v>
                </c:pt>
                <c:pt idx="29">
                  <c:v>3.4263720276263075E-3</c:v>
                </c:pt>
                <c:pt idx="30">
                  <c:v>3.6484485081668665E-3</c:v>
                </c:pt>
                <c:pt idx="31">
                  <c:v>3.8705249887074251E-3</c:v>
                </c:pt>
                <c:pt idx="32">
                  <c:v>4.0926014692479846E-3</c:v>
                </c:pt>
                <c:pt idx="33">
                  <c:v>4.3146779497885432E-3</c:v>
                </c:pt>
                <c:pt idx="34">
                  <c:v>4.5367544303291027E-3</c:v>
                </c:pt>
                <c:pt idx="35">
                  <c:v>4.7366232628156058E-3</c:v>
                </c:pt>
                <c:pt idx="36">
                  <c:v>4.9586997433561644E-3</c:v>
                </c:pt>
                <c:pt idx="37">
                  <c:v>5.1807762238967239E-3</c:v>
                </c:pt>
                <c:pt idx="38">
                  <c:v>5.4028527044372825E-3</c:v>
                </c:pt>
                <c:pt idx="39">
                  <c:v>5.6249291849778411E-3</c:v>
                </c:pt>
                <c:pt idx="40">
                  <c:v>5.8470056655184005E-3</c:v>
                </c:pt>
                <c:pt idx="41">
                  <c:v>6.0690821460589591E-3</c:v>
                </c:pt>
                <c:pt idx="42">
                  <c:v>6.2911586265995186E-3</c:v>
                </c:pt>
                <c:pt idx="43">
                  <c:v>6.5132351071400772E-3</c:v>
                </c:pt>
                <c:pt idx="44">
                  <c:v>6.7353115876806358E-3</c:v>
                </c:pt>
                <c:pt idx="45">
                  <c:v>6.9573880682211953E-3</c:v>
                </c:pt>
                <c:pt idx="46">
                  <c:v>7.1794645487617539E-3</c:v>
                </c:pt>
                <c:pt idx="47">
                  <c:v>7.4015410293023134E-3</c:v>
                </c:pt>
                <c:pt idx="48">
                  <c:v>7.623617509842872E-3</c:v>
                </c:pt>
                <c:pt idx="49">
                  <c:v>7.8456939903834323E-3</c:v>
                </c:pt>
                <c:pt idx="50">
                  <c:v>8.0677704709239909E-3</c:v>
                </c:pt>
                <c:pt idx="51">
                  <c:v>8.2232240073023821E-3</c:v>
                </c:pt>
                <c:pt idx="52">
                  <c:v>8.4008851917348297E-3</c:v>
                </c:pt>
                <c:pt idx="53">
                  <c:v>8.4453004878429407E-3</c:v>
                </c:pt>
                <c:pt idx="54">
                  <c:v>9.8665899633025179E-3</c:v>
                </c:pt>
                <c:pt idx="55">
                  <c:v>1.0005387763640367E-2</c:v>
                </c:pt>
                <c:pt idx="56">
                  <c:v>1.0144185563978217E-2</c:v>
                </c:pt>
                <c:pt idx="57">
                  <c:v>1.0282983364316066E-2</c:v>
                </c:pt>
                <c:pt idx="58">
                  <c:v>1.0421781164653915E-2</c:v>
                </c:pt>
                <c:pt idx="59">
                  <c:v>1.0560578964991765E-2</c:v>
                </c:pt>
                <c:pt idx="60">
                  <c:v>1.0699376765329614E-2</c:v>
                </c:pt>
                <c:pt idx="61">
                  <c:v>1.1287879438762095E-2</c:v>
                </c:pt>
                <c:pt idx="62">
                  <c:v>1.1426677239099944E-2</c:v>
                </c:pt>
                <c:pt idx="63">
                  <c:v>1.1565475039437794E-2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6B-44C4-963E-7CF0CDDE9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26710906021982"/>
          <c:y val="0.14883124903504713"/>
          <c:w val="0.21895541705469687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 Residuals</a:t>
            </a:r>
          </a:p>
        </c:rich>
      </c:tx>
      <c:layout>
        <c:manualLayout>
          <c:xMode val="edge"/>
          <c:yMode val="edge"/>
          <c:x val="0.37624005784526399"/>
          <c:y val="9.54653937947494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21131740311205E-2"/>
          <c:y val="0.11802704852824185"/>
          <c:w val="0.83285645151189058"/>
          <c:h val="0.798583804709375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</c:numCache>
            </c:numRef>
          </c:xVal>
          <c:yVal>
            <c:numRef>
              <c:f>'PQBRT Calcs Segments'!$E$4:$E$67</c:f>
              <c:numCache>
                <c:formatCode>General</c:formatCode>
                <c:ptCount val="64"/>
                <c:pt idx="0">
                  <c:v>6.8805320551240814E-5</c:v>
                </c:pt>
                <c:pt idx="1">
                  <c:v>6.0588936826682964E-5</c:v>
                </c:pt>
                <c:pt idx="2">
                  <c:v>4.8889266776005562E-5</c:v>
                </c:pt>
                <c:pt idx="3">
                  <c:v>4.2177486742220632E-5</c:v>
                </c:pt>
                <c:pt idx="4">
                  <c:v>3.4345706708435692E-5</c:v>
                </c:pt>
                <c:pt idx="5">
                  <c:v>2.6993926674650755E-5</c:v>
                </c:pt>
                <c:pt idx="6">
                  <c:v>1.9610146640865815E-5</c:v>
                </c:pt>
                <c:pt idx="7">
                  <c:v>1.0914366607080892E-5</c:v>
                </c:pt>
                <c:pt idx="8">
                  <c:v>5.2585865732959536E-6</c:v>
                </c:pt>
                <c:pt idx="9">
                  <c:v>-3.9491934604889877E-6</c:v>
                </c:pt>
                <c:pt idx="10">
                  <c:v>-2.9080115626035181E-5</c:v>
                </c:pt>
                <c:pt idx="11">
                  <c:v>-4.1398707842258764E-5</c:v>
                </c:pt>
                <c:pt idx="12">
                  <c:v>-8.7572596166594181E-5</c:v>
                </c:pt>
                <c:pt idx="13">
                  <c:v>-1.2117118838281775E-4</c:v>
                </c:pt>
                <c:pt idx="14">
                  <c:v>-1.6216142865309725E-4</c:v>
                </c:pt>
                <c:pt idx="15">
                  <c:v>-1.8104002086932085E-4</c:v>
                </c:pt>
                <c:pt idx="16">
                  <c:v>-2.3335790919365614E-4</c:v>
                </c:pt>
                <c:pt idx="17">
                  <c:v>-2.7009214946393568E-4</c:v>
                </c:pt>
                <c:pt idx="18">
                  <c:v>-2.5284238973421515E-4</c:v>
                </c:pt>
                <c:pt idx="19">
                  <c:v>-3.054472222207182E-4</c:v>
                </c:pt>
                <c:pt idx="20">
                  <c:v>-3.9277370276127725E-4</c:v>
                </c:pt>
                <c:pt idx="21">
                  <c:v>-2.6349018330183607E-4</c:v>
                </c:pt>
                <c:pt idx="22">
                  <c:v>-5.6770666384239519E-4</c:v>
                </c:pt>
                <c:pt idx="23">
                  <c:v>-3.5746314438295365E-4</c:v>
                </c:pt>
                <c:pt idx="24">
                  <c:v>-7.3083962492351273E-4</c:v>
                </c:pt>
                <c:pt idx="25">
                  <c:v>-5.9928610546407181E-4</c:v>
                </c:pt>
                <c:pt idx="26">
                  <c:v>-6.0798258600463064E-4</c:v>
                </c:pt>
                <c:pt idx="27">
                  <c:v>-6.8083906654518985E-4</c:v>
                </c:pt>
                <c:pt idx="28">
                  <c:v>-8.5130554708574835E-4</c:v>
                </c:pt>
                <c:pt idx="29">
                  <c:v>-9.3130202762630766E-4</c:v>
                </c:pt>
                <c:pt idx="30">
                  <c:v>-9.207385081668666E-4</c:v>
                </c:pt>
                <c:pt idx="31">
                  <c:v>-1.0821449887074251E-3</c:v>
                </c:pt>
                <c:pt idx="32">
                  <c:v>-1.4052114692479846E-3</c:v>
                </c:pt>
                <c:pt idx="33">
                  <c:v>-1.4800879497885431E-3</c:v>
                </c:pt>
                <c:pt idx="34">
                  <c:v>-1.5524344303291028E-3</c:v>
                </c:pt>
                <c:pt idx="35">
                  <c:v>-1.630763262815606E-3</c:v>
                </c:pt>
                <c:pt idx="36">
                  <c:v>-1.7198497433561642E-3</c:v>
                </c:pt>
                <c:pt idx="37">
                  <c:v>-1.818826223896724E-3</c:v>
                </c:pt>
                <c:pt idx="38">
                  <c:v>-1.8953627044372826E-3</c:v>
                </c:pt>
                <c:pt idx="39">
                  <c:v>-1.9871691849778412E-3</c:v>
                </c:pt>
                <c:pt idx="40">
                  <c:v>-2.0508456655184007E-3</c:v>
                </c:pt>
                <c:pt idx="41">
                  <c:v>-2.143292146058959E-3</c:v>
                </c:pt>
                <c:pt idx="42">
                  <c:v>-2.2382586265995187E-3</c:v>
                </c:pt>
                <c:pt idx="43">
                  <c:v>-2.3080151071400773E-3</c:v>
                </c:pt>
                <c:pt idx="44">
                  <c:v>-2.3791215876806356E-3</c:v>
                </c:pt>
                <c:pt idx="45">
                  <c:v>-2.4954080682211954E-3</c:v>
                </c:pt>
                <c:pt idx="46">
                  <c:v>-2.5677545487617541E-3</c:v>
                </c:pt>
                <c:pt idx="47">
                  <c:v>-2.6635210293023135E-3</c:v>
                </c:pt>
                <c:pt idx="48">
                  <c:v>-2.751397509842872E-3</c:v>
                </c:pt>
                <c:pt idx="49">
                  <c:v>-2.8095339903834327E-3</c:v>
                </c:pt>
                <c:pt idx="50">
                  <c:v>-2.8987104709239913E-3</c:v>
                </c:pt>
                <c:pt idx="51">
                  <c:v>-2.9588040073023824E-3</c:v>
                </c:pt>
                <c:pt idx="52">
                  <c:v>-3.0285651917348298E-3</c:v>
                </c:pt>
                <c:pt idx="53">
                  <c:v>-3.0883404878429407E-3</c:v>
                </c:pt>
                <c:pt idx="54">
                  <c:v>-3.6373699633025182E-3</c:v>
                </c:pt>
                <c:pt idx="55">
                  <c:v>-3.7028577636403675E-3</c:v>
                </c:pt>
                <c:pt idx="56">
                  <c:v>-3.6950355639782167E-3</c:v>
                </c:pt>
                <c:pt idx="57">
                  <c:v>-3.7559733643160662E-3</c:v>
                </c:pt>
                <c:pt idx="58">
                  <c:v>-3.8408811646539155E-3</c:v>
                </c:pt>
                <c:pt idx="59">
                  <c:v>-3.8469489649917647E-3</c:v>
                </c:pt>
                <c:pt idx="60">
                  <c:v>-3.9123967653296142E-3</c:v>
                </c:pt>
                <c:pt idx="61">
                  <c:v>-4.1410294387620953E-3</c:v>
                </c:pt>
                <c:pt idx="62">
                  <c:v>-4.1999872390999443E-3</c:v>
                </c:pt>
                <c:pt idx="63">
                  <c:v>-4.2612850394377934E-3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5-4FB0-8899-2CBA8B2C956F}"/>
            </c:ext>
          </c:extLst>
        </c:ser>
        <c:ser>
          <c:idx val="1"/>
          <c:order val="1"/>
          <c:tx>
            <c:strRef>
              <c:f>'Graphics Total Linear'!$P$24</c:f>
              <c:strCache>
                <c:ptCount val="1"/>
                <c:pt idx="0">
                  <c:v>PQBRT Graphics Data Linear Fit Residue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</c:numCache>
            </c:numRef>
          </c:xVal>
          <c:yVal>
            <c:numRef>
              <c:f>'PQBRT Calcs Segments'!$Q$4:$Q$67</c:f>
              <c:numCache>
                <c:formatCode>General</c:formatCode>
                <c:ptCount val="64"/>
                <c:pt idx="0">
                  <c:v>-1.534709999999996E-3</c:v>
                </c:pt>
                <c:pt idx="1">
                  <c:v>-1.534709999999996E-3</c:v>
                </c:pt>
                <c:pt idx="2">
                  <c:v>-1.534709999999996E-3</c:v>
                </c:pt>
                <c:pt idx="3">
                  <c:v>-1.534709999999996E-3</c:v>
                </c:pt>
                <c:pt idx="4">
                  <c:v>-1.534709999999996E-3</c:v>
                </c:pt>
                <c:pt idx="5">
                  <c:v>-1.534709999999996E-3</c:v>
                </c:pt>
                <c:pt idx="6">
                  <c:v>-1.534709999999996E-3</c:v>
                </c:pt>
                <c:pt idx="7">
                  <c:v>-1.534709999999996E-3</c:v>
                </c:pt>
                <c:pt idx="8">
                  <c:v>-1.534709999999996E-3</c:v>
                </c:pt>
                <c:pt idx="9">
                  <c:v>-1.534709999999996E-3</c:v>
                </c:pt>
                <c:pt idx="10">
                  <c:v>-1.534709999999996E-3</c:v>
                </c:pt>
                <c:pt idx="11">
                  <c:v>-1.534709999999996E-3</c:v>
                </c:pt>
                <c:pt idx="12">
                  <c:v>-1.534709999999996E-3</c:v>
                </c:pt>
                <c:pt idx="13">
                  <c:v>-1.534709999999996E-3</c:v>
                </c:pt>
                <c:pt idx="14">
                  <c:v>-1.534709999999996E-3</c:v>
                </c:pt>
                <c:pt idx="15">
                  <c:v>-1.534709999999996E-3</c:v>
                </c:pt>
                <c:pt idx="16">
                  <c:v>-1.534709999999996E-3</c:v>
                </c:pt>
                <c:pt idx="17">
                  <c:v>-1.534709999999996E-3</c:v>
                </c:pt>
                <c:pt idx="18">
                  <c:v>-1.534709999999996E-3</c:v>
                </c:pt>
                <c:pt idx="19">
                  <c:v>-1.534709999999996E-3</c:v>
                </c:pt>
                <c:pt idx="20">
                  <c:v>-1.534709999999996E-3</c:v>
                </c:pt>
                <c:pt idx="21">
                  <c:v>-1.534709999999996E-3</c:v>
                </c:pt>
                <c:pt idx="22">
                  <c:v>-1.534709999999996E-3</c:v>
                </c:pt>
                <c:pt idx="23">
                  <c:v>-1.534709999999996E-3</c:v>
                </c:pt>
                <c:pt idx="24">
                  <c:v>-1.534709999999996E-3</c:v>
                </c:pt>
                <c:pt idx="25">
                  <c:v>-1.534709999999996E-3</c:v>
                </c:pt>
                <c:pt idx="26">
                  <c:v>-1.534709999999996E-3</c:v>
                </c:pt>
                <c:pt idx="27">
                  <c:v>-1.534709999999996E-3</c:v>
                </c:pt>
                <c:pt idx="28">
                  <c:v>-1.534709999999996E-3</c:v>
                </c:pt>
                <c:pt idx="29">
                  <c:v>-1.534709999999996E-3</c:v>
                </c:pt>
                <c:pt idx="30">
                  <c:v>-1.534709999999996E-3</c:v>
                </c:pt>
                <c:pt idx="31">
                  <c:v>-1.534709999999996E-3</c:v>
                </c:pt>
                <c:pt idx="32">
                  <c:v>-1.534709999999996E-3</c:v>
                </c:pt>
                <c:pt idx="33">
                  <c:v>-1.534709999999996E-3</c:v>
                </c:pt>
                <c:pt idx="34">
                  <c:v>-1.534709999999996E-3</c:v>
                </c:pt>
                <c:pt idx="35">
                  <c:v>-1.534709999999996E-3</c:v>
                </c:pt>
                <c:pt idx="36">
                  <c:v>-1.534709999999996E-3</c:v>
                </c:pt>
                <c:pt idx="37">
                  <c:v>-1.534709999999996E-3</c:v>
                </c:pt>
                <c:pt idx="38">
                  <c:v>-1.534709999999996E-3</c:v>
                </c:pt>
                <c:pt idx="39">
                  <c:v>-1.534709999999996E-3</c:v>
                </c:pt>
                <c:pt idx="40">
                  <c:v>-1.534709999999996E-3</c:v>
                </c:pt>
                <c:pt idx="41">
                  <c:v>-1.534709999999996E-3</c:v>
                </c:pt>
                <c:pt idx="42">
                  <c:v>-1.534709999999996E-3</c:v>
                </c:pt>
                <c:pt idx="43">
                  <c:v>-1.534709999999996E-3</c:v>
                </c:pt>
                <c:pt idx="44">
                  <c:v>-1.534709999999996E-3</c:v>
                </c:pt>
                <c:pt idx="45">
                  <c:v>-1.534709999999996E-3</c:v>
                </c:pt>
                <c:pt idx="46">
                  <c:v>-1.534709999999996E-3</c:v>
                </c:pt>
                <c:pt idx="47">
                  <c:v>-1.534709999999996E-3</c:v>
                </c:pt>
                <c:pt idx="48">
                  <c:v>-1.534709999999996E-3</c:v>
                </c:pt>
                <c:pt idx="49">
                  <c:v>-1.534709999999996E-3</c:v>
                </c:pt>
                <c:pt idx="50">
                  <c:v>-1.534709999999996E-3</c:v>
                </c:pt>
                <c:pt idx="51">
                  <c:v>-1.534709999999996E-3</c:v>
                </c:pt>
                <c:pt idx="52">
                  <c:v>-1.534709999999996E-3</c:v>
                </c:pt>
                <c:pt idx="53">
                  <c:v>-1.534709999999996E-3</c:v>
                </c:pt>
                <c:pt idx="54">
                  <c:v>-1.534709999999996E-3</c:v>
                </c:pt>
                <c:pt idx="55">
                  <c:v>-1.534709999999996E-3</c:v>
                </c:pt>
                <c:pt idx="56">
                  <c:v>-1.534709999999996E-3</c:v>
                </c:pt>
                <c:pt idx="57">
                  <c:v>-1.534709999999996E-3</c:v>
                </c:pt>
                <c:pt idx="58">
                  <c:v>-1.534709999999996E-3</c:v>
                </c:pt>
                <c:pt idx="59">
                  <c:v>-1.534709999999996E-3</c:v>
                </c:pt>
                <c:pt idx="60">
                  <c:v>-1.534709999999996E-3</c:v>
                </c:pt>
                <c:pt idx="61">
                  <c:v>-1.534709999999996E-3</c:v>
                </c:pt>
                <c:pt idx="62">
                  <c:v>-1.534709999999996E-3</c:v>
                </c:pt>
                <c:pt idx="63">
                  <c:v>-1.534709999999996E-3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B5-4FB0-8899-2CBA8B2C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7909599694832"/>
          <c:y val="0.73602189941054508"/>
          <c:w val="0.28255395949692841"/>
          <c:h val="0.10739931971510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PQBRT Graphics Log</a:t>
            </a:r>
            <a:r>
              <a:rPr lang="en-US" sz="2000" baseline="-25000"/>
              <a:t>10</a:t>
            </a:r>
            <a:r>
              <a:rPr lang="en-US" sz="2000"/>
              <a:t> Plot</a:t>
            </a:r>
          </a:p>
          <a:p>
            <a:pPr>
              <a:defRPr sz="2000"/>
            </a:pPr>
            <a:r>
              <a:rPr lang="en-US" sz="2000"/>
              <a:t>and Trendline </a:t>
            </a:r>
          </a:p>
        </c:rich>
      </c:tx>
      <c:layout>
        <c:manualLayout>
          <c:xMode val="edge"/>
          <c:yMode val="edge"/>
          <c:x val="0.38677724877413583"/>
          <c:y val="3.7820113440094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43992538122817E-2"/>
          <c:y val="0.19596624974562077"/>
          <c:w val="0.91463395587948204"/>
          <c:h val="0.725687032659684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'Graphcs Log'!$R$2</c:f>
              <c:strCache>
                <c:ptCount val="1"/>
                <c:pt idx="0">
                  <c:v>PQBRT Graphics Data log(10)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57592219577204E-2"/>
                  <c:y val="0.1970202929405196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</c:numCache>
            </c:numRef>
          </c:xVal>
          <c:yVal>
            <c:numRef>
              <c:f>'PQBRT Calcs Segments'!$H$4:$H$67</c:f>
              <c:numCache>
                <c:formatCode>General</c:formatCode>
                <c:ptCount val="64"/>
                <c:pt idx="0">
                  <c:v>-5.1407415825326925</c:v>
                </c:pt>
                <c:pt idx="1">
                  <c:v>-4.8464900106991617</c:v>
                </c:pt>
                <c:pt idx="2">
                  <c:v>-4.6315271615596378</c:v>
                </c:pt>
                <c:pt idx="3">
                  <c:v>-4.5153016469759981</c:v>
                </c:pt>
                <c:pt idx="4">
                  <c:v>-4.4368037912848122</c:v>
                </c:pt>
                <c:pt idx="5">
                  <c:v>-4.3654824259571079</c:v>
                </c:pt>
                <c:pt idx="6">
                  <c:v>-4.3045183235098019</c:v>
                </c:pt>
                <c:pt idx="7">
                  <c:v>-4.261346261338959</c:v>
                </c:pt>
                <c:pt idx="8">
                  <c:v>-4.2006043055419759</c:v>
                </c:pt>
                <c:pt idx="9">
                  <c:v>-4.1695396499690327</c:v>
                </c:pt>
                <c:pt idx="10">
                  <c:v>-3.956401969969876</c:v>
                </c:pt>
                <c:pt idx="11">
                  <c:v>-3.7279912106586761</c:v>
                </c:pt>
                <c:pt idx="12">
                  <c:v>-3.5620212547792467</c:v>
                </c:pt>
                <c:pt idx="13">
                  <c:v>-3.4823080489042582</c:v>
                </c:pt>
                <c:pt idx="14">
                  <c:v>-3.3985658434352297</c:v>
                </c:pt>
                <c:pt idx="15">
                  <c:v>-3.3284791203915285</c:v>
                </c:pt>
                <c:pt idx="16">
                  <c:v>-3.2593973304168751</c:v>
                </c:pt>
                <c:pt idx="17">
                  <c:v>-3.2043924576120553</c:v>
                </c:pt>
                <c:pt idx="18">
                  <c:v>-3.1232650101810808</c:v>
                </c:pt>
                <c:pt idx="19">
                  <c:v>-3.0456802895148929</c:v>
                </c:pt>
                <c:pt idx="20">
                  <c:v>-2.9850974165866604</c:v>
                </c:pt>
                <c:pt idx="21">
                  <c:v>-2.8581521751425263</c:v>
                </c:pt>
                <c:pt idx="22">
                  <c:v>-2.8846791145331019</c:v>
                </c:pt>
                <c:pt idx="23">
                  <c:v>-2.760337717413238</c:v>
                </c:pt>
                <c:pt idx="24">
                  <c:v>-2.7999296349667668</c:v>
                </c:pt>
                <c:pt idx="25">
                  <c:v>-2.7124714690062404</c:v>
                </c:pt>
                <c:pt idx="26">
                  <c:v>-2.6671254446533861</c:v>
                </c:pt>
                <c:pt idx="27">
                  <c:v>-2.6380116654350165</c:v>
                </c:pt>
                <c:pt idx="28">
                  <c:v>-2.6283799185333057</c:v>
                </c:pt>
                <c:pt idx="29">
                  <c:v>-2.6029172655967914</c:v>
                </c:pt>
                <c:pt idx="30">
                  <c:v>-2.56420180413819</c:v>
                </c:pt>
                <c:pt idx="31">
                  <c:v>-2.5546480409551791</c:v>
                </c:pt>
                <c:pt idx="32">
                  <c:v>-2.5706693032142742</c:v>
                </c:pt>
                <c:pt idx="33">
                  <c:v>-2.5475097493334964</c:v>
                </c:pt>
                <c:pt idx="34">
                  <c:v>-2.5251546105616205</c:v>
                </c:pt>
                <c:pt idx="35">
                  <c:v>-2.5078181244599347</c:v>
                </c:pt>
                <c:pt idx="36">
                  <c:v>-2.4896091648891017</c:v>
                </c:pt>
                <c:pt idx="37">
                  <c:v>-2.4734087498155151</c:v>
                </c:pt>
                <c:pt idx="38">
                  <c:v>-2.455003558489484</c:v>
                </c:pt>
                <c:pt idx="39">
                  <c:v>-2.4391659567606805</c:v>
                </c:pt>
                <c:pt idx="40">
                  <c:v>-2.4206554912782754</c:v>
                </c:pt>
                <c:pt idx="41">
                  <c:v>-2.4060729355766797</c:v>
                </c:pt>
                <c:pt idx="42">
                  <c:v>-2.3922341117737194</c:v>
                </c:pt>
                <c:pt idx="43">
                  <c:v>-2.3762112787515104</c:v>
                </c:pt>
                <c:pt idx="44">
                  <c:v>-2.3608931862734654</c:v>
                </c:pt>
                <c:pt idx="45">
                  <c:v>-2.3504723806925001</c:v>
                </c:pt>
                <c:pt idx="46">
                  <c:v>-2.3361380104318932</c:v>
                </c:pt>
                <c:pt idx="47">
                  <c:v>-2.3244031103774354</c:v>
                </c:pt>
                <c:pt idx="48">
                  <c:v>-2.3122731098191722</c:v>
                </c:pt>
                <c:pt idx="49">
                  <c:v>-2.297900480706097</c:v>
                </c:pt>
                <c:pt idx="50">
                  <c:v>-2.286588426718422</c:v>
                </c:pt>
                <c:pt idx="51">
                  <c:v>-2.2786494696209161</c:v>
                </c:pt>
                <c:pt idx="52">
                  <c:v>-2.2698381266631964</c:v>
                </c:pt>
                <c:pt idx="53">
                  <c:v>-2.2710815964578539</c:v>
                </c:pt>
                <c:pt idx="54">
                  <c:v>-2.2055663306929159</c:v>
                </c:pt>
                <c:pt idx="55">
                  <c:v>-2.2004850784078118</c:v>
                </c:pt>
                <c:pt idx="56">
                  <c:v>-2.1904975217423464</c:v>
                </c:pt>
                <c:pt idx="57">
                  <c:v>-2.1852857219230684</c:v>
                </c:pt>
                <c:pt idx="58">
                  <c:v>-2.1817147084673119</c:v>
                </c:pt>
                <c:pt idx="59">
                  <c:v>-2.1730425971639891</c:v>
                </c:pt>
                <c:pt idx="60">
                  <c:v>-2.1683234305937749</c:v>
                </c:pt>
                <c:pt idx="61">
                  <c:v>-2.1458853328919645</c:v>
                </c:pt>
                <c:pt idx="62">
                  <c:v>-2.1410605746132458</c:v>
                </c:pt>
                <c:pt idx="63">
                  <c:v>-2.136427938256023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D-471F-A7D1-B0C318B39AB8}"/>
            </c:ext>
          </c:extLst>
        </c:ser>
        <c:ser>
          <c:idx val="1"/>
          <c:order val="1"/>
          <c:tx>
            <c:strRef>
              <c:f>'Graphcs Log'!$R$3</c:f>
              <c:strCache>
                <c:ptCount val="1"/>
                <c:pt idx="0">
                  <c:v>PQBRT Graphics Data log(10) Trendline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</c:numCache>
            </c:numRef>
          </c:xVal>
          <c:yVal>
            <c:numRef>
              <c:f>'PQBRT Calcs Segments'!$I$4:$I$67</c:f>
              <c:numCache>
                <c:formatCode>General</c:formatCode>
                <c:ptCount val="64"/>
                <c:pt idx="0">
                  <c:v>-7.9673478723782933</c:v>
                </c:pt>
                <c:pt idx="1">
                  <c:v>-5.1393294539399097</c:v>
                </c:pt>
                <c:pt idx="2">
                  <c:v>-4.7244559824059786</c:v>
                </c:pt>
                <c:pt idx="3">
                  <c:v>-4.5675053634735585</c:v>
                </c:pt>
                <c:pt idx="4">
                  <c:v>-4.4492832575240895</c:v>
                </c:pt>
                <c:pt idx="5">
                  <c:v>-4.3544102481950988</c:v>
                </c:pt>
                <c:pt idx="6">
                  <c:v>-4.2751671919143694</c:v>
                </c:pt>
                <c:pt idx="7">
                  <c:v>-4.2071252461680482</c:v>
                </c:pt>
                <c:pt idx="8">
                  <c:v>-4.1475064649414906</c:v>
                </c:pt>
                <c:pt idx="9">
                  <c:v>-4.0944532376161717</c:v>
                </c:pt>
                <c:pt idx="10">
                  <c:v>-3.8955604528097929</c:v>
                </c:pt>
                <c:pt idx="11">
                  <c:v>-3.7192320065247833</c:v>
                </c:pt>
                <c:pt idx="12">
                  <c:v>-3.5369341488605031</c:v>
                </c:pt>
                <c:pt idx="13">
                  <c:v>-3.4450636513134425</c:v>
                </c:pt>
                <c:pt idx="14">
                  <c:v>-3.3504240986623746</c:v>
                </c:pt>
                <c:pt idx="15">
                  <c:v>-3.2861564449450871</c:v>
                </c:pt>
                <c:pt idx="16">
                  <c:v>-3.2034218533658843</c:v>
                </c:pt>
                <c:pt idx="17">
                  <c:v>-3.1438951682540068</c:v>
                </c:pt>
                <c:pt idx="18">
                  <c:v>-3.0909148628268746</c:v>
                </c:pt>
                <c:pt idx="19">
                  <c:v>-3.0081308412103871</c:v>
                </c:pt>
                <c:pt idx="20">
                  <c:v>-2.9302503684569965</c:v>
                </c:pt>
                <c:pt idx="21">
                  <c:v>-2.8632149006676633</c:v>
                </c:pt>
                <c:pt idx="22">
                  <c:v>-2.8043699597443048</c:v>
                </c:pt>
                <c:pt idx="23">
                  <c:v>-2.7519302377661496</c:v>
                </c:pt>
                <c:pt idx="24">
                  <c:v>-2.7046372032691277</c:v>
                </c:pt>
                <c:pt idx="25">
                  <c:v>-2.6615702922771129</c:v>
                </c:pt>
                <c:pt idx="26">
                  <c:v>-2.6220357776961718</c:v>
                </c:pt>
                <c:pt idx="27">
                  <c:v>-2.5854978665432196</c:v>
                </c:pt>
                <c:pt idx="28">
                  <c:v>-2.5515341225986496</c:v>
                </c:pt>
                <c:pt idx="29">
                  <c:v>-2.5198055852880721</c:v>
                </c:pt>
                <c:pt idx="30">
                  <c:v>-2.4900361286658699</c:v>
                </c:pt>
                <c:pt idx="31">
                  <c:v>-2.4619978305348482</c:v>
                </c:pt>
                <c:pt idx="32">
                  <c:v>-2.4355003667716986</c:v>
                </c:pt>
                <c:pt idx="33">
                  <c:v>-2.4103831709976644</c:v>
                </c:pt>
                <c:pt idx="34">
                  <c:v>-2.3865095370622296</c:v>
                </c:pt>
                <c:pt idx="35">
                  <c:v>-2.3659891798908967</c:v>
                </c:pt>
                <c:pt idx="36">
                  <c:v>-2.3441681830801402</c:v>
                </c:pt>
                <c:pt idx="37">
                  <c:v>-2.3232918642517166</c:v>
                </c:pt>
                <c:pt idx="38">
                  <c:v>-2.3032818119809741</c:v>
                </c:pt>
                <c:pt idx="39">
                  <c:v>-2.284068989677424</c:v>
                </c:pt>
                <c:pt idx="40">
                  <c:v>-2.2655922982178787</c:v>
                </c:pt>
                <c:pt idx="41">
                  <c:v>-2.2477974039150554</c:v>
                </c:pt>
                <c:pt idx="42">
                  <c:v>-2.2306357751318311</c:v>
                </c:pt>
                <c:pt idx="43">
                  <c:v>-2.2140638844974703</c:v>
                </c:pt>
                <c:pt idx="44">
                  <c:v>-2.1980425436985778</c:v>
                </c:pt>
                <c:pt idx="45">
                  <c:v>-2.1825363452556799</c:v>
                </c:pt>
                <c:pt idx="46">
                  <c:v>-2.1675131912794301</c:v>
                </c:pt>
                <c:pt idx="47">
                  <c:v>-2.1529438934334957</c:v>
                </c:pt>
                <c:pt idx="48">
                  <c:v>-2.1388018315704409</c:v>
                </c:pt>
                <c:pt idx="49">
                  <c:v>-2.1250626610076049</c:v>
                </c:pt>
                <c:pt idx="50">
                  <c:v>-2.1117040603562431</c:v>
                </c:pt>
                <c:pt idx="51">
                  <c:v>-2.1025684258330744</c:v>
                </c:pt>
                <c:pt idx="52">
                  <c:v>-2.0923352950440615</c:v>
                </c:pt>
                <c:pt idx="53">
                  <c:v>-2.0898105811930243</c:v>
                </c:pt>
                <c:pt idx="54">
                  <c:v>-2.015295400350066</c:v>
                </c:pt>
                <c:pt idx="55">
                  <c:v>-2.0085994974171157</c:v>
                </c:pt>
                <c:pt idx="56">
                  <c:v>-2.0019952843874806</c:v>
                </c:pt>
                <c:pt idx="57">
                  <c:v>-1.9954802840453327</c:v>
                </c:pt>
                <c:pt idx="58">
                  <c:v>-1.9890521182298437</c:v>
                </c:pt>
                <c:pt idx="59">
                  <c:v>-1.9827085026234315</c:v>
                </c:pt>
                <c:pt idx="60">
                  <c:v>-1.9764472418783416</c:v>
                </c:pt>
                <c:pt idx="61">
                  <c:v>-1.9507670506814749</c:v>
                </c:pt>
                <c:pt idx="62">
                  <c:v>-1.9449045968126892</c:v>
                </c:pt>
                <c:pt idx="63">
                  <c:v>-1.9391125475991515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DD-471F-A7D1-B0C318B3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particles</a:t>
                </a:r>
                <a:r>
                  <a:rPr lang="en-US" baseline="0"/>
                  <a:t> ,n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855836334411689"/>
              <c:y val="0.93356188329341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10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2352641966265847E-3"/>
              <c:y val="0.4303670888057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101507660379662"/>
          <c:y val="0.67572935092854947"/>
          <c:w val="0.23485451508644065"/>
          <c:h val="0.1486819198105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PQBRT Log10 Graphics Residual Histogram 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00000006-350D-43C9-9068-4D60CFA36CEB}">
          <cx:tx>
            <cx:txData>
              <cx:f>_xlchart.v1.0</cx:f>
              <cx:v>PQBRT Quadratic Graphics Residual Histogram </cx:v>
            </cx:txData>
          </cx:tx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majorGridlines/>
        <cx:tickLabels/>
        <cx:numFmt formatCode="#,##0.00" sourceLinked="0"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PQBRT Quadratic Graphics Residual Histogram 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00000006-350D-43C9-9068-4D60CFA36CEB}">
          <cx:tx>
            <cx:txData>
              <cx:f>_xlchart.v1.4</cx:f>
              <cx:v>PQBRT Quadratic Graphics Residual Histogram </cx:v>
            </cx:txData>
          </cx:tx>
          <cx:dataId val="0"/>
          <cx:layoutPr>
            <cx:binning intervalClosed="r">
              <cx:binSize val="0.00010000000000000003"/>
            </cx:binning>
          </cx:layoutPr>
        </cx:series>
      </cx:plotAreaRegion>
      <cx:axis id="0">
        <cx:catScaling gapWidth="0"/>
        <cx:tickLabels/>
        <cx:numFmt formatCode="0.00E+00" sourceLinked="0"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PQBRT Quadratic Graphics Residual Histogram 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00000006-350D-43C9-9068-4D60CFA36CEB}">
          <cx:tx>
            <cx:txData>
              <cx:f>_xlchart.v1.2</cx:f>
              <cx:v>PQBRT Graphics Data Linear Fit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309561</xdr:colOff>
      <xdr:row>0</xdr:row>
      <xdr:rowOff>185736</xdr:rowOff>
    </xdr:from>
    <xdr:to>
      <xdr:col>22</xdr:col>
      <xdr:colOff>28574</xdr:colOff>
      <xdr:row>25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555DE-05D6-2F67-2B24-14791E0BD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26</xdr:row>
      <xdr:rowOff>38100</xdr:rowOff>
    </xdr:from>
    <xdr:to>
      <xdr:col>22</xdr:col>
      <xdr:colOff>52388</xdr:colOff>
      <xdr:row>50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04AE93-0239-4681-ABF3-F213A02F8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161925</xdr:rowOff>
    </xdr:from>
    <xdr:to>
      <xdr:col>14</xdr:col>
      <xdr:colOff>190501</xdr:colOff>
      <xdr:row>21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9E66E-7207-484F-9B48-F2D4515DC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21</xdr:row>
      <xdr:rowOff>95250</xdr:rowOff>
    </xdr:from>
    <xdr:to>
      <xdr:col>14</xdr:col>
      <xdr:colOff>266701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CDA98C-ECD4-4BC3-90BA-8FB347BF9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1</xdr:rowOff>
    </xdr:from>
    <xdr:to>
      <xdr:col>14</xdr:col>
      <xdr:colOff>209550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B2E1E-B708-43CB-96D0-869B6FFAF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20</xdr:row>
      <xdr:rowOff>85725</xdr:rowOff>
    </xdr:from>
    <xdr:to>
      <xdr:col>14</xdr:col>
      <xdr:colOff>209550</xdr:colOff>
      <xdr:row>40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50D11C-B98F-47A3-A790-1806EA701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95251</xdr:rowOff>
    </xdr:from>
    <xdr:to>
      <xdr:col>14</xdr:col>
      <xdr:colOff>219074</xdr:colOff>
      <xdr:row>20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089B1A-A543-4480-853E-837F9495E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180974</xdr:rowOff>
    </xdr:from>
    <xdr:to>
      <xdr:col>14</xdr:col>
      <xdr:colOff>247650</xdr:colOff>
      <xdr:row>41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EF3F93-B2DD-4978-8F71-EE3B0AE23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95250</xdr:rowOff>
    </xdr:from>
    <xdr:to>
      <xdr:col>16</xdr:col>
      <xdr:colOff>209550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D7539-5FF5-4E8F-B722-266B8B445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25</xdr:row>
      <xdr:rowOff>123824</xdr:rowOff>
    </xdr:from>
    <xdr:to>
      <xdr:col>16</xdr:col>
      <xdr:colOff>276225</xdr:colOff>
      <xdr:row>50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BD83A-E790-4E12-A5E1-7C56EA95A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1</xdr:row>
      <xdr:rowOff>4762</xdr:rowOff>
    </xdr:from>
    <xdr:to>
      <xdr:col>10</xdr:col>
      <xdr:colOff>476250</xdr:colOff>
      <xdr:row>25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3BD137-EDD1-A6F6-A4F0-89134F2D77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812" y="195262"/>
              <a:ext cx="6167438" cy="4700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419100</xdr:colOff>
      <xdr:row>25</xdr:row>
      <xdr:rowOff>161925</xdr:rowOff>
    </xdr:from>
    <xdr:to>
      <xdr:col>10</xdr:col>
      <xdr:colOff>490538</xdr:colOff>
      <xdr:row>50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29714EE-A0B4-412D-9670-4CEEC3011E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" y="4924425"/>
              <a:ext cx="6167438" cy="4700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400050</xdr:colOff>
      <xdr:row>50</xdr:row>
      <xdr:rowOff>152400</xdr:rowOff>
    </xdr:from>
    <xdr:to>
      <xdr:col>10</xdr:col>
      <xdr:colOff>471488</xdr:colOff>
      <xdr:row>75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AFCEC9-CCCF-43B3-9A84-E5D523F1A8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" y="9677400"/>
              <a:ext cx="6167438" cy="4700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2</xdr:row>
      <xdr:rowOff>142875</xdr:rowOff>
    </xdr:from>
    <xdr:to>
      <xdr:col>13</xdr:col>
      <xdr:colOff>0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4E19A-9134-9F3E-3298-B0E06100B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95251</xdr:rowOff>
    </xdr:from>
    <xdr:to>
      <xdr:col>14</xdr:col>
      <xdr:colOff>219074</xdr:colOff>
      <xdr:row>20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71B71-5CFF-4310-A38A-86BE3A3AC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180974</xdr:rowOff>
    </xdr:from>
    <xdr:to>
      <xdr:col>14</xdr:col>
      <xdr:colOff>247650</xdr:colOff>
      <xdr:row>41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A02D1A-9FCC-479B-A8FE-D9AFD8D58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B768873-1B15-44B6-84EA-5DF97C6A3E37}" autoFormatId="16" applyNumberFormats="0" applyBorderFormats="0" applyFontFormats="0" applyPatternFormats="0" applyAlignmentFormats="0" applyWidthHeightFormats="0">
  <queryTableRefresh nextId="16">
    <queryTableFields count="15">
      <queryTableField id="1" name="Name" tableColumnId="1"/>
      <queryTableField id="2" name="fps" tableColumnId="2"/>
      <queryTableField id="3" name="cpums" tableColumnId="3"/>
      <queryTableField id="4" name="cms" tableColumnId="4"/>
      <queryTableField id="5" name="gms" tableColumnId="5"/>
      <queryTableField id="6" name="expectedp" tableColumnId="6"/>
      <queryTableField id="7" name="loadedp" tableColumnId="7"/>
      <queryTableField id="8" name="shaderp_comp" tableColumnId="8"/>
      <queryTableField id="9" name="shaderp_grph" tableColumnId="9"/>
      <queryTableField id="10" name="expectedc" tableColumnId="10"/>
      <queryTableField id="11" name="shaderc" tableColumnId="11"/>
      <queryTableField id="12" name="sidelen" tableColumnId="12"/>
      <queryTableField id="13" name="cell_count" tableColumnId="13"/>
      <queryTableField id="14" name="mean" tableColumnId="14"/>
      <queryTableField id="15" name="stddev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C5BA5-2047-4FDF-BF32-0C91042D89DF}" name="perfdataPerformanceSummary__2" displayName="perfdataPerformanceSummary__2" ref="A1:O77" tableType="queryTable" totalsRowShown="0">
  <autoFilter ref="A1:O77" xr:uid="{B44C5BA5-2047-4FDF-BF32-0C91042D89DF}"/>
  <tableColumns count="15">
    <tableColumn id="1" xr3:uid="{05590AD8-86F1-4660-980F-812B63D7A866}" uniqueName="1" name="Name" queryTableFieldId="1" dataDxfId="0"/>
    <tableColumn id="2" xr3:uid="{7891F1A2-DE7B-4BBD-AF40-DD0DC27C58C0}" uniqueName="2" name="fps" queryTableFieldId="2"/>
    <tableColumn id="3" xr3:uid="{8B851042-BBAF-4300-A506-5B1EC12835BB}" uniqueName="3" name="cpums" queryTableFieldId="3"/>
    <tableColumn id="4" xr3:uid="{87A79D68-AA09-4CCC-ABFC-23896ADB7BDA}" uniqueName="4" name="cms" queryTableFieldId="4"/>
    <tableColumn id="5" xr3:uid="{B3FC41E7-C0AD-46C9-8464-D9E3A255C017}" uniqueName="5" name="gms" queryTableFieldId="5"/>
    <tableColumn id="6" xr3:uid="{06564633-E84B-4DA4-849C-552FBEF0E6E1}" uniqueName="6" name="expectedp" queryTableFieldId="6"/>
    <tableColumn id="7" xr3:uid="{91FD1606-D0B3-4D98-96F3-6C4AEEB56327}" uniqueName="7" name="loadedp" queryTableFieldId="7"/>
    <tableColumn id="8" xr3:uid="{8B4A5108-805A-456E-8360-AE74336B5F94}" uniqueName="8" name="shaderp_comp" queryTableFieldId="8"/>
    <tableColumn id="9" xr3:uid="{B10F67A6-8FDA-47DF-AF5C-9B54C08BA7B1}" uniqueName="9" name="shaderp_grph" queryTableFieldId="9"/>
    <tableColumn id="10" xr3:uid="{8FD95A2D-A838-4AFC-B0B6-5B64730B69BB}" uniqueName="10" name="expectedc" queryTableFieldId="10"/>
    <tableColumn id="11" xr3:uid="{45635595-6A4C-4832-B809-374F1B6DD07F}" uniqueName="11" name="shaderc" queryTableFieldId="11"/>
    <tableColumn id="12" xr3:uid="{B4C117A6-A706-4DCF-9F2E-ACF9D82926B4}" uniqueName="12" name="sidelen" queryTableFieldId="12"/>
    <tableColumn id="13" xr3:uid="{E65CDAA8-80C5-42B4-B9F0-ECDD0EA1EC21}" uniqueName="13" name="cell_count" queryTableFieldId="13"/>
    <tableColumn id="14" xr3:uid="{969C6200-0888-4669-9ED5-DF4FC7917A56}" uniqueName="14" name="mean" queryTableFieldId="14"/>
    <tableColumn id="15" xr3:uid="{6B9BFB0E-8F94-433A-AA75-0F5506ECF0F8}" uniqueName="15" name="stddev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4250-8724-41FA-B5C9-4162D2CCE090}">
  <dimension ref="A1:O77"/>
  <sheetViews>
    <sheetView tabSelected="1" workbookViewId="0">
      <selection activeCell="D73" sqref="D73"/>
    </sheetView>
  </sheetViews>
  <sheetFormatPr defaultRowHeight="15" x14ac:dyDescent="0.25"/>
  <cols>
    <col min="1" max="1" width="39.85546875" bestFit="1" customWidth="1"/>
    <col min="2" max="2" width="8" bestFit="1" customWidth="1"/>
    <col min="3" max="5" width="12" bestFit="1" customWidth="1"/>
    <col min="6" max="6" width="12.85546875" bestFit="1" customWidth="1"/>
    <col min="7" max="7" width="10.5703125" bestFit="1" customWidth="1"/>
    <col min="8" max="8" width="16.5703125" bestFit="1" customWidth="1"/>
    <col min="9" max="9" width="15.5703125" bestFit="1" customWidth="1"/>
    <col min="10" max="10" width="12.7109375" bestFit="1" customWidth="1"/>
    <col min="11" max="11" width="10.42578125" bestFit="1" customWidth="1"/>
    <col min="12" max="12" width="10" bestFit="1" customWidth="1"/>
    <col min="13" max="13" width="12.5703125" bestFit="1" customWidth="1"/>
    <col min="14" max="14" width="9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7" t="s">
        <v>15</v>
      </c>
      <c r="B2">
        <v>7347.14</v>
      </c>
      <c r="C2">
        <v>1.90447E-4</v>
      </c>
      <c r="D2">
        <v>6.8800000000000002E-6</v>
      </c>
      <c r="E2">
        <v>7.2320000000000004E-6</v>
      </c>
      <c r="F2">
        <v>0</v>
      </c>
      <c r="G2">
        <v>32</v>
      </c>
      <c r="H2">
        <v>0</v>
      </c>
      <c r="I2">
        <v>0</v>
      </c>
      <c r="J2">
        <v>16</v>
      </c>
      <c r="K2">
        <v>0</v>
      </c>
      <c r="L2">
        <v>4</v>
      </c>
      <c r="M2">
        <v>8</v>
      </c>
      <c r="N2">
        <v>6765.6890000000003</v>
      </c>
      <c r="O2">
        <v>617.44507321074491</v>
      </c>
    </row>
    <row r="3" spans="1:15" x14ac:dyDescent="0.25">
      <c r="A3" s="67" t="s">
        <v>16</v>
      </c>
      <c r="B3">
        <v>5328.07</v>
      </c>
      <c r="C3">
        <v>2.00974E-4</v>
      </c>
      <c r="D3">
        <v>4.3968000000000003E-5</v>
      </c>
      <c r="E3">
        <v>1.4239999999999999E-5</v>
      </c>
      <c r="F3">
        <v>0</v>
      </c>
      <c r="G3">
        <v>11264</v>
      </c>
      <c r="H3">
        <v>0</v>
      </c>
      <c r="I3">
        <v>0</v>
      </c>
      <c r="J3">
        <v>5632</v>
      </c>
      <c r="K3">
        <v>0</v>
      </c>
      <c r="L3">
        <v>14</v>
      </c>
      <c r="M3">
        <v>8</v>
      </c>
      <c r="N3">
        <v>5191.8420000000006</v>
      </c>
      <c r="O3">
        <v>130.70261638119121</v>
      </c>
    </row>
    <row r="4" spans="1:15" x14ac:dyDescent="0.25">
      <c r="A4" s="67" t="s">
        <v>17</v>
      </c>
      <c r="B4">
        <v>3928.33</v>
      </c>
      <c r="C4">
        <v>2.6773200000000002E-4</v>
      </c>
      <c r="D4">
        <v>9.6192000000000003E-5</v>
      </c>
      <c r="E4">
        <v>2.336E-5</v>
      </c>
      <c r="F4">
        <v>0</v>
      </c>
      <c r="G4">
        <v>26624</v>
      </c>
      <c r="H4">
        <v>0</v>
      </c>
      <c r="I4">
        <v>0</v>
      </c>
      <c r="J4">
        <v>13312</v>
      </c>
      <c r="K4">
        <v>0</v>
      </c>
      <c r="L4">
        <v>17</v>
      </c>
      <c r="M4">
        <v>8</v>
      </c>
      <c r="N4">
        <v>3862.4009999999998</v>
      </c>
      <c r="O4">
        <v>57.965833317759014</v>
      </c>
    </row>
    <row r="5" spans="1:15" x14ac:dyDescent="0.25">
      <c r="A5" s="67" t="s">
        <v>18</v>
      </c>
      <c r="B5">
        <v>3360.47</v>
      </c>
      <c r="C5">
        <v>3.9177100000000001E-4</v>
      </c>
      <c r="D5">
        <v>1.3020800000000001E-4</v>
      </c>
      <c r="E5">
        <v>3.0528000000000003E-5</v>
      </c>
      <c r="F5">
        <v>0</v>
      </c>
      <c r="G5">
        <v>36864</v>
      </c>
      <c r="H5">
        <v>0</v>
      </c>
      <c r="I5">
        <v>0</v>
      </c>
      <c r="J5">
        <v>18432</v>
      </c>
      <c r="K5">
        <v>0</v>
      </c>
      <c r="L5">
        <v>19</v>
      </c>
      <c r="M5">
        <v>8</v>
      </c>
      <c r="N5">
        <v>3183.5</v>
      </c>
      <c r="O5">
        <v>238.00667203533035</v>
      </c>
    </row>
    <row r="6" spans="1:15" x14ac:dyDescent="0.25">
      <c r="A6" s="67" t="s">
        <v>19</v>
      </c>
      <c r="B6">
        <v>2956.39</v>
      </c>
      <c r="C6">
        <v>3.5681299999999999E-4</v>
      </c>
      <c r="D6">
        <v>1.65184E-4</v>
      </c>
      <c r="E6">
        <v>3.6575999999999997E-5</v>
      </c>
      <c r="F6">
        <v>0</v>
      </c>
      <c r="G6">
        <v>47104</v>
      </c>
      <c r="H6">
        <v>0</v>
      </c>
      <c r="I6">
        <v>0</v>
      </c>
      <c r="J6">
        <v>23552</v>
      </c>
      <c r="K6">
        <v>0</v>
      </c>
      <c r="L6">
        <v>21</v>
      </c>
      <c r="M6">
        <v>8</v>
      </c>
      <c r="N6">
        <v>2898.7629999999999</v>
      </c>
      <c r="O6">
        <v>44.575387092480085</v>
      </c>
    </row>
    <row r="7" spans="1:15" x14ac:dyDescent="0.25">
      <c r="A7" s="67" t="s">
        <v>20</v>
      </c>
      <c r="B7">
        <v>2647.39</v>
      </c>
      <c r="C7">
        <v>3.9132099999999998E-4</v>
      </c>
      <c r="D7">
        <v>1.9974399999999999E-4</v>
      </c>
      <c r="E7">
        <v>4.3103999999999999E-5</v>
      </c>
      <c r="F7">
        <v>0</v>
      </c>
      <c r="G7">
        <v>57344</v>
      </c>
      <c r="H7">
        <v>0</v>
      </c>
      <c r="I7">
        <v>0</v>
      </c>
      <c r="J7">
        <v>28672</v>
      </c>
      <c r="K7">
        <v>0</v>
      </c>
      <c r="L7">
        <v>22</v>
      </c>
      <c r="M7">
        <v>8</v>
      </c>
      <c r="N7">
        <v>2597.9940000000001</v>
      </c>
      <c r="O7">
        <v>36.678547226773631</v>
      </c>
    </row>
    <row r="8" spans="1:15" x14ac:dyDescent="0.25">
      <c r="A8" s="67" t="s">
        <v>21</v>
      </c>
      <c r="B8">
        <v>2369.33</v>
      </c>
      <c r="C8">
        <v>5.8194699999999998E-4</v>
      </c>
      <c r="D8">
        <v>2.3440000000000001E-4</v>
      </c>
      <c r="E8">
        <v>4.9599999999999999E-5</v>
      </c>
      <c r="F8">
        <v>0</v>
      </c>
      <c r="G8">
        <v>67584</v>
      </c>
      <c r="H8">
        <v>0</v>
      </c>
      <c r="I8">
        <v>0</v>
      </c>
      <c r="J8">
        <v>33792</v>
      </c>
      <c r="K8">
        <v>0</v>
      </c>
      <c r="L8">
        <v>23</v>
      </c>
      <c r="M8">
        <v>8</v>
      </c>
      <c r="N8">
        <v>2254.2460000000001</v>
      </c>
      <c r="O8">
        <v>192.07280310687753</v>
      </c>
    </row>
    <row r="9" spans="1:15" x14ac:dyDescent="0.25">
      <c r="A9" s="67" t="s">
        <v>22</v>
      </c>
      <c r="B9">
        <v>2114.13</v>
      </c>
      <c r="C9">
        <v>4.9056700000000002E-4</v>
      </c>
      <c r="D9">
        <v>2.6899200000000002E-4</v>
      </c>
      <c r="E9">
        <v>5.4784000000000003E-5</v>
      </c>
      <c r="F9">
        <v>0</v>
      </c>
      <c r="G9">
        <v>77824</v>
      </c>
      <c r="H9">
        <v>0</v>
      </c>
      <c r="I9">
        <v>0</v>
      </c>
      <c r="J9">
        <v>38912</v>
      </c>
      <c r="K9">
        <v>0</v>
      </c>
      <c r="L9">
        <v>24</v>
      </c>
      <c r="M9">
        <v>8</v>
      </c>
      <c r="N9">
        <v>2076.8110000000001</v>
      </c>
      <c r="O9">
        <v>21.14179139366702</v>
      </c>
    </row>
    <row r="10" spans="1:15" x14ac:dyDescent="0.25">
      <c r="A10" s="67" t="s">
        <v>23</v>
      </c>
      <c r="B10">
        <v>1938.78</v>
      </c>
      <c r="C10">
        <v>5.4555700000000001E-4</v>
      </c>
      <c r="D10">
        <v>3.0323200000000001E-4</v>
      </c>
      <c r="E10">
        <v>6.3008000000000004E-5</v>
      </c>
      <c r="F10">
        <v>0</v>
      </c>
      <c r="G10">
        <v>88064</v>
      </c>
      <c r="H10">
        <v>0</v>
      </c>
      <c r="I10">
        <v>0</v>
      </c>
      <c r="J10">
        <v>44032</v>
      </c>
      <c r="K10">
        <v>0</v>
      </c>
      <c r="L10">
        <v>25</v>
      </c>
      <c r="M10">
        <v>8</v>
      </c>
      <c r="N10">
        <v>1886.9880000000001</v>
      </c>
      <c r="O10">
        <v>34.000738815502245</v>
      </c>
    </row>
    <row r="11" spans="1:15" x14ac:dyDescent="0.25">
      <c r="A11" s="67" t="s">
        <v>24</v>
      </c>
      <c r="B11">
        <v>1795.89</v>
      </c>
      <c r="C11">
        <v>7.3408600000000001E-4</v>
      </c>
      <c r="D11">
        <v>3.38112E-4</v>
      </c>
      <c r="E11">
        <v>6.7680000000000003E-5</v>
      </c>
      <c r="F11">
        <v>0</v>
      </c>
      <c r="G11">
        <v>98304</v>
      </c>
      <c r="H11">
        <v>0</v>
      </c>
      <c r="I11">
        <v>0</v>
      </c>
      <c r="J11">
        <v>49152</v>
      </c>
      <c r="K11">
        <v>0</v>
      </c>
      <c r="L11">
        <v>26</v>
      </c>
      <c r="M11">
        <v>8</v>
      </c>
      <c r="N11">
        <v>1737.7280000000001</v>
      </c>
      <c r="O11">
        <v>132.2821843047825</v>
      </c>
    </row>
    <row r="12" spans="1:15" x14ac:dyDescent="0.25">
      <c r="A12" s="67" t="s">
        <v>25</v>
      </c>
      <c r="B12">
        <v>1173.97</v>
      </c>
      <c r="C12">
        <v>8.76245E-4</v>
      </c>
      <c r="D12">
        <v>5.8908799999999998E-4</v>
      </c>
      <c r="E12">
        <v>1.1056E-4</v>
      </c>
      <c r="F12">
        <v>0</v>
      </c>
      <c r="G12">
        <v>148480</v>
      </c>
      <c r="H12">
        <v>0</v>
      </c>
      <c r="I12">
        <v>0</v>
      </c>
      <c r="J12">
        <v>74240</v>
      </c>
      <c r="K12">
        <v>0</v>
      </c>
      <c r="L12">
        <v>29</v>
      </c>
      <c r="M12">
        <v>8</v>
      </c>
      <c r="N12">
        <v>1160.645</v>
      </c>
      <c r="O12">
        <v>9.1563205249464374</v>
      </c>
    </row>
    <row r="13" spans="1:15" x14ac:dyDescent="0.25">
      <c r="A13" s="67" t="s">
        <v>26</v>
      </c>
      <c r="B13">
        <v>732.31100000000004</v>
      </c>
      <c r="C13">
        <v>1.41102E-3</v>
      </c>
      <c r="D13">
        <v>1.03411E-3</v>
      </c>
      <c r="E13">
        <v>1.8707199999999999E-4</v>
      </c>
      <c r="F13">
        <v>0</v>
      </c>
      <c r="G13">
        <v>214016</v>
      </c>
      <c r="H13">
        <v>0</v>
      </c>
      <c r="I13">
        <v>0</v>
      </c>
      <c r="J13">
        <v>107008</v>
      </c>
      <c r="K13">
        <v>0</v>
      </c>
      <c r="L13">
        <v>32</v>
      </c>
      <c r="M13">
        <v>8</v>
      </c>
      <c r="N13">
        <v>717.18439999999998</v>
      </c>
      <c r="O13">
        <v>6.7350161791441501</v>
      </c>
    </row>
    <row r="14" spans="1:15" x14ac:dyDescent="0.25">
      <c r="A14" s="67" t="s">
        <v>27</v>
      </c>
      <c r="B14">
        <v>519.57500000000005</v>
      </c>
      <c r="C14">
        <v>2.5365399999999999E-3</v>
      </c>
      <c r="D14">
        <v>1.45466E-3</v>
      </c>
      <c r="E14">
        <v>2.7414399999999998E-4</v>
      </c>
      <c r="F14">
        <v>0</v>
      </c>
      <c r="G14">
        <v>312320</v>
      </c>
      <c r="H14">
        <v>0</v>
      </c>
      <c r="I14">
        <v>0</v>
      </c>
      <c r="J14">
        <v>156160</v>
      </c>
      <c r="K14">
        <v>0</v>
      </c>
      <c r="L14">
        <v>36</v>
      </c>
      <c r="M14">
        <v>8</v>
      </c>
      <c r="N14">
        <v>501.43950000000001</v>
      </c>
      <c r="O14">
        <v>37.909013563912332</v>
      </c>
    </row>
    <row r="15" spans="1:15" x14ac:dyDescent="0.25">
      <c r="A15" s="67" t="s">
        <v>28</v>
      </c>
      <c r="B15">
        <v>440.24700000000001</v>
      </c>
      <c r="C15">
        <v>2.3379E-3</v>
      </c>
      <c r="D15">
        <v>1.7417299999999999E-3</v>
      </c>
      <c r="E15">
        <v>3.2937599999999999E-4</v>
      </c>
      <c r="F15">
        <v>0</v>
      </c>
      <c r="G15">
        <v>377856</v>
      </c>
      <c r="H15">
        <v>0</v>
      </c>
      <c r="I15">
        <v>0</v>
      </c>
      <c r="J15">
        <v>188928</v>
      </c>
      <c r="K15">
        <v>0</v>
      </c>
      <c r="L15">
        <v>39</v>
      </c>
      <c r="M15">
        <v>8</v>
      </c>
      <c r="N15">
        <v>434.24329999999998</v>
      </c>
      <c r="O15">
        <v>4.3063513571364709</v>
      </c>
    </row>
    <row r="16" spans="1:15" x14ac:dyDescent="0.25">
      <c r="A16" s="67" t="s">
        <v>29</v>
      </c>
      <c r="B16">
        <v>368.41699999999997</v>
      </c>
      <c r="C16">
        <v>2.7763000000000002E-3</v>
      </c>
      <c r="D16">
        <v>2.1026899999999999E-3</v>
      </c>
      <c r="E16">
        <v>3.99424E-4</v>
      </c>
      <c r="F16">
        <v>0</v>
      </c>
      <c r="G16">
        <v>459776</v>
      </c>
      <c r="H16">
        <v>0</v>
      </c>
      <c r="I16">
        <v>0</v>
      </c>
      <c r="J16">
        <v>229888</v>
      </c>
      <c r="K16">
        <v>0</v>
      </c>
      <c r="L16">
        <v>41</v>
      </c>
      <c r="M16">
        <v>8</v>
      </c>
      <c r="N16">
        <v>364.89159999999998</v>
      </c>
      <c r="O16">
        <v>2.7239014992796284</v>
      </c>
    </row>
    <row r="17" spans="1:15" x14ac:dyDescent="0.25">
      <c r="A17" s="67" t="s">
        <v>30</v>
      </c>
      <c r="B17">
        <v>320.42099999999999</v>
      </c>
      <c r="C17">
        <v>4.3579400000000003E-3</v>
      </c>
      <c r="D17">
        <v>2.7604499999999998E-3</v>
      </c>
      <c r="E17">
        <v>4.6937599999999997E-4</v>
      </c>
      <c r="F17">
        <v>0</v>
      </c>
      <c r="G17">
        <v>525312</v>
      </c>
      <c r="H17">
        <v>0</v>
      </c>
      <c r="I17">
        <v>0</v>
      </c>
      <c r="J17">
        <v>262656</v>
      </c>
      <c r="K17">
        <v>0</v>
      </c>
      <c r="L17">
        <v>43</v>
      </c>
      <c r="M17">
        <v>8</v>
      </c>
      <c r="N17">
        <v>302.57349999999997</v>
      </c>
      <c r="O17">
        <v>33.891812833878717</v>
      </c>
    </row>
    <row r="18" spans="1:15" x14ac:dyDescent="0.25">
      <c r="A18" s="67" t="s">
        <v>31</v>
      </c>
      <c r="B18">
        <v>276.101</v>
      </c>
      <c r="C18">
        <v>3.68805E-3</v>
      </c>
      <c r="D18">
        <v>2.8169599999999999E-3</v>
      </c>
      <c r="E18">
        <v>5.5030400000000005E-4</v>
      </c>
      <c r="F18">
        <v>0</v>
      </c>
      <c r="G18">
        <v>623616</v>
      </c>
      <c r="H18">
        <v>0</v>
      </c>
      <c r="I18">
        <v>0</v>
      </c>
      <c r="J18">
        <v>311808</v>
      </c>
      <c r="K18">
        <v>0</v>
      </c>
      <c r="L18">
        <v>45</v>
      </c>
      <c r="M18">
        <v>8</v>
      </c>
      <c r="N18">
        <v>273.69839999999999</v>
      </c>
      <c r="O18">
        <v>1.3903081353106905</v>
      </c>
    </row>
    <row r="19" spans="1:15" x14ac:dyDescent="0.25">
      <c r="A19" s="67" t="s">
        <v>32</v>
      </c>
      <c r="B19">
        <v>244.52500000000001</v>
      </c>
      <c r="C19">
        <v>4.3904599999999997E-3</v>
      </c>
      <c r="D19">
        <v>3.6114200000000002E-3</v>
      </c>
      <c r="E19">
        <v>6.2460800000000002E-4</v>
      </c>
      <c r="F19">
        <v>0</v>
      </c>
      <c r="G19">
        <v>705536</v>
      </c>
      <c r="H19">
        <v>0</v>
      </c>
      <c r="I19">
        <v>0</v>
      </c>
      <c r="J19">
        <v>352768</v>
      </c>
      <c r="K19">
        <v>0</v>
      </c>
      <c r="L19">
        <v>47</v>
      </c>
      <c r="M19">
        <v>8</v>
      </c>
      <c r="N19">
        <v>241.7927</v>
      </c>
      <c r="O19">
        <v>5.0045686915946028</v>
      </c>
    </row>
    <row r="20" spans="1:15" x14ac:dyDescent="0.25">
      <c r="A20" s="67" t="s">
        <v>33</v>
      </c>
      <c r="B20">
        <v>219.93799999999999</v>
      </c>
      <c r="C20">
        <v>4.64453E-3</v>
      </c>
      <c r="D20">
        <v>3.5348200000000001E-3</v>
      </c>
      <c r="E20">
        <v>7.5289599999999997E-4</v>
      </c>
      <c r="F20">
        <v>0</v>
      </c>
      <c r="G20">
        <v>787456</v>
      </c>
      <c r="H20">
        <v>0</v>
      </c>
      <c r="I20">
        <v>0</v>
      </c>
      <c r="J20">
        <v>393728</v>
      </c>
      <c r="K20">
        <v>0</v>
      </c>
      <c r="L20">
        <v>49</v>
      </c>
      <c r="M20">
        <v>8</v>
      </c>
      <c r="N20">
        <v>217.9271</v>
      </c>
      <c r="O20">
        <v>1.2779876933853644</v>
      </c>
    </row>
    <row r="21" spans="1:15" x14ac:dyDescent="0.25">
      <c r="A21" s="67" t="s">
        <v>34</v>
      </c>
      <c r="B21">
        <v>186.80799999999999</v>
      </c>
      <c r="C21">
        <v>5.4310399999999998E-3</v>
      </c>
      <c r="D21">
        <v>4.18038E-3</v>
      </c>
      <c r="E21">
        <v>9.0016E-4</v>
      </c>
      <c r="F21">
        <v>0</v>
      </c>
      <c r="G21">
        <v>934912</v>
      </c>
      <c r="H21">
        <v>0</v>
      </c>
      <c r="I21">
        <v>0</v>
      </c>
      <c r="J21">
        <v>467456</v>
      </c>
      <c r="K21">
        <v>0</v>
      </c>
      <c r="L21">
        <v>51</v>
      </c>
      <c r="M21">
        <v>8</v>
      </c>
      <c r="N21">
        <v>185.56729999999999</v>
      </c>
      <c r="O21">
        <v>0.84282251327837809</v>
      </c>
    </row>
    <row r="22" spans="1:15" x14ac:dyDescent="0.25">
      <c r="A22" s="67" t="s">
        <v>35</v>
      </c>
      <c r="B22">
        <v>158.934</v>
      </c>
      <c r="C22">
        <v>6.66163E-3</v>
      </c>
      <c r="D22">
        <v>4.9026199999999999E-3</v>
      </c>
      <c r="E22">
        <v>1.03491E-3</v>
      </c>
      <c r="F22">
        <v>0</v>
      </c>
      <c r="G22">
        <v>1098752</v>
      </c>
      <c r="H22">
        <v>0</v>
      </c>
      <c r="I22">
        <v>0</v>
      </c>
      <c r="J22">
        <v>549376</v>
      </c>
      <c r="K22">
        <v>0</v>
      </c>
      <c r="L22">
        <v>54</v>
      </c>
      <c r="M22">
        <v>8</v>
      </c>
      <c r="N22">
        <v>157.31610000000001</v>
      </c>
      <c r="O22">
        <v>2.578082381667945</v>
      </c>
    </row>
    <row r="23" spans="1:15" x14ac:dyDescent="0.25">
      <c r="A23" s="67" t="s">
        <v>36</v>
      </c>
      <c r="B23">
        <v>140.36600000000001</v>
      </c>
      <c r="C23">
        <v>7.25284E-3</v>
      </c>
      <c r="D23">
        <v>5.8351000000000002E-3</v>
      </c>
      <c r="E23">
        <v>1.38627E-3</v>
      </c>
      <c r="F23">
        <v>0</v>
      </c>
      <c r="G23">
        <v>1262592</v>
      </c>
      <c r="H23">
        <v>0</v>
      </c>
      <c r="I23">
        <v>0</v>
      </c>
      <c r="J23">
        <v>631296</v>
      </c>
      <c r="K23">
        <v>0</v>
      </c>
      <c r="L23">
        <v>57</v>
      </c>
      <c r="M23">
        <v>8</v>
      </c>
      <c r="N23">
        <v>139.12040000000002</v>
      </c>
      <c r="O23">
        <v>0.83946572956322041</v>
      </c>
    </row>
    <row r="24" spans="1:15" x14ac:dyDescent="0.25">
      <c r="A24" s="67" t="s">
        <v>37</v>
      </c>
      <c r="B24">
        <v>125.17</v>
      </c>
      <c r="C24">
        <v>8.1374299999999993E-3</v>
      </c>
      <c r="D24">
        <v>6.3390399999999998E-3</v>
      </c>
      <c r="E24">
        <v>1.3041299999999999E-3</v>
      </c>
      <c r="F24">
        <v>0</v>
      </c>
      <c r="G24">
        <v>1426432</v>
      </c>
      <c r="H24">
        <v>0</v>
      </c>
      <c r="I24">
        <v>0</v>
      </c>
      <c r="J24">
        <v>713216</v>
      </c>
      <c r="K24">
        <v>0</v>
      </c>
      <c r="L24">
        <v>59</v>
      </c>
      <c r="M24">
        <v>8</v>
      </c>
      <c r="N24">
        <v>123.8317</v>
      </c>
      <c r="O24">
        <v>0.70050966366559841</v>
      </c>
    </row>
    <row r="25" spans="1:15" x14ac:dyDescent="0.25">
      <c r="A25" s="67" t="s">
        <v>38</v>
      </c>
      <c r="B25">
        <v>111.709</v>
      </c>
      <c r="C25">
        <v>9.0672800000000005E-3</v>
      </c>
      <c r="D25">
        <v>7.0565799999999998E-3</v>
      </c>
      <c r="E25">
        <v>1.7364500000000001E-3</v>
      </c>
      <c r="F25">
        <v>0</v>
      </c>
      <c r="G25">
        <v>1590272</v>
      </c>
      <c r="H25">
        <v>0</v>
      </c>
      <c r="I25">
        <v>0</v>
      </c>
      <c r="J25">
        <v>795136</v>
      </c>
      <c r="K25">
        <v>0</v>
      </c>
      <c r="L25">
        <v>61</v>
      </c>
      <c r="M25">
        <v>8</v>
      </c>
      <c r="N25">
        <v>110.99600000000001</v>
      </c>
      <c r="O25">
        <v>0.49263802352459557</v>
      </c>
    </row>
    <row r="26" spans="1:15" x14ac:dyDescent="0.25">
      <c r="A26" s="67" t="s">
        <v>39</v>
      </c>
      <c r="B26">
        <v>102.676</v>
      </c>
      <c r="C26">
        <v>1.8013999999999999E-2</v>
      </c>
      <c r="D26">
        <v>8.2277099999999992E-3</v>
      </c>
      <c r="E26">
        <v>1.58515E-3</v>
      </c>
      <c r="F26">
        <v>0</v>
      </c>
      <c r="G26">
        <v>1754112</v>
      </c>
      <c r="H26">
        <v>0</v>
      </c>
      <c r="I26">
        <v>0</v>
      </c>
      <c r="J26">
        <v>877056</v>
      </c>
      <c r="K26">
        <v>0</v>
      </c>
      <c r="L26">
        <v>63</v>
      </c>
      <c r="M26">
        <v>8</v>
      </c>
      <c r="N26">
        <v>97.217349999999996</v>
      </c>
      <c r="O26">
        <v>14.665453226413122</v>
      </c>
    </row>
    <row r="27" spans="1:15" x14ac:dyDescent="0.25">
      <c r="A27" s="67" t="s">
        <v>40</v>
      </c>
      <c r="B27">
        <v>93.491799999999998</v>
      </c>
      <c r="C27">
        <v>1.08583E-2</v>
      </c>
      <c r="D27">
        <v>8.9618900000000001E-3</v>
      </c>
      <c r="E27">
        <v>1.93878E-3</v>
      </c>
      <c r="F27">
        <v>0</v>
      </c>
      <c r="G27">
        <v>1917952</v>
      </c>
      <c r="H27">
        <v>0</v>
      </c>
      <c r="I27">
        <v>0</v>
      </c>
      <c r="J27">
        <v>958976</v>
      </c>
      <c r="K27">
        <v>0</v>
      </c>
      <c r="L27">
        <v>65</v>
      </c>
      <c r="M27">
        <v>8</v>
      </c>
      <c r="N27">
        <v>92.873670000000004</v>
      </c>
      <c r="O27">
        <v>0.44942607363911091</v>
      </c>
    </row>
    <row r="28" spans="1:15" x14ac:dyDescent="0.25">
      <c r="A28" s="67" t="s">
        <v>41</v>
      </c>
      <c r="B28">
        <v>86.747500000000002</v>
      </c>
      <c r="C28">
        <v>1.1802E-2</v>
      </c>
      <c r="D28">
        <v>9.5956500000000007E-3</v>
      </c>
      <c r="E28">
        <v>2.1521600000000002E-3</v>
      </c>
      <c r="F28">
        <v>0</v>
      </c>
      <c r="G28">
        <v>2081792</v>
      </c>
      <c r="H28">
        <v>0</v>
      </c>
      <c r="I28">
        <v>0</v>
      </c>
      <c r="J28">
        <v>1040896</v>
      </c>
      <c r="K28">
        <v>0</v>
      </c>
      <c r="L28">
        <v>66</v>
      </c>
      <c r="M28">
        <v>8</v>
      </c>
      <c r="N28">
        <v>85.443889999999996</v>
      </c>
      <c r="O28">
        <v>0.55904430245832049</v>
      </c>
    </row>
    <row r="29" spans="1:15" x14ac:dyDescent="0.25">
      <c r="A29" s="67" t="s">
        <v>42</v>
      </c>
      <c r="B29">
        <v>80.397499999999994</v>
      </c>
      <c r="C29">
        <v>1.2675499999999999E-2</v>
      </c>
      <c r="D29">
        <v>1.0401799999999999E-2</v>
      </c>
      <c r="E29">
        <v>2.30138E-3</v>
      </c>
      <c r="F29">
        <v>0</v>
      </c>
      <c r="G29">
        <v>2245632</v>
      </c>
      <c r="H29">
        <v>0</v>
      </c>
      <c r="I29">
        <v>0</v>
      </c>
      <c r="J29">
        <v>1122816</v>
      </c>
      <c r="K29">
        <v>0</v>
      </c>
      <c r="L29">
        <v>68</v>
      </c>
      <c r="M29">
        <v>8</v>
      </c>
      <c r="N29">
        <v>79.48433</v>
      </c>
      <c r="O29">
        <v>0.42053235322756088</v>
      </c>
    </row>
    <row r="30" spans="1:15" x14ac:dyDescent="0.25">
      <c r="A30" s="67" t="s">
        <v>43</v>
      </c>
      <c r="B30">
        <v>75.572299999999998</v>
      </c>
      <c r="C30">
        <v>1.41548E-2</v>
      </c>
      <c r="D30">
        <v>1.1121000000000001E-2</v>
      </c>
      <c r="E30">
        <v>2.3529900000000001E-3</v>
      </c>
      <c r="F30">
        <v>0</v>
      </c>
      <c r="G30">
        <v>2409472</v>
      </c>
      <c r="H30">
        <v>0</v>
      </c>
      <c r="I30">
        <v>0</v>
      </c>
      <c r="J30">
        <v>1204736</v>
      </c>
      <c r="K30">
        <v>0</v>
      </c>
      <c r="L30">
        <v>70</v>
      </c>
      <c r="M30">
        <v>8</v>
      </c>
      <c r="N30">
        <v>73.763249999999999</v>
      </c>
      <c r="O30">
        <v>1.3499969417660826</v>
      </c>
    </row>
    <row r="31" spans="1:15" x14ac:dyDescent="0.25">
      <c r="A31" s="67" t="s">
        <v>44</v>
      </c>
      <c r="B31">
        <v>71.127600000000001</v>
      </c>
      <c r="C31">
        <v>1.4438899999999999E-2</v>
      </c>
      <c r="D31">
        <v>1.18432E-2</v>
      </c>
      <c r="E31">
        <v>2.4950699999999998E-3</v>
      </c>
      <c r="F31">
        <v>0</v>
      </c>
      <c r="G31">
        <v>2573312</v>
      </c>
      <c r="H31">
        <v>0</v>
      </c>
      <c r="I31">
        <v>0</v>
      </c>
      <c r="J31">
        <v>1286656</v>
      </c>
      <c r="K31">
        <v>0</v>
      </c>
      <c r="L31">
        <v>71</v>
      </c>
      <c r="M31">
        <v>8</v>
      </c>
      <c r="N31">
        <v>69.926299999999998</v>
      </c>
      <c r="O31">
        <v>0.53912541521739787</v>
      </c>
    </row>
    <row r="32" spans="1:15" x14ac:dyDescent="0.25">
      <c r="A32" s="67" t="s">
        <v>45</v>
      </c>
      <c r="B32">
        <v>66.902900000000002</v>
      </c>
      <c r="C32">
        <v>1.5318999999999999E-2</v>
      </c>
      <c r="D32">
        <v>1.2476299999999999E-2</v>
      </c>
      <c r="E32">
        <v>2.7277099999999999E-3</v>
      </c>
      <c r="F32">
        <v>0</v>
      </c>
      <c r="G32">
        <v>2737152</v>
      </c>
      <c r="H32">
        <v>0</v>
      </c>
      <c r="I32">
        <v>0</v>
      </c>
      <c r="J32">
        <v>1368576</v>
      </c>
      <c r="K32">
        <v>0</v>
      </c>
      <c r="L32">
        <v>72</v>
      </c>
      <c r="M32">
        <v>8</v>
      </c>
      <c r="N32">
        <v>65.847859999999997</v>
      </c>
      <c r="O32">
        <v>0.46507926731783089</v>
      </c>
    </row>
    <row r="33" spans="1:15" x14ac:dyDescent="0.25">
      <c r="A33" s="67" t="s">
        <v>46</v>
      </c>
      <c r="B33">
        <v>63.192100000000003</v>
      </c>
      <c r="C33">
        <v>1.6309299999999999E-2</v>
      </c>
      <c r="D33">
        <v>1.3191700000000001E-2</v>
      </c>
      <c r="E33">
        <v>2.78838E-3</v>
      </c>
      <c r="F33">
        <v>0</v>
      </c>
      <c r="G33">
        <v>2900992</v>
      </c>
      <c r="H33">
        <v>0</v>
      </c>
      <c r="I33">
        <v>0</v>
      </c>
      <c r="J33">
        <v>1450496</v>
      </c>
      <c r="K33">
        <v>0</v>
      </c>
      <c r="L33">
        <v>74</v>
      </c>
      <c r="M33">
        <v>8</v>
      </c>
      <c r="N33">
        <v>61.960729999999998</v>
      </c>
      <c r="O33">
        <v>0.5736544837947134</v>
      </c>
    </row>
    <row r="34" spans="1:15" x14ac:dyDescent="0.25">
      <c r="A34" s="67" t="s">
        <v>47</v>
      </c>
      <c r="B34">
        <v>60.136600000000001</v>
      </c>
      <c r="C34">
        <v>1.7165300000000001E-2</v>
      </c>
      <c r="D34">
        <v>1.3994100000000001E-2</v>
      </c>
      <c r="E34">
        <v>2.68739E-3</v>
      </c>
      <c r="F34">
        <v>0</v>
      </c>
      <c r="G34">
        <v>3064832</v>
      </c>
      <c r="H34">
        <v>0</v>
      </c>
      <c r="I34">
        <v>0</v>
      </c>
      <c r="J34">
        <v>1532416</v>
      </c>
      <c r="K34">
        <v>0</v>
      </c>
      <c r="L34">
        <v>75</v>
      </c>
      <c r="M34">
        <v>8</v>
      </c>
      <c r="N34">
        <v>58.918219999999998</v>
      </c>
      <c r="O34">
        <v>0.56366536920804788</v>
      </c>
    </row>
    <row r="35" spans="1:15" x14ac:dyDescent="0.25">
      <c r="A35" s="67" t="s">
        <v>48</v>
      </c>
      <c r="B35">
        <v>57.198300000000003</v>
      </c>
      <c r="C35">
        <v>1.8192099999999999E-2</v>
      </c>
      <c r="D35">
        <v>1.4718800000000001E-2</v>
      </c>
      <c r="E35">
        <v>2.8345900000000001E-3</v>
      </c>
      <c r="F35">
        <v>0</v>
      </c>
      <c r="G35">
        <v>3228672</v>
      </c>
      <c r="H35">
        <v>0</v>
      </c>
      <c r="I35">
        <v>0</v>
      </c>
      <c r="J35">
        <v>1614336</v>
      </c>
      <c r="K35">
        <v>0</v>
      </c>
      <c r="L35">
        <v>76</v>
      </c>
      <c r="M35">
        <v>8</v>
      </c>
      <c r="N35">
        <v>55.72871</v>
      </c>
      <c r="O35">
        <v>0.63655462617996261</v>
      </c>
    </row>
    <row r="36" spans="1:15" x14ac:dyDescent="0.25">
      <c r="A36" s="67" t="s">
        <v>49</v>
      </c>
      <c r="B36">
        <v>54.7592</v>
      </c>
      <c r="C36">
        <v>2.7826799999999999E-2</v>
      </c>
      <c r="D36">
        <v>1.5436999999999999E-2</v>
      </c>
      <c r="E36">
        <v>2.9843199999999999E-3</v>
      </c>
      <c r="F36">
        <v>0</v>
      </c>
      <c r="G36">
        <v>3392512</v>
      </c>
      <c r="H36">
        <v>0</v>
      </c>
      <c r="I36">
        <v>0</v>
      </c>
      <c r="J36">
        <v>1696256</v>
      </c>
      <c r="K36">
        <v>0</v>
      </c>
      <c r="L36">
        <v>78</v>
      </c>
      <c r="M36">
        <v>8</v>
      </c>
      <c r="N36">
        <v>51.813369999999999</v>
      </c>
      <c r="O36">
        <v>5.6031245914023522</v>
      </c>
    </row>
    <row r="37" spans="1:15" x14ac:dyDescent="0.25">
      <c r="A37" s="67" t="s">
        <v>50</v>
      </c>
      <c r="B37">
        <v>52.6248</v>
      </c>
      <c r="C37">
        <v>1.9844400000000002E-2</v>
      </c>
      <c r="D37">
        <v>1.60749E-2</v>
      </c>
      <c r="E37">
        <v>3.1058599999999998E-3</v>
      </c>
      <c r="F37">
        <v>0</v>
      </c>
      <c r="G37">
        <v>3539968</v>
      </c>
      <c r="H37">
        <v>0</v>
      </c>
      <c r="I37">
        <v>0</v>
      </c>
      <c r="J37">
        <v>1769984</v>
      </c>
      <c r="K37">
        <v>0</v>
      </c>
      <c r="L37">
        <v>79</v>
      </c>
      <c r="M37">
        <v>8</v>
      </c>
      <c r="N37">
        <v>51.141109999999998</v>
      </c>
      <c r="O37">
        <v>0.61068798989336581</v>
      </c>
    </row>
    <row r="38" spans="1:15" x14ac:dyDescent="0.25">
      <c r="A38" s="67" t="s">
        <v>51</v>
      </c>
      <c r="B38">
        <v>50.772399999999998</v>
      </c>
      <c r="C38">
        <v>2.0649399999999998E-2</v>
      </c>
      <c r="D38">
        <v>1.6800800000000001E-2</v>
      </c>
      <c r="E38">
        <v>3.2388500000000001E-3</v>
      </c>
      <c r="F38">
        <v>0</v>
      </c>
      <c r="G38">
        <v>3703808</v>
      </c>
      <c r="H38">
        <v>0</v>
      </c>
      <c r="I38">
        <v>0</v>
      </c>
      <c r="J38">
        <v>1851904</v>
      </c>
      <c r="K38">
        <v>0</v>
      </c>
      <c r="L38">
        <v>80</v>
      </c>
      <c r="M38">
        <v>8</v>
      </c>
      <c r="N38">
        <v>49.04392</v>
      </c>
      <c r="O38">
        <v>0.64865799206258545</v>
      </c>
    </row>
    <row r="39" spans="1:15" x14ac:dyDescent="0.25">
      <c r="A39" s="67" t="s">
        <v>52</v>
      </c>
      <c r="B39">
        <v>48.3461</v>
      </c>
      <c r="C39">
        <v>2.15161E-2</v>
      </c>
      <c r="D39">
        <v>1.7531499999999998E-2</v>
      </c>
      <c r="E39">
        <v>3.3619499999999998E-3</v>
      </c>
      <c r="F39">
        <v>0</v>
      </c>
      <c r="G39">
        <v>3867648</v>
      </c>
      <c r="H39">
        <v>0</v>
      </c>
      <c r="I39">
        <v>0</v>
      </c>
      <c r="J39">
        <v>1933824</v>
      </c>
      <c r="K39">
        <v>0</v>
      </c>
      <c r="L39">
        <v>81</v>
      </c>
      <c r="M39">
        <v>8</v>
      </c>
      <c r="N39">
        <v>47.02666</v>
      </c>
      <c r="O39">
        <v>0.55281836116797323</v>
      </c>
    </row>
    <row r="40" spans="1:15" x14ac:dyDescent="0.25">
      <c r="A40" s="67" t="s">
        <v>53</v>
      </c>
      <c r="B40">
        <v>46.5486</v>
      </c>
      <c r="C40">
        <v>2.2356600000000001E-2</v>
      </c>
      <c r="D40">
        <v>1.8242000000000001E-2</v>
      </c>
      <c r="E40">
        <v>3.5074899999999998E-3</v>
      </c>
      <c r="F40">
        <v>0</v>
      </c>
      <c r="G40">
        <v>4031488</v>
      </c>
      <c r="H40">
        <v>0</v>
      </c>
      <c r="I40">
        <v>0</v>
      </c>
      <c r="J40">
        <v>2015744</v>
      </c>
      <c r="K40">
        <v>0</v>
      </c>
      <c r="L40">
        <v>82</v>
      </c>
      <c r="M40">
        <v>8</v>
      </c>
      <c r="N40">
        <v>45.232030000000002</v>
      </c>
      <c r="O40">
        <v>0.54697548198149548</v>
      </c>
    </row>
    <row r="41" spans="1:15" x14ac:dyDescent="0.25">
      <c r="A41" s="67" t="s">
        <v>54</v>
      </c>
      <c r="B41">
        <v>45.043900000000001</v>
      </c>
      <c r="C41">
        <v>2.87356E-2</v>
      </c>
      <c r="D41">
        <v>1.8874999999999999E-2</v>
      </c>
      <c r="E41">
        <v>3.6377599999999999E-3</v>
      </c>
      <c r="F41">
        <v>0</v>
      </c>
      <c r="G41">
        <v>4195328</v>
      </c>
      <c r="H41">
        <v>0</v>
      </c>
      <c r="I41">
        <v>0</v>
      </c>
      <c r="J41">
        <v>2097664</v>
      </c>
      <c r="K41">
        <v>0</v>
      </c>
      <c r="L41">
        <v>83</v>
      </c>
      <c r="M41">
        <v>8</v>
      </c>
      <c r="N41">
        <v>41.908140000000003</v>
      </c>
      <c r="O41">
        <v>3.2176125542602758</v>
      </c>
    </row>
    <row r="42" spans="1:15" x14ac:dyDescent="0.25">
      <c r="A42" s="67" t="s">
        <v>55</v>
      </c>
      <c r="B42">
        <v>43.615900000000003</v>
      </c>
      <c r="C42">
        <v>2.4162400000000001E-2</v>
      </c>
      <c r="D42">
        <v>1.9676200000000001E-2</v>
      </c>
      <c r="E42">
        <v>3.7961599999999998E-3</v>
      </c>
      <c r="F42">
        <v>0</v>
      </c>
      <c r="G42">
        <v>4359168</v>
      </c>
      <c r="H42">
        <v>0</v>
      </c>
      <c r="I42">
        <v>0</v>
      </c>
      <c r="J42">
        <v>2179584</v>
      </c>
      <c r="K42">
        <v>0</v>
      </c>
      <c r="L42">
        <v>84</v>
      </c>
      <c r="M42">
        <v>8</v>
      </c>
      <c r="N42">
        <v>41.932870000000001</v>
      </c>
      <c r="O42">
        <v>0.64149025289208927</v>
      </c>
    </row>
    <row r="43" spans="1:15" x14ac:dyDescent="0.25">
      <c r="A43" s="67" t="s">
        <v>56</v>
      </c>
      <c r="B43">
        <v>41.098399999999998</v>
      </c>
      <c r="C43">
        <v>2.52497E-2</v>
      </c>
      <c r="D43">
        <v>2.0401699999999998E-2</v>
      </c>
      <c r="E43">
        <v>3.9257900000000002E-3</v>
      </c>
      <c r="F43">
        <v>0</v>
      </c>
      <c r="G43">
        <v>4523008</v>
      </c>
      <c r="H43">
        <v>0</v>
      </c>
      <c r="I43">
        <v>0</v>
      </c>
      <c r="J43">
        <v>2261504</v>
      </c>
      <c r="K43">
        <v>0</v>
      </c>
      <c r="L43">
        <v>85</v>
      </c>
      <c r="M43">
        <v>8</v>
      </c>
      <c r="N43">
        <v>40.167900000000003</v>
      </c>
      <c r="O43">
        <v>0.43302190860663548</v>
      </c>
    </row>
    <row r="44" spans="1:15" x14ac:dyDescent="0.25">
      <c r="A44" s="67" t="s">
        <v>57</v>
      </c>
      <c r="B44">
        <v>40.645499999999998</v>
      </c>
      <c r="C44">
        <v>2.6095199999999999E-2</v>
      </c>
      <c r="D44">
        <v>2.11205E-2</v>
      </c>
      <c r="E44">
        <v>4.0528999999999999E-3</v>
      </c>
      <c r="F44">
        <v>0</v>
      </c>
      <c r="G44">
        <v>4686848</v>
      </c>
      <c r="H44">
        <v>0</v>
      </c>
      <c r="I44">
        <v>0</v>
      </c>
      <c r="J44">
        <v>2343424</v>
      </c>
      <c r="K44">
        <v>0</v>
      </c>
      <c r="L44">
        <v>86</v>
      </c>
      <c r="M44">
        <v>8</v>
      </c>
      <c r="N44">
        <v>39.025379999999998</v>
      </c>
      <c r="O44">
        <v>0.64206512615327549</v>
      </c>
    </row>
    <row r="45" spans="1:15" x14ac:dyDescent="0.25">
      <c r="A45" s="67" t="s">
        <v>58</v>
      </c>
      <c r="B45">
        <v>39.2483</v>
      </c>
      <c r="C45">
        <v>2.7046000000000001E-2</v>
      </c>
      <c r="D45">
        <v>2.1831E-2</v>
      </c>
      <c r="E45">
        <v>4.20522E-3</v>
      </c>
      <c r="F45">
        <v>0</v>
      </c>
      <c r="G45">
        <v>4850688</v>
      </c>
      <c r="H45">
        <v>0</v>
      </c>
      <c r="I45">
        <v>0</v>
      </c>
      <c r="J45">
        <v>2425344</v>
      </c>
      <c r="K45">
        <v>0</v>
      </c>
      <c r="L45">
        <v>87</v>
      </c>
      <c r="M45">
        <v>8</v>
      </c>
      <c r="N45">
        <v>37.680660000000003</v>
      </c>
      <c r="O45">
        <v>0.6803646656185357</v>
      </c>
    </row>
    <row r="46" spans="1:15" x14ac:dyDescent="0.25">
      <c r="A46" s="67" t="s">
        <v>59</v>
      </c>
      <c r="B46">
        <v>37.999600000000001</v>
      </c>
      <c r="C46">
        <v>3.6346999999999997E-2</v>
      </c>
      <c r="D46">
        <v>2.2555100000000002E-2</v>
      </c>
      <c r="E46">
        <v>4.3561900000000002E-3</v>
      </c>
      <c r="F46">
        <v>0</v>
      </c>
      <c r="G46">
        <v>5014528</v>
      </c>
      <c r="H46">
        <v>0</v>
      </c>
      <c r="I46">
        <v>0</v>
      </c>
      <c r="J46">
        <v>2507264</v>
      </c>
      <c r="K46">
        <v>0</v>
      </c>
      <c r="L46">
        <v>88</v>
      </c>
      <c r="M46">
        <v>8</v>
      </c>
      <c r="N46">
        <v>35.617280000000001</v>
      </c>
      <c r="O46">
        <v>2.9079949513940591</v>
      </c>
    </row>
    <row r="47" spans="1:15" x14ac:dyDescent="0.25">
      <c r="A47" s="67" t="s">
        <v>60</v>
      </c>
      <c r="B47">
        <v>36.764499999999998</v>
      </c>
      <c r="C47">
        <v>2.8813999999999999E-2</v>
      </c>
      <c r="D47">
        <v>2.3282299999999999E-2</v>
      </c>
      <c r="E47">
        <v>4.4619799999999999E-3</v>
      </c>
      <c r="F47">
        <v>0</v>
      </c>
      <c r="G47">
        <v>5178368</v>
      </c>
      <c r="H47">
        <v>0</v>
      </c>
      <c r="I47">
        <v>0</v>
      </c>
      <c r="J47">
        <v>2589184</v>
      </c>
      <c r="K47">
        <v>0</v>
      </c>
      <c r="L47">
        <v>89</v>
      </c>
      <c r="M47">
        <v>8</v>
      </c>
      <c r="N47">
        <v>35.30359</v>
      </c>
      <c r="O47">
        <v>0.59813334159979092</v>
      </c>
    </row>
    <row r="48" spans="1:15" x14ac:dyDescent="0.25">
      <c r="A48" s="67" t="s">
        <v>61</v>
      </c>
      <c r="B48">
        <v>35.819099999999999</v>
      </c>
      <c r="C48">
        <v>2.9883400000000001E-2</v>
      </c>
      <c r="D48">
        <v>2.39936E-2</v>
      </c>
      <c r="E48">
        <v>4.6117099999999998E-3</v>
      </c>
      <c r="F48">
        <v>0</v>
      </c>
      <c r="G48">
        <v>5342208</v>
      </c>
      <c r="H48">
        <v>0</v>
      </c>
      <c r="I48">
        <v>0</v>
      </c>
      <c r="J48">
        <v>2671104</v>
      </c>
      <c r="K48">
        <v>0</v>
      </c>
      <c r="L48">
        <v>90</v>
      </c>
      <c r="M48">
        <v>8</v>
      </c>
      <c r="N48">
        <v>34.134540000000001</v>
      </c>
      <c r="O48">
        <v>0.6726706395654064</v>
      </c>
    </row>
    <row r="49" spans="1:15" x14ac:dyDescent="0.25">
      <c r="A49" s="67" t="s">
        <v>62</v>
      </c>
      <c r="B49">
        <v>34.692599999999999</v>
      </c>
      <c r="C49">
        <v>3.0878900000000001E-2</v>
      </c>
      <c r="D49">
        <v>2.4714300000000002E-2</v>
      </c>
      <c r="E49">
        <v>4.7380199999999999E-3</v>
      </c>
      <c r="F49">
        <v>0</v>
      </c>
      <c r="G49">
        <v>5506048</v>
      </c>
      <c r="H49">
        <v>0</v>
      </c>
      <c r="I49">
        <v>0</v>
      </c>
      <c r="J49">
        <v>2753024</v>
      </c>
      <c r="K49">
        <v>0</v>
      </c>
      <c r="L49">
        <v>91</v>
      </c>
      <c r="M49">
        <v>8</v>
      </c>
      <c r="N49">
        <v>33.190480000000001</v>
      </c>
      <c r="O49">
        <v>0.64178295534999852</v>
      </c>
    </row>
    <row r="50" spans="1:15" x14ac:dyDescent="0.25">
      <c r="A50" s="67" t="s">
        <v>63</v>
      </c>
      <c r="B50">
        <v>33.833100000000002</v>
      </c>
      <c r="C50">
        <v>3.1543700000000001E-2</v>
      </c>
      <c r="D50">
        <v>2.5421200000000001E-2</v>
      </c>
      <c r="E50">
        <v>4.87222E-3</v>
      </c>
      <c r="F50">
        <v>0</v>
      </c>
      <c r="G50">
        <v>5669888</v>
      </c>
      <c r="H50">
        <v>0</v>
      </c>
      <c r="I50">
        <v>0</v>
      </c>
      <c r="J50">
        <v>2834944</v>
      </c>
      <c r="K50">
        <v>0</v>
      </c>
      <c r="L50">
        <v>92</v>
      </c>
      <c r="M50">
        <v>8</v>
      </c>
      <c r="N50">
        <v>32.294179999999997</v>
      </c>
      <c r="O50">
        <v>0.60501147427135671</v>
      </c>
    </row>
    <row r="51" spans="1:15" x14ac:dyDescent="0.25">
      <c r="A51" s="67" t="s">
        <v>64</v>
      </c>
      <c r="B51">
        <v>32.880400000000002</v>
      </c>
      <c r="C51">
        <v>3.2713199999999998E-2</v>
      </c>
      <c r="D51">
        <v>2.6148399999999999E-2</v>
      </c>
      <c r="E51">
        <v>5.0361599999999996E-3</v>
      </c>
      <c r="F51">
        <v>0</v>
      </c>
      <c r="G51">
        <v>5833728</v>
      </c>
      <c r="H51">
        <v>0</v>
      </c>
      <c r="I51">
        <v>0</v>
      </c>
      <c r="J51">
        <v>2916864</v>
      </c>
      <c r="K51">
        <v>0</v>
      </c>
      <c r="L51">
        <v>93</v>
      </c>
      <c r="M51">
        <v>8</v>
      </c>
      <c r="N51">
        <v>31.296340000000001</v>
      </c>
      <c r="O51">
        <v>0.64195222425210352</v>
      </c>
    </row>
    <row r="52" spans="1:15" x14ac:dyDescent="0.25">
      <c r="A52" s="67" t="s">
        <v>65</v>
      </c>
      <c r="B52">
        <v>32.090899999999998</v>
      </c>
      <c r="C52">
        <v>3.3428699999999999E-2</v>
      </c>
      <c r="D52">
        <v>2.68726E-2</v>
      </c>
      <c r="E52">
        <v>5.1690599999999996E-3</v>
      </c>
      <c r="F52">
        <v>0</v>
      </c>
      <c r="G52">
        <v>5997568</v>
      </c>
      <c r="H52">
        <v>0</v>
      </c>
      <c r="I52">
        <v>0</v>
      </c>
      <c r="J52">
        <v>2998784</v>
      </c>
      <c r="K52">
        <v>0</v>
      </c>
      <c r="L52">
        <v>93</v>
      </c>
      <c r="M52">
        <v>8</v>
      </c>
      <c r="N52">
        <v>30.561409999999999</v>
      </c>
      <c r="O52">
        <v>0.63088797640926464</v>
      </c>
    </row>
    <row r="53" spans="1:15" x14ac:dyDescent="0.25">
      <c r="A53" s="67" t="s">
        <v>66</v>
      </c>
      <c r="B53">
        <v>31.727499999999999</v>
      </c>
      <c r="C53">
        <v>3.4087199999999998E-2</v>
      </c>
      <c r="D53">
        <v>2.7369899999999999E-2</v>
      </c>
      <c r="E53">
        <v>5.2644199999999997E-3</v>
      </c>
      <c r="F53">
        <v>0</v>
      </c>
      <c r="G53">
        <v>6112256</v>
      </c>
      <c r="H53">
        <v>0</v>
      </c>
      <c r="I53">
        <v>0</v>
      </c>
      <c r="J53">
        <v>3056128</v>
      </c>
      <c r="K53">
        <v>0</v>
      </c>
      <c r="L53">
        <v>94</v>
      </c>
      <c r="M53">
        <v>8</v>
      </c>
      <c r="N53">
        <v>29.958130000000001</v>
      </c>
      <c r="O53">
        <v>0.68564401850458156</v>
      </c>
    </row>
    <row r="54" spans="1:15" x14ac:dyDescent="0.25">
      <c r="A54" s="67" t="s">
        <v>67</v>
      </c>
      <c r="B54">
        <v>30.9664</v>
      </c>
      <c r="C54">
        <v>3.4799499999999997E-2</v>
      </c>
      <c r="D54">
        <v>2.79505E-2</v>
      </c>
      <c r="E54">
        <v>5.3723199999999999E-3</v>
      </c>
      <c r="F54">
        <v>0</v>
      </c>
      <c r="G54">
        <v>6243328</v>
      </c>
      <c r="H54">
        <v>0</v>
      </c>
      <c r="I54">
        <v>0</v>
      </c>
      <c r="J54">
        <v>3121664</v>
      </c>
      <c r="K54">
        <v>0</v>
      </c>
      <c r="L54">
        <v>95</v>
      </c>
      <c r="M54">
        <v>8</v>
      </c>
      <c r="N54">
        <v>29.32188</v>
      </c>
      <c r="O54">
        <v>0.64933329534565232</v>
      </c>
    </row>
    <row r="55" spans="1:15" x14ac:dyDescent="0.25">
      <c r="A55" s="67" t="s">
        <v>68</v>
      </c>
      <c r="B55">
        <v>30.872900000000001</v>
      </c>
      <c r="C55">
        <v>3.4732100000000002E-2</v>
      </c>
      <c r="D55">
        <v>2.8093699999999999E-2</v>
      </c>
      <c r="E55">
        <v>5.35696E-3</v>
      </c>
      <c r="F55">
        <v>0</v>
      </c>
      <c r="G55">
        <v>6276096</v>
      </c>
      <c r="H55">
        <v>0</v>
      </c>
      <c r="I55">
        <v>0</v>
      </c>
      <c r="J55">
        <v>3138048</v>
      </c>
      <c r="K55">
        <v>0</v>
      </c>
      <c r="L55">
        <v>95</v>
      </c>
      <c r="M55">
        <v>8</v>
      </c>
      <c r="N55">
        <v>29.337440000000001</v>
      </c>
      <c r="O55">
        <v>0.59671887145921243</v>
      </c>
    </row>
    <row r="56" spans="1:15" x14ac:dyDescent="0.25">
      <c r="A56" s="67" t="s">
        <v>69</v>
      </c>
      <c r="B56">
        <v>26.93</v>
      </c>
      <c r="C56">
        <v>4.0780499999999997E-2</v>
      </c>
      <c r="D56">
        <v>3.2692400000000003E-2</v>
      </c>
      <c r="E56">
        <v>6.2292199999999997E-3</v>
      </c>
      <c r="F56">
        <v>0</v>
      </c>
      <c r="G56">
        <v>7324672</v>
      </c>
      <c r="H56">
        <v>0</v>
      </c>
      <c r="I56">
        <v>0</v>
      </c>
      <c r="J56">
        <v>3662336</v>
      </c>
      <c r="K56">
        <v>0</v>
      </c>
      <c r="L56">
        <v>100</v>
      </c>
      <c r="M56">
        <v>8</v>
      </c>
      <c r="N56">
        <v>25.108460000000001</v>
      </c>
      <c r="O56">
        <v>0.70207476524940016</v>
      </c>
    </row>
    <row r="57" spans="1:15" x14ac:dyDescent="0.25">
      <c r="A57" s="67" t="s">
        <v>70</v>
      </c>
      <c r="B57">
        <v>26.639900000000001</v>
      </c>
      <c r="C57">
        <v>4.0703700000000002E-2</v>
      </c>
      <c r="D57">
        <v>3.3145000000000001E-2</v>
      </c>
      <c r="E57">
        <v>6.3025299999999998E-3</v>
      </c>
      <c r="F57">
        <v>0</v>
      </c>
      <c r="G57">
        <v>7427072</v>
      </c>
      <c r="H57">
        <v>0</v>
      </c>
      <c r="I57">
        <v>0</v>
      </c>
      <c r="J57">
        <v>3713536</v>
      </c>
      <c r="K57">
        <v>0</v>
      </c>
      <c r="L57">
        <v>100</v>
      </c>
      <c r="M57">
        <v>8</v>
      </c>
      <c r="N57">
        <v>24.821680000000001</v>
      </c>
      <c r="O57">
        <v>0.63954338016362222</v>
      </c>
    </row>
    <row r="58" spans="1:15" x14ac:dyDescent="0.25">
      <c r="A58" s="67" t="s">
        <v>71</v>
      </c>
      <c r="B58">
        <v>26.206299999999999</v>
      </c>
      <c r="C58">
        <v>4.2121100000000002E-2</v>
      </c>
      <c r="D58">
        <v>3.3667099999999998E-2</v>
      </c>
      <c r="E58">
        <v>6.4491499999999998E-3</v>
      </c>
      <c r="F58">
        <v>0</v>
      </c>
      <c r="G58">
        <v>7529472</v>
      </c>
      <c r="H58">
        <v>0</v>
      </c>
      <c r="I58">
        <v>0</v>
      </c>
      <c r="J58">
        <v>3764736</v>
      </c>
      <c r="K58">
        <v>0</v>
      </c>
      <c r="L58">
        <v>100</v>
      </c>
      <c r="M58">
        <v>8</v>
      </c>
      <c r="N58">
        <v>24.367599999999999</v>
      </c>
      <c r="O58">
        <v>0.69783320675104332</v>
      </c>
    </row>
    <row r="59" spans="1:15" x14ac:dyDescent="0.25">
      <c r="A59" s="67" t="s">
        <v>72</v>
      </c>
      <c r="B59">
        <v>25.938300000000002</v>
      </c>
      <c r="C59">
        <v>4.2551699999999998E-2</v>
      </c>
      <c r="D59">
        <v>3.4107400000000003E-2</v>
      </c>
      <c r="E59">
        <v>6.5270099999999998E-3</v>
      </c>
      <c r="F59">
        <v>0</v>
      </c>
      <c r="G59">
        <v>7631872</v>
      </c>
      <c r="H59">
        <v>0</v>
      </c>
      <c r="I59">
        <v>0</v>
      </c>
      <c r="J59">
        <v>3815936</v>
      </c>
      <c r="K59">
        <v>0</v>
      </c>
      <c r="L59">
        <v>101</v>
      </c>
      <c r="M59">
        <v>8</v>
      </c>
      <c r="N59">
        <v>24.078610000000001</v>
      </c>
      <c r="O59">
        <v>0.70814308260721204</v>
      </c>
    </row>
    <row r="60" spans="1:15" x14ac:dyDescent="0.25">
      <c r="A60" s="67" t="s">
        <v>73</v>
      </c>
      <c r="B60">
        <v>25.530899999999999</v>
      </c>
      <c r="C60">
        <v>4.2503800000000001E-2</v>
      </c>
      <c r="D60">
        <v>3.4557699999999997E-2</v>
      </c>
      <c r="E60">
        <v>6.5808999999999998E-3</v>
      </c>
      <c r="F60">
        <v>0</v>
      </c>
      <c r="G60">
        <v>7734272</v>
      </c>
      <c r="H60">
        <v>0</v>
      </c>
      <c r="I60">
        <v>0</v>
      </c>
      <c r="J60">
        <v>3867136</v>
      </c>
      <c r="K60">
        <v>0</v>
      </c>
      <c r="L60">
        <v>101</v>
      </c>
      <c r="M60">
        <v>8</v>
      </c>
      <c r="N60">
        <v>23.767579999999999</v>
      </c>
      <c r="O60">
        <v>0.62044567816655416</v>
      </c>
    </row>
    <row r="61" spans="1:15" x14ac:dyDescent="0.25">
      <c r="A61" s="67" t="s">
        <v>74</v>
      </c>
      <c r="B61">
        <v>25.209900000000001</v>
      </c>
      <c r="C61">
        <v>4.3978099999999999E-2</v>
      </c>
      <c r="D61">
        <v>3.50059E-2</v>
      </c>
      <c r="E61">
        <v>6.7136299999999999E-3</v>
      </c>
      <c r="F61">
        <v>0</v>
      </c>
      <c r="G61">
        <v>7836672</v>
      </c>
      <c r="H61">
        <v>0</v>
      </c>
      <c r="I61">
        <v>0</v>
      </c>
      <c r="J61">
        <v>3918336</v>
      </c>
      <c r="K61">
        <v>0</v>
      </c>
      <c r="L61">
        <v>102</v>
      </c>
      <c r="M61">
        <v>8</v>
      </c>
      <c r="N61">
        <v>23.45993</v>
      </c>
      <c r="O61">
        <v>0.68914624806511304</v>
      </c>
    </row>
    <row r="62" spans="1:15" x14ac:dyDescent="0.25">
      <c r="A62" s="67" t="s">
        <v>75</v>
      </c>
      <c r="B62">
        <v>24.8978</v>
      </c>
      <c r="C62">
        <v>4.4520900000000002E-2</v>
      </c>
      <c r="D62">
        <v>3.54639E-2</v>
      </c>
      <c r="E62">
        <v>6.7869799999999997E-3</v>
      </c>
      <c r="F62">
        <v>0</v>
      </c>
      <c r="G62">
        <v>7939072</v>
      </c>
      <c r="H62">
        <v>0</v>
      </c>
      <c r="I62">
        <v>0</v>
      </c>
      <c r="J62">
        <v>3969536</v>
      </c>
      <c r="K62">
        <v>0</v>
      </c>
      <c r="L62">
        <v>102</v>
      </c>
      <c r="M62">
        <v>8</v>
      </c>
      <c r="N62">
        <v>23.132159999999999</v>
      </c>
      <c r="O62">
        <v>0.69650456838256081</v>
      </c>
    </row>
    <row r="63" spans="1:15" x14ac:dyDescent="0.25">
      <c r="A63" s="67" t="s">
        <v>76</v>
      </c>
      <c r="B63">
        <v>23.747900000000001</v>
      </c>
      <c r="C63">
        <v>4.7397599999999998E-2</v>
      </c>
      <c r="D63">
        <v>3.73649E-2</v>
      </c>
      <c r="E63">
        <v>7.1468499999999997E-3</v>
      </c>
      <c r="F63">
        <v>0</v>
      </c>
      <c r="G63">
        <v>8373248</v>
      </c>
      <c r="H63">
        <v>0</v>
      </c>
      <c r="I63">
        <v>0</v>
      </c>
      <c r="J63">
        <v>4186624</v>
      </c>
      <c r="K63">
        <v>0</v>
      </c>
      <c r="L63">
        <v>104</v>
      </c>
      <c r="M63">
        <v>8</v>
      </c>
      <c r="N63">
        <v>21.88993</v>
      </c>
      <c r="O63">
        <v>0.73402688423366258</v>
      </c>
    </row>
    <row r="64" spans="1:15" x14ac:dyDescent="0.25">
      <c r="A64" s="67" t="s">
        <v>77</v>
      </c>
      <c r="B64">
        <v>23.496099999999998</v>
      </c>
      <c r="C64">
        <v>4.7225499999999997E-2</v>
      </c>
      <c r="D64">
        <v>3.78099E-2</v>
      </c>
      <c r="E64">
        <v>7.22669E-3</v>
      </c>
      <c r="F64">
        <v>0</v>
      </c>
      <c r="G64">
        <v>8475648</v>
      </c>
      <c r="H64">
        <v>0</v>
      </c>
      <c r="I64">
        <v>0</v>
      </c>
      <c r="J64">
        <v>4237824</v>
      </c>
      <c r="K64">
        <v>0</v>
      </c>
      <c r="L64">
        <v>104</v>
      </c>
      <c r="M64">
        <v>8</v>
      </c>
      <c r="N64">
        <v>21.53471</v>
      </c>
      <c r="O64">
        <v>0.69805004986111863</v>
      </c>
    </row>
    <row r="65" spans="1:15" x14ac:dyDescent="0.25">
      <c r="A65" s="67" t="s">
        <v>78</v>
      </c>
      <c r="B65">
        <v>23.204999999999998</v>
      </c>
      <c r="C65">
        <v>4.8263300000000002E-2</v>
      </c>
      <c r="D65">
        <v>3.8264699999999999E-2</v>
      </c>
      <c r="E65">
        <v>7.3041900000000003E-3</v>
      </c>
      <c r="F65">
        <v>0</v>
      </c>
      <c r="G65">
        <v>8578048</v>
      </c>
      <c r="H65">
        <v>0</v>
      </c>
      <c r="I65">
        <v>0</v>
      </c>
      <c r="J65">
        <v>4289024</v>
      </c>
      <c r="K65">
        <v>0</v>
      </c>
      <c r="L65">
        <v>105</v>
      </c>
      <c r="M65">
        <v>8</v>
      </c>
      <c r="N65">
        <v>21.31523</v>
      </c>
      <c r="O65">
        <v>0.7168212283717913</v>
      </c>
    </row>
    <row r="66" spans="1:15" x14ac:dyDescent="0.25">
      <c r="A66" s="67" t="s">
        <v>79</v>
      </c>
      <c r="B66">
        <v>22.488299999999999</v>
      </c>
      <c r="C66">
        <v>4.8744000000000003E-2</v>
      </c>
      <c r="D66">
        <v>3.8700499999999999E-2</v>
      </c>
      <c r="E66">
        <v>7.4139499999999999E-3</v>
      </c>
      <c r="F66">
        <v>0</v>
      </c>
      <c r="G66">
        <v>8680448</v>
      </c>
      <c r="H66">
        <v>0</v>
      </c>
      <c r="I66">
        <v>0</v>
      </c>
      <c r="J66">
        <v>4340224</v>
      </c>
      <c r="K66">
        <v>0</v>
      </c>
      <c r="L66">
        <v>105</v>
      </c>
      <c r="M66">
        <v>8</v>
      </c>
      <c r="N66">
        <v>21.09337</v>
      </c>
      <c r="O66">
        <v>0.56791065426017662</v>
      </c>
    </row>
    <row r="67" spans="1:15" x14ac:dyDescent="0.25">
      <c r="A67" s="67" t="s">
        <v>80</v>
      </c>
      <c r="B67">
        <v>22.741299999999999</v>
      </c>
      <c r="C67">
        <v>4.9324300000000001E-2</v>
      </c>
      <c r="D67">
        <v>3.91607E-2</v>
      </c>
      <c r="E67">
        <v>7.4694399999999999E-3</v>
      </c>
      <c r="F67">
        <v>0</v>
      </c>
      <c r="G67">
        <v>8782848</v>
      </c>
      <c r="H67">
        <v>0</v>
      </c>
      <c r="I67">
        <v>0</v>
      </c>
      <c r="J67">
        <v>4391424</v>
      </c>
      <c r="K67">
        <v>0</v>
      </c>
      <c r="L67">
        <v>106</v>
      </c>
      <c r="M67">
        <v>8</v>
      </c>
      <c r="N67">
        <v>20.888120000000001</v>
      </c>
      <c r="O67">
        <v>0.70939592737608603</v>
      </c>
    </row>
    <row r="68" spans="1:15" x14ac:dyDescent="0.25">
      <c r="A68" s="67" t="s">
        <v>123</v>
      </c>
      <c r="B68">
        <v>22.541899999999998</v>
      </c>
      <c r="C68">
        <v>6.5074800000000002E-2</v>
      </c>
      <c r="D68">
        <v>3.9609400000000003E-2</v>
      </c>
      <c r="E68">
        <v>7.5812199999999996E-3</v>
      </c>
      <c r="F68">
        <v>0</v>
      </c>
      <c r="G68">
        <v>8885248</v>
      </c>
      <c r="H68">
        <v>0</v>
      </c>
      <c r="I68">
        <v>0</v>
      </c>
      <c r="J68">
        <v>4442624</v>
      </c>
      <c r="K68">
        <v>0</v>
      </c>
      <c r="L68">
        <v>106</v>
      </c>
      <c r="M68">
        <v>8</v>
      </c>
      <c r="N68">
        <v>20.034120000000001</v>
      </c>
      <c r="O68">
        <v>1.7886730834771221</v>
      </c>
    </row>
    <row r="69" spans="1:15" x14ac:dyDescent="0.25">
      <c r="A69" s="67" t="s">
        <v>124</v>
      </c>
      <c r="B69">
        <v>21.874099999999999</v>
      </c>
      <c r="C69">
        <v>5.0995499999999999E-2</v>
      </c>
      <c r="D69">
        <v>4.0513500000000001E-2</v>
      </c>
      <c r="E69">
        <v>7.6207999999999996E-3</v>
      </c>
      <c r="F69">
        <v>0</v>
      </c>
      <c r="G69">
        <v>8987648</v>
      </c>
      <c r="H69">
        <v>0</v>
      </c>
      <c r="I69">
        <v>0</v>
      </c>
      <c r="J69">
        <v>4493824</v>
      </c>
      <c r="K69">
        <v>0</v>
      </c>
      <c r="L69">
        <v>106</v>
      </c>
      <c r="M69">
        <v>8</v>
      </c>
      <c r="N69">
        <v>20.29196</v>
      </c>
      <c r="O69">
        <v>0.63425365272893741</v>
      </c>
    </row>
    <row r="70" spans="1:15" x14ac:dyDescent="0.25">
      <c r="A70" s="67" t="s">
        <v>125</v>
      </c>
      <c r="B70">
        <v>21.040500000000002</v>
      </c>
      <c r="C70">
        <v>5.3275799999999998E-2</v>
      </c>
      <c r="D70">
        <v>4.25718E-2</v>
      </c>
      <c r="E70">
        <v>8.4985600000000005E-3</v>
      </c>
      <c r="F70">
        <v>0</v>
      </c>
      <c r="G70">
        <v>9421824</v>
      </c>
      <c r="H70">
        <v>0</v>
      </c>
      <c r="I70">
        <v>0</v>
      </c>
      <c r="J70">
        <v>4710912</v>
      </c>
      <c r="K70">
        <v>0</v>
      </c>
      <c r="L70">
        <v>108</v>
      </c>
      <c r="M70">
        <v>8</v>
      </c>
      <c r="N70">
        <v>19.365020000000001</v>
      </c>
      <c r="O70">
        <v>0.66103053350221508</v>
      </c>
    </row>
    <row r="71" spans="1:15" x14ac:dyDescent="0.25">
      <c r="A71" s="67" t="s">
        <v>126</v>
      </c>
      <c r="B71">
        <v>21.622399999999999</v>
      </c>
      <c r="C71">
        <v>5.1665999999999997E-2</v>
      </c>
      <c r="D71">
        <v>4.0966799999999998E-2</v>
      </c>
      <c r="E71">
        <v>8.6626199999999993E-3</v>
      </c>
      <c r="F71">
        <v>0</v>
      </c>
      <c r="G71">
        <v>9090048</v>
      </c>
      <c r="H71">
        <v>0</v>
      </c>
      <c r="I71">
        <v>0</v>
      </c>
      <c r="J71">
        <v>4545024</v>
      </c>
      <c r="K71">
        <v>0</v>
      </c>
      <c r="L71">
        <v>107</v>
      </c>
      <c r="M71">
        <v>8</v>
      </c>
      <c r="N71">
        <v>19.98067</v>
      </c>
      <c r="O71">
        <v>0.65492277924788755</v>
      </c>
    </row>
    <row r="72" spans="1:15" x14ac:dyDescent="0.25">
      <c r="A72" s="67" t="s">
        <v>127</v>
      </c>
      <c r="B72">
        <v>20.6722</v>
      </c>
      <c r="C72">
        <v>5.3400900000000001E-2</v>
      </c>
      <c r="D72">
        <v>4.2858300000000002E-2</v>
      </c>
      <c r="E72">
        <v>9.0577899999999996E-3</v>
      </c>
      <c r="F72">
        <v>0</v>
      </c>
      <c r="G72">
        <v>9524224</v>
      </c>
      <c r="H72">
        <v>0</v>
      </c>
      <c r="I72">
        <v>0</v>
      </c>
      <c r="J72">
        <v>4762112</v>
      </c>
      <c r="K72">
        <v>0</v>
      </c>
      <c r="L72">
        <v>108</v>
      </c>
      <c r="M72">
        <v>8</v>
      </c>
      <c r="N72">
        <v>19.19849</v>
      </c>
      <c r="O72">
        <v>0.57647472422185753</v>
      </c>
    </row>
    <row r="73" spans="1:15" x14ac:dyDescent="0.25">
      <c r="A73" s="67" t="s">
        <v>128</v>
      </c>
      <c r="B73">
        <v>21.616099999999999</v>
      </c>
      <c r="C73">
        <v>6.8762900000000002E-2</v>
      </c>
      <c r="D73">
        <v>4.13829E-2</v>
      </c>
      <c r="E73">
        <v>8.7710400000000008E-3</v>
      </c>
      <c r="F73">
        <v>0</v>
      </c>
      <c r="G73">
        <v>9192448</v>
      </c>
      <c r="H73">
        <v>0</v>
      </c>
      <c r="I73">
        <v>0</v>
      </c>
      <c r="J73">
        <v>4596224</v>
      </c>
      <c r="K73">
        <v>0</v>
      </c>
      <c r="L73">
        <v>107</v>
      </c>
      <c r="M73">
        <v>8</v>
      </c>
      <c r="N73">
        <v>19.328579999999999</v>
      </c>
      <c r="O73">
        <v>1.8073674457619291</v>
      </c>
    </row>
    <row r="74" spans="1:15" x14ac:dyDescent="0.25">
      <c r="A74" s="67" t="s">
        <v>129</v>
      </c>
      <c r="B74">
        <v>20.6172</v>
      </c>
      <c r="C74">
        <v>5.4204200000000001E-2</v>
      </c>
      <c r="D74">
        <v>4.3488899999999997E-2</v>
      </c>
      <c r="E74">
        <v>8.9363199999999993E-3</v>
      </c>
      <c r="F74">
        <v>0</v>
      </c>
      <c r="G74">
        <v>9626624</v>
      </c>
      <c r="H74">
        <v>0</v>
      </c>
      <c r="I74">
        <v>0</v>
      </c>
      <c r="J74">
        <v>4813312</v>
      </c>
      <c r="K74">
        <v>0</v>
      </c>
      <c r="L74">
        <v>109</v>
      </c>
      <c r="M74">
        <v>8</v>
      </c>
      <c r="N74">
        <v>19.009779999999999</v>
      </c>
      <c r="O74">
        <v>0.61657838611341431</v>
      </c>
    </row>
    <row r="75" spans="1:15" x14ac:dyDescent="0.25">
      <c r="A75" s="67" t="s">
        <v>130</v>
      </c>
      <c r="B75">
        <v>21.498999999999999</v>
      </c>
      <c r="C75">
        <v>5.1729299999999999E-2</v>
      </c>
      <c r="D75">
        <v>4.1776800000000003E-2</v>
      </c>
      <c r="E75">
        <v>8.2121299999999998E-3</v>
      </c>
      <c r="F75">
        <v>0</v>
      </c>
      <c r="G75">
        <v>9294848</v>
      </c>
      <c r="H75">
        <v>0</v>
      </c>
      <c r="I75">
        <v>0</v>
      </c>
      <c r="J75">
        <v>4647424</v>
      </c>
      <c r="K75">
        <v>0</v>
      </c>
      <c r="L75">
        <v>108</v>
      </c>
      <c r="M75">
        <v>8</v>
      </c>
      <c r="N75">
        <v>19.593260000000001</v>
      </c>
      <c r="O75">
        <v>0.67179511956151217</v>
      </c>
    </row>
    <row r="76" spans="1:15" x14ac:dyDescent="0.25">
      <c r="A76" s="67" t="s">
        <v>131</v>
      </c>
      <c r="B76">
        <v>20.6081</v>
      </c>
      <c r="C76">
        <v>5.4781099999999999E-2</v>
      </c>
      <c r="D76">
        <v>4.3758699999999998E-2</v>
      </c>
      <c r="E76">
        <v>8.9186600000000001E-3</v>
      </c>
      <c r="F76">
        <v>0</v>
      </c>
      <c r="G76">
        <v>9729024</v>
      </c>
      <c r="H76">
        <v>0</v>
      </c>
      <c r="I76">
        <v>0</v>
      </c>
      <c r="J76">
        <v>4864512</v>
      </c>
      <c r="K76">
        <v>0</v>
      </c>
      <c r="L76">
        <v>109</v>
      </c>
      <c r="M76">
        <v>8</v>
      </c>
      <c r="N76">
        <v>18.856549999999999</v>
      </c>
      <c r="O76">
        <v>0.6631212780815019</v>
      </c>
    </row>
    <row r="77" spans="1:15" x14ac:dyDescent="0.25">
      <c r="A77" s="67" t="s">
        <v>132</v>
      </c>
      <c r="B77">
        <v>19.3047</v>
      </c>
      <c r="C77">
        <v>5.9381499999999997E-2</v>
      </c>
      <c r="D77">
        <v>4.7026900000000003E-2</v>
      </c>
      <c r="E77">
        <v>9.6709399999999994E-3</v>
      </c>
      <c r="F77">
        <v>0</v>
      </c>
      <c r="G77">
        <v>10470400</v>
      </c>
      <c r="H77">
        <v>0</v>
      </c>
      <c r="I77">
        <v>0</v>
      </c>
      <c r="J77">
        <v>5235200</v>
      </c>
      <c r="K77">
        <v>0</v>
      </c>
      <c r="L77">
        <v>112</v>
      </c>
      <c r="M77">
        <v>8</v>
      </c>
      <c r="N77">
        <v>17.434359999999998</v>
      </c>
      <c r="O77">
        <v>0.70579042876291087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0A4D-B49F-46B4-B28F-B693D3A54829}">
  <dimension ref="P2:P24"/>
  <sheetViews>
    <sheetView workbookViewId="0">
      <selection activeCell="T12" sqref="T12"/>
    </sheetView>
  </sheetViews>
  <sheetFormatPr defaultRowHeight="15" x14ac:dyDescent="0.25"/>
  <sheetData>
    <row r="2" spans="16:16" x14ac:dyDescent="0.25">
      <c r="P2" t="s">
        <v>104</v>
      </c>
    </row>
    <row r="3" spans="16:16" x14ac:dyDescent="0.25">
      <c r="P3" t="s">
        <v>105</v>
      </c>
    </row>
    <row r="23" spans="16:16" x14ac:dyDescent="0.25">
      <c r="P23" t="s">
        <v>106</v>
      </c>
    </row>
    <row r="24" spans="16:16" x14ac:dyDescent="0.25">
      <c r="P24" t="s">
        <v>107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96EE-0F75-4721-A21F-666FF8C2C28C}">
  <dimension ref="A1:V71"/>
  <sheetViews>
    <sheetView topLeftCell="E34" workbookViewId="0">
      <selection activeCell="K55" sqref="K55"/>
    </sheetView>
  </sheetViews>
  <sheetFormatPr defaultRowHeight="15" x14ac:dyDescent="0.25"/>
  <cols>
    <col min="1" max="1" width="12" bestFit="1" customWidth="1"/>
    <col min="2" max="3" width="12.5703125" customWidth="1"/>
    <col min="4" max="5" width="12.7109375" bestFit="1" customWidth="1"/>
    <col min="6" max="7" width="12.7109375" customWidth="1"/>
    <col min="12" max="12" width="12" bestFit="1" customWidth="1"/>
    <col min="13" max="13" width="12" customWidth="1"/>
    <col min="14" max="15" width="11.85546875" style="4" customWidth="1"/>
    <col min="16" max="16" width="12.7109375" style="4" bestFit="1" customWidth="1"/>
    <col min="17" max="18" width="12.7109375" style="4" customWidth="1"/>
    <col min="19" max="19" width="24.42578125" style="4" customWidth="1"/>
    <col min="20" max="20" width="10.5703125" style="4" customWidth="1"/>
  </cols>
  <sheetData>
    <row r="1" spans="1:22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U1" s="4"/>
      <c r="V1" s="4"/>
    </row>
    <row r="2" spans="1:2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P2" s="4">
        <f>AVERAGE($C$4:$C$67)</f>
        <v>-1.5347100000000018E-3</v>
      </c>
      <c r="Q2" s="4">
        <f>AVERAGE($E$4:$E$67)</f>
        <v>-1.534709999999996E-3</v>
      </c>
      <c r="U2" s="4"/>
      <c r="V2" s="4"/>
    </row>
    <row r="3" spans="1:22" ht="60" x14ac:dyDescent="0.25">
      <c r="A3" s="3" t="s">
        <v>103</v>
      </c>
      <c r="B3" s="10" t="s">
        <v>86</v>
      </c>
      <c r="C3" s="10" t="s">
        <v>102</v>
      </c>
      <c r="D3" s="12" t="s">
        <v>81</v>
      </c>
      <c r="E3" s="12" t="s">
        <v>92</v>
      </c>
      <c r="F3" s="12" t="s">
        <v>93</v>
      </c>
      <c r="G3" s="12" t="s">
        <v>121</v>
      </c>
      <c r="H3" s="15" t="s">
        <v>96</v>
      </c>
      <c r="I3" s="15" t="s">
        <v>95</v>
      </c>
      <c r="J3" s="15" t="s">
        <v>94</v>
      </c>
      <c r="K3" s="16" t="s">
        <v>101</v>
      </c>
      <c r="L3" s="16" t="s">
        <v>97</v>
      </c>
      <c r="M3" s="16" t="s">
        <v>122</v>
      </c>
      <c r="N3" s="20" t="s">
        <v>120</v>
      </c>
      <c r="O3" s="20" t="s">
        <v>85</v>
      </c>
      <c r="P3" s="20" t="s">
        <v>84</v>
      </c>
      <c r="Q3" s="12" t="s">
        <v>82</v>
      </c>
      <c r="R3" s="12" t="s">
        <v>83</v>
      </c>
      <c r="S3" s="1"/>
      <c r="T3" s="2"/>
      <c r="V3" s="5" t="s">
        <v>6</v>
      </c>
    </row>
    <row r="4" spans="1:22" x14ac:dyDescent="0.25">
      <c r="A4" s="1">
        <f>'PQBRT Data'!E2</f>
        <v>7.2320000000000004E-6</v>
      </c>
      <c r="B4" s="11">
        <f>-6.64532878234219E-19*POWER(V4,2) + 1.36055725529172E-09*V4 - 0.0000661829623252482</f>
        <v>-6.6139424493759342E-5</v>
      </c>
      <c r="C4" s="11">
        <f t="shared" ref="C4:C67" si="0">A4-B4</f>
        <v>7.3371424493759343E-5</v>
      </c>
      <c r="D4" s="13">
        <f>1.35544726892431E-09*V4 -0.0000616166948638464</f>
        <v>-6.1573320551240813E-5</v>
      </c>
      <c r="E4" s="14">
        <f>A4-D4</f>
        <v>6.8805320551240814E-5</v>
      </c>
      <c r="F4" s="14">
        <f>ABS(E4)</f>
        <v>6.8805320551240814E-5</v>
      </c>
      <c r="G4" s="24">
        <f t="shared" ref="G4:G35" si="1">(E4/A4)*100</f>
        <v>951.40100319746693</v>
      </c>
      <c r="H4" s="17">
        <f>LOG(A4,10)</f>
        <v>-5.1407415825326925</v>
      </c>
      <c r="I4" s="18">
        <f>(2.30258509299405)*0.482298141501016*LOG(V4,10) -9.63886585723195</f>
        <v>-7.9673478723782933</v>
      </c>
      <c r="J4" s="17">
        <f t="shared" ref="J4:J67" si="2">0.842114008571208*LN(V4) - 18.1950659098772</f>
        <v>-15.276521156121369</v>
      </c>
      <c r="K4" s="19">
        <f>H4-I4</f>
        <v>2.8266062898456008</v>
      </c>
      <c r="L4" s="19">
        <f t="shared" ref="L4:L35" si="3">$T$9</f>
        <v>-5.4791993603142596E-2</v>
      </c>
      <c r="M4" s="19">
        <f>K4/I4*100</f>
        <v>-35.47738011597383</v>
      </c>
      <c r="N4" s="21">
        <f t="shared" ref="N4:N35" si="4">ABS(E4-C4)</f>
        <v>4.5661039425185293E-6</v>
      </c>
      <c r="O4" s="22">
        <f>AVERAGE($C$4:$C$67)</f>
        <v>-1.5347100000000018E-3</v>
      </c>
      <c r="P4" s="21">
        <f t="shared" ref="P4:P35" si="5">C4-O4</f>
        <v>1.6080814244937612E-3</v>
      </c>
      <c r="Q4" s="23">
        <f>AVERAGE($E$4:$E$67)</f>
        <v>-1.534709999999996E-3</v>
      </c>
      <c r="R4" s="14">
        <f t="shared" ref="R4:R35" si="6">E4-Q4</f>
        <v>1.6035153205512368E-3</v>
      </c>
      <c r="S4" s="3" t="s">
        <v>87</v>
      </c>
      <c r="T4" s="1">
        <f>MIN(F4:F67)</f>
        <v>3.9491934604889877E-6</v>
      </c>
      <c r="V4" s="5">
        <f>'PQBRT Data'!G2</f>
        <v>32</v>
      </c>
    </row>
    <row r="5" spans="1:22" x14ac:dyDescent="0.25">
      <c r="A5" s="1">
        <f>'PQBRT Data'!E3</f>
        <v>1.4239999999999999E-5</v>
      </c>
      <c r="B5" s="11">
        <f t="shared" ref="B5:B67" si="7">-6.64532878234219E-19*POWER(V5,2) + 1.36055725529172E-09*V5 - 0.0000661829623252482</f>
        <v>-5.0857729716042777E-5</v>
      </c>
      <c r="C5" s="11">
        <f t="shared" si="0"/>
        <v>6.5097729716042776E-5</v>
      </c>
      <c r="D5" s="13">
        <f t="shared" ref="D5:D67" si="8">1.35544726892431E-09*V5 -0.0000616166948638464</f>
        <v>-4.6348936826682965E-5</v>
      </c>
      <c r="E5" s="14">
        <f t="shared" ref="E5:E67" si="9">A5-D5</f>
        <v>6.0588936826682964E-5</v>
      </c>
      <c r="F5" s="14">
        <f t="shared" ref="F5:F67" si="10">ABS(E5)</f>
        <v>6.0588936826682964E-5</v>
      </c>
      <c r="G5" s="24">
        <f t="shared" si="1"/>
        <v>425.48410692895339</v>
      </c>
      <c r="H5" s="17">
        <f t="shared" ref="H5:H67" si="11">LOG(A5,10)</f>
        <v>-4.8464900106991617</v>
      </c>
      <c r="I5" s="18">
        <f t="shared" ref="I5:I67" si="12">(2.30258509299405)*0.482298141501016*LOG(V5,10) -9.63886585723195</f>
        <v>-5.1393294539399097</v>
      </c>
      <c r="J5" s="17">
        <f t="shared" si="2"/>
        <v>-10.338675202055351</v>
      </c>
      <c r="K5" s="19">
        <f t="shared" ref="K5:K67" si="13">H5-I5</f>
        <v>0.29283944324074795</v>
      </c>
      <c r="L5" s="19">
        <f t="shared" si="3"/>
        <v>-5.4791993603142596E-2</v>
      </c>
      <c r="M5" s="19">
        <f t="shared" ref="M5:M68" si="14">K5/I5*100</f>
        <v>-5.6980087745931831</v>
      </c>
      <c r="N5" s="21">
        <f t="shared" si="4"/>
        <v>4.5087928893598118E-6</v>
      </c>
      <c r="O5" s="22">
        <f t="shared" ref="O5:O68" si="15">AVERAGE($C$4:$C$67)</f>
        <v>-1.5347100000000018E-3</v>
      </c>
      <c r="P5" s="21">
        <f t="shared" si="5"/>
        <v>1.5998077297160447E-3</v>
      </c>
      <c r="Q5" s="23">
        <f t="shared" ref="Q5:Q68" si="16">AVERAGE($E$4:$E$67)</f>
        <v>-1.534709999999996E-3</v>
      </c>
      <c r="R5" s="14">
        <f t="shared" si="6"/>
        <v>1.5952989368266789E-3</v>
      </c>
      <c r="S5" s="3" t="s">
        <v>88</v>
      </c>
      <c r="T5" s="1">
        <f>MAX(F4:F67)</f>
        <v>4.2612850394377934E-3</v>
      </c>
      <c r="V5" s="5">
        <f>'PQBRT Data'!G3</f>
        <v>11264</v>
      </c>
    </row>
    <row r="6" spans="1:22" x14ac:dyDescent="0.25">
      <c r="A6" s="1">
        <f>'PQBRT Data'!E4</f>
        <v>2.336E-5</v>
      </c>
      <c r="B6" s="11">
        <f t="shared" si="7"/>
        <v>-2.9959957006103123E-5</v>
      </c>
      <c r="C6" s="11">
        <f t="shared" si="0"/>
        <v>5.3319957006103123E-5</v>
      </c>
      <c r="D6" s="13">
        <f t="shared" si="8"/>
        <v>-2.5529266776005562E-5</v>
      </c>
      <c r="E6" s="14">
        <f t="shared" si="9"/>
        <v>4.8889266776005562E-5</v>
      </c>
      <c r="F6" s="14">
        <f t="shared" si="10"/>
        <v>4.8889266776005562E-5</v>
      </c>
      <c r="G6" s="24">
        <f t="shared" si="1"/>
        <v>209.28624476029779</v>
      </c>
      <c r="H6" s="17">
        <f t="shared" si="11"/>
        <v>-4.6315271615596378</v>
      </c>
      <c r="I6" s="18">
        <f t="shared" si="12"/>
        <v>-4.7244559824059786</v>
      </c>
      <c r="J6" s="17">
        <f t="shared" si="2"/>
        <v>-9.6142876664202905</v>
      </c>
      <c r="K6" s="19">
        <f t="shared" si="13"/>
        <v>9.2928820846340798E-2</v>
      </c>
      <c r="L6" s="19">
        <f t="shared" si="3"/>
        <v>-5.4791993603142596E-2</v>
      </c>
      <c r="M6" s="19">
        <f t="shared" si="14"/>
        <v>-1.9669740006555383</v>
      </c>
      <c r="N6" s="21">
        <f t="shared" si="4"/>
        <v>4.4306902300975614E-6</v>
      </c>
      <c r="O6" s="22">
        <f t="shared" si="15"/>
        <v>-1.5347100000000018E-3</v>
      </c>
      <c r="P6" s="21">
        <f t="shared" si="5"/>
        <v>1.5880299570061049E-3</v>
      </c>
      <c r="Q6" s="23">
        <f t="shared" si="16"/>
        <v>-1.534709999999996E-3</v>
      </c>
      <c r="R6" s="14">
        <f t="shared" si="6"/>
        <v>1.5835992667760015E-3</v>
      </c>
      <c r="S6" s="3" t="s">
        <v>89</v>
      </c>
      <c r="T6" s="1">
        <f>_xlfn.STDEV.S(E4:E67)</f>
        <v>1.421180259522167E-3</v>
      </c>
      <c r="V6" s="5">
        <f>'PQBRT Data'!G4</f>
        <v>26624</v>
      </c>
    </row>
    <row r="7" spans="1:22" x14ac:dyDescent="0.25">
      <c r="A7" s="1">
        <f>'PQBRT Data'!E5</f>
        <v>3.0528000000000003E-5</v>
      </c>
      <c r="B7" s="11">
        <f t="shared" si="7"/>
        <v>-1.6028282736116857E-5</v>
      </c>
      <c r="C7" s="11">
        <f t="shared" si="0"/>
        <v>4.655628273611686E-5</v>
      </c>
      <c r="D7" s="13">
        <f t="shared" si="8"/>
        <v>-1.1649486742220629E-5</v>
      </c>
      <c r="E7" s="14">
        <f t="shared" si="9"/>
        <v>4.2177486742220632E-5</v>
      </c>
      <c r="F7" s="14">
        <f t="shared" si="10"/>
        <v>4.2177486742220632E-5</v>
      </c>
      <c r="G7" s="24">
        <f t="shared" si="1"/>
        <v>138.16000636209586</v>
      </c>
      <c r="H7" s="17">
        <f t="shared" si="11"/>
        <v>-4.5153016469759981</v>
      </c>
      <c r="I7" s="18">
        <f t="shared" si="12"/>
        <v>-4.5675053634735585</v>
      </c>
      <c r="J7" s="17">
        <f t="shared" si="2"/>
        <v>-9.3402449043114224</v>
      </c>
      <c r="K7" s="19">
        <f t="shared" si="13"/>
        <v>5.2203716497560393E-2</v>
      </c>
      <c r="L7" s="19">
        <f t="shared" si="3"/>
        <v>-5.4791993603142596E-2</v>
      </c>
      <c r="M7" s="19">
        <f t="shared" si="14"/>
        <v>-1.142937169051506</v>
      </c>
      <c r="N7" s="21">
        <f t="shared" si="4"/>
        <v>4.3787959938962283E-6</v>
      </c>
      <c r="O7" s="22">
        <f t="shared" si="15"/>
        <v>-1.5347100000000018E-3</v>
      </c>
      <c r="P7" s="21">
        <f t="shared" si="5"/>
        <v>1.5812662827361188E-3</v>
      </c>
      <c r="Q7" s="23">
        <f t="shared" si="16"/>
        <v>-1.534709999999996E-3</v>
      </c>
      <c r="R7" s="14">
        <f t="shared" si="6"/>
        <v>1.5768874867422165E-3</v>
      </c>
      <c r="S7" s="3" t="s">
        <v>90</v>
      </c>
      <c r="T7" s="1">
        <f>AVERAGE(D4:D67)</f>
        <v>4.450895656249996E-3</v>
      </c>
      <c r="V7" s="5">
        <f>'PQBRT Data'!G5</f>
        <v>36864</v>
      </c>
    </row>
    <row r="8" spans="1:22" x14ac:dyDescent="0.25">
      <c r="A8" s="1">
        <f>'PQBRT Data'!E6</f>
        <v>3.6575999999999997E-5</v>
      </c>
      <c r="B8" s="11">
        <f t="shared" si="7"/>
        <v>-2.0967478287760516E-6</v>
      </c>
      <c r="C8" s="11">
        <f t="shared" si="0"/>
        <v>3.8672747828776048E-5</v>
      </c>
      <c r="D8" s="13">
        <f t="shared" si="8"/>
        <v>2.2302932915643043E-6</v>
      </c>
      <c r="E8" s="14">
        <f t="shared" si="9"/>
        <v>3.4345706708435692E-5</v>
      </c>
      <c r="F8" s="14">
        <f t="shared" si="10"/>
        <v>3.4345706708435692E-5</v>
      </c>
      <c r="G8" s="24">
        <f t="shared" si="1"/>
        <v>93.902303992879737</v>
      </c>
      <c r="H8" s="17">
        <f t="shared" si="11"/>
        <v>-4.4368037912848122</v>
      </c>
      <c r="I8" s="18">
        <f t="shared" si="12"/>
        <v>-4.4492832575240895</v>
      </c>
      <c r="J8" s="17">
        <f t="shared" si="2"/>
        <v>-9.133823848586438</v>
      </c>
      <c r="K8" s="19">
        <f t="shared" si="13"/>
        <v>1.2479466239277315E-2</v>
      </c>
      <c r="L8" s="19">
        <f t="shared" si="3"/>
        <v>-5.4791993603142596E-2</v>
      </c>
      <c r="M8" s="19">
        <f t="shared" si="14"/>
        <v>-0.28048261971573851</v>
      </c>
      <c r="N8" s="21">
        <f t="shared" si="4"/>
        <v>4.327041120340356E-6</v>
      </c>
      <c r="O8" s="22">
        <f t="shared" si="15"/>
        <v>-1.5347100000000018E-3</v>
      </c>
      <c r="P8" s="21">
        <f t="shared" si="5"/>
        <v>1.573382747828778E-3</v>
      </c>
      <c r="Q8" s="23">
        <f t="shared" si="16"/>
        <v>-1.534709999999996E-3</v>
      </c>
      <c r="R8" s="14">
        <f t="shared" si="6"/>
        <v>1.5690557067084318E-3</v>
      </c>
      <c r="S8" s="3" t="s">
        <v>91</v>
      </c>
      <c r="T8" s="1">
        <f>T6/T7</f>
        <v>0.31930208418310824</v>
      </c>
      <c r="V8" s="5">
        <f>'PQBRT Data'!G6</f>
        <v>47104</v>
      </c>
    </row>
    <row r="9" spans="1:22" x14ac:dyDescent="0.25">
      <c r="A9" s="1">
        <f>'PQBRT Data'!E7</f>
        <v>4.3103999999999999E-5</v>
      </c>
      <c r="B9" s="11">
        <f t="shared" si="7"/>
        <v>1.1834647715919293E-5</v>
      </c>
      <c r="C9" s="11">
        <f t="shared" si="0"/>
        <v>3.1269352284080706E-5</v>
      </c>
      <c r="D9" s="13">
        <f t="shared" si="8"/>
        <v>1.6110073325349244E-5</v>
      </c>
      <c r="E9" s="14">
        <f t="shared" si="9"/>
        <v>2.6993926674650755E-5</v>
      </c>
      <c r="F9" s="14">
        <f t="shared" si="10"/>
        <v>2.6993926674650755E-5</v>
      </c>
      <c r="G9" s="24">
        <f t="shared" si="1"/>
        <v>62.625108283803719</v>
      </c>
      <c r="H9" s="17">
        <f t="shared" si="11"/>
        <v>-4.3654824259571079</v>
      </c>
      <c r="I9" s="18">
        <f t="shared" si="12"/>
        <v>-4.3544102481950988</v>
      </c>
      <c r="J9" s="17">
        <f t="shared" si="2"/>
        <v>-8.9681713541716714</v>
      </c>
      <c r="K9" s="19">
        <f t="shared" si="13"/>
        <v>-1.1072177762009083E-2</v>
      </c>
      <c r="L9" s="19">
        <f t="shared" si="3"/>
        <v>-5.4791993603142596E-2</v>
      </c>
      <c r="M9" s="19">
        <f t="shared" si="14"/>
        <v>0.25427502534007895</v>
      </c>
      <c r="N9" s="21">
        <f t="shared" si="4"/>
        <v>4.2754256094299512E-6</v>
      </c>
      <c r="O9" s="22">
        <f t="shared" si="15"/>
        <v>-1.5347100000000018E-3</v>
      </c>
      <c r="P9" s="21">
        <f t="shared" si="5"/>
        <v>1.5659793522840824E-3</v>
      </c>
      <c r="Q9" s="23">
        <f t="shared" si="16"/>
        <v>-1.534709999999996E-3</v>
      </c>
      <c r="R9" s="14">
        <f t="shared" si="6"/>
        <v>1.5617039266746467E-3</v>
      </c>
      <c r="S9" s="3" t="s">
        <v>98</v>
      </c>
      <c r="T9" s="1">
        <f>AVERAGE(K4:K67)</f>
        <v>-5.4791993603142596E-2</v>
      </c>
      <c r="V9" s="5">
        <f>'PQBRT Data'!G7</f>
        <v>57344</v>
      </c>
    </row>
    <row r="10" spans="1:22" x14ac:dyDescent="0.25">
      <c r="A10" s="25">
        <f>'PQBRT Data'!E8</f>
        <v>4.9599999999999999E-5</v>
      </c>
      <c r="B10" s="11">
        <f t="shared" si="7"/>
        <v>2.5765903897969163E-5</v>
      </c>
      <c r="C10" s="11">
        <f t="shared" si="0"/>
        <v>2.3834096102030836E-5</v>
      </c>
      <c r="D10" s="13">
        <f t="shared" si="8"/>
        <v>2.9989853359134184E-5</v>
      </c>
      <c r="E10" s="14">
        <f t="shared" si="9"/>
        <v>1.9610146640865815E-5</v>
      </c>
      <c r="F10" s="14">
        <f t="shared" si="10"/>
        <v>1.9610146640865815E-5</v>
      </c>
      <c r="G10" s="24">
        <f t="shared" si="1"/>
        <v>39.536585969487533</v>
      </c>
      <c r="H10" s="17">
        <f t="shared" si="11"/>
        <v>-4.3045183235098019</v>
      </c>
      <c r="I10" s="18">
        <f t="shared" si="12"/>
        <v>-4.2751671919143694</v>
      </c>
      <c r="J10" s="17">
        <f t="shared" si="2"/>
        <v>-8.8298094530282931</v>
      </c>
      <c r="K10" s="19">
        <f t="shared" si="13"/>
        <v>-2.9351131595432456E-2</v>
      </c>
      <c r="L10" s="19">
        <f t="shared" si="3"/>
        <v>-5.4791993603142596E-2</v>
      </c>
      <c r="M10" s="19">
        <f t="shared" si="14"/>
        <v>0.68654932726243545</v>
      </c>
      <c r="N10" s="21">
        <f t="shared" si="4"/>
        <v>4.2239494611650207E-6</v>
      </c>
      <c r="O10" s="22">
        <f t="shared" si="15"/>
        <v>-1.5347100000000018E-3</v>
      </c>
      <c r="P10" s="21">
        <f t="shared" si="5"/>
        <v>1.5585440961020326E-3</v>
      </c>
      <c r="Q10" s="23">
        <f t="shared" si="16"/>
        <v>-1.534709999999996E-3</v>
      </c>
      <c r="R10" s="14">
        <f t="shared" si="6"/>
        <v>1.5543201466408619E-3</v>
      </c>
      <c r="S10" s="3"/>
      <c r="T10" s="1"/>
      <c r="V10" s="5">
        <f>'PQBRT Data'!G8</f>
        <v>67584</v>
      </c>
    </row>
    <row r="11" spans="1:22" x14ac:dyDescent="0.25">
      <c r="A11" s="25">
        <f>'PQBRT Data'!E9</f>
        <v>5.4784000000000003E-5</v>
      </c>
      <c r="B11" s="11">
        <f t="shared" si="7"/>
        <v>3.9697020717373573E-5</v>
      </c>
      <c r="C11" s="11">
        <f t="shared" si="0"/>
        <v>1.508697928262643E-5</v>
      </c>
      <c r="D11" s="13">
        <f t="shared" si="8"/>
        <v>4.386963339291911E-5</v>
      </c>
      <c r="E11" s="14">
        <f t="shared" si="9"/>
        <v>1.0914366607080892E-5</v>
      </c>
      <c r="F11" s="14">
        <f t="shared" si="10"/>
        <v>1.0914366607080892E-5</v>
      </c>
      <c r="G11" s="24">
        <f t="shared" si="1"/>
        <v>19.922544186406419</v>
      </c>
      <c r="H11" s="17">
        <f t="shared" si="11"/>
        <v>-4.261346261338959</v>
      </c>
      <c r="I11" s="18">
        <f t="shared" si="12"/>
        <v>-4.2071252461680482</v>
      </c>
      <c r="J11" s="17">
        <f t="shared" si="2"/>
        <v>-8.7110051891240357</v>
      </c>
      <c r="K11" s="19">
        <f t="shared" si="13"/>
        <v>-5.4221015170910825E-2</v>
      </c>
      <c r="L11" s="19">
        <f t="shared" si="3"/>
        <v>-5.4791993603142596E-2</v>
      </c>
      <c r="M11" s="19">
        <f t="shared" si="14"/>
        <v>1.2887901357416598</v>
      </c>
      <c r="N11" s="21">
        <f t="shared" si="4"/>
        <v>4.1726126755455375E-6</v>
      </c>
      <c r="O11" s="22">
        <f t="shared" si="15"/>
        <v>-1.5347100000000018E-3</v>
      </c>
      <c r="P11" s="21">
        <f t="shared" si="5"/>
        <v>1.5497969792826283E-3</v>
      </c>
      <c r="Q11" s="23">
        <f t="shared" si="16"/>
        <v>-1.534709999999996E-3</v>
      </c>
      <c r="R11" s="14">
        <f t="shared" si="6"/>
        <v>1.5456243666070769E-3</v>
      </c>
      <c r="S11" s="1"/>
      <c r="T11" s="1"/>
      <c r="V11" s="5">
        <f>'PQBRT Data'!G9</f>
        <v>77824</v>
      </c>
    </row>
    <row r="12" spans="1:22" x14ac:dyDescent="0.25">
      <c r="A12" s="26">
        <f>'PQBRT Data'!E10</f>
        <v>6.3008000000000004E-5</v>
      </c>
      <c r="B12" s="27">
        <f t="shared" si="7"/>
        <v>5.3627998174132522E-5</v>
      </c>
      <c r="C12" s="27">
        <f t="shared" si="0"/>
        <v>9.3800018258674822E-6</v>
      </c>
      <c r="D12" s="28">
        <f t="shared" si="8"/>
        <v>5.774941342670405E-5</v>
      </c>
      <c r="E12" s="29">
        <f t="shared" si="9"/>
        <v>5.2585865732959536E-6</v>
      </c>
      <c r="F12" s="29">
        <f t="shared" si="10"/>
        <v>5.2585865732959536E-6</v>
      </c>
      <c r="G12" s="30">
        <f t="shared" si="1"/>
        <v>8.3459030175469042</v>
      </c>
      <c r="H12" s="31">
        <f t="shared" si="11"/>
        <v>-4.2006043055419759</v>
      </c>
      <c r="I12" s="32">
        <f t="shared" si="12"/>
        <v>-4.1475064649414906</v>
      </c>
      <c r="J12" s="31">
        <f t="shared" si="2"/>
        <v>-8.6069081451491716</v>
      </c>
      <c r="K12" s="33">
        <f t="shared" si="13"/>
        <v>-5.3097840600485391E-2</v>
      </c>
      <c r="L12" s="33">
        <f t="shared" si="3"/>
        <v>-5.4791993603142596E-2</v>
      </c>
      <c r="M12" s="19">
        <f t="shared" si="14"/>
        <v>1.2802352702597763</v>
      </c>
      <c r="N12" s="34">
        <f t="shared" si="4"/>
        <v>4.1214152525715286E-6</v>
      </c>
      <c r="O12" s="35">
        <f t="shared" si="15"/>
        <v>-1.5347100000000018E-3</v>
      </c>
      <c r="P12" s="34">
        <f t="shared" si="5"/>
        <v>1.5440900018258692E-3</v>
      </c>
      <c r="Q12" s="36">
        <f t="shared" si="16"/>
        <v>-1.534709999999996E-3</v>
      </c>
      <c r="R12" s="29">
        <f t="shared" si="6"/>
        <v>1.539968586573292E-3</v>
      </c>
      <c r="S12" s="37"/>
      <c r="T12" s="37"/>
      <c r="V12" s="38">
        <f>'PQBRT Data'!G10</f>
        <v>88064</v>
      </c>
    </row>
    <row r="13" spans="1:22" x14ac:dyDescent="0.25">
      <c r="A13" s="25">
        <f>'PQBRT Data'!E11</f>
        <v>6.7680000000000003E-5</v>
      </c>
      <c r="B13" s="11">
        <f t="shared" si="7"/>
        <v>6.7558836268245969E-5</v>
      </c>
      <c r="C13" s="11">
        <f t="shared" si="0"/>
        <v>1.2116373175403343E-7</v>
      </c>
      <c r="D13" s="13">
        <f t="shared" si="8"/>
        <v>7.162919346048899E-5</v>
      </c>
      <c r="E13" s="14">
        <f t="shared" si="9"/>
        <v>-3.9491934604889877E-6</v>
      </c>
      <c r="F13" s="14">
        <f t="shared" si="10"/>
        <v>3.9491934604889877E-6</v>
      </c>
      <c r="G13" s="24">
        <f t="shared" si="1"/>
        <v>-5.8350967205806556</v>
      </c>
      <c r="H13" s="17">
        <f t="shared" si="11"/>
        <v>-4.1695396499690327</v>
      </c>
      <c r="I13" s="18">
        <f t="shared" si="12"/>
        <v>-4.0944532376161717</v>
      </c>
      <c r="J13" s="17">
        <f t="shared" si="2"/>
        <v>-8.5142748503338126</v>
      </c>
      <c r="K13" s="17">
        <f t="shared" si="13"/>
        <v>-7.5086412352860954E-2</v>
      </c>
      <c r="L13" s="17">
        <f t="shared" si="3"/>
        <v>-5.4791993603142596E-2</v>
      </c>
      <c r="M13" s="19">
        <f t="shared" si="14"/>
        <v>1.8338568789364647</v>
      </c>
      <c r="N13" s="21">
        <f t="shared" si="4"/>
        <v>4.0703571922430211E-6</v>
      </c>
      <c r="O13" s="22">
        <f t="shared" si="15"/>
        <v>-1.5347100000000018E-3</v>
      </c>
      <c r="P13" s="21">
        <f t="shared" si="5"/>
        <v>1.534831163731756E-3</v>
      </c>
      <c r="Q13" s="23">
        <f t="shared" si="16"/>
        <v>-1.534709999999996E-3</v>
      </c>
      <c r="R13" s="14">
        <f t="shared" si="6"/>
        <v>1.530760806539507E-3</v>
      </c>
      <c r="S13" s="1"/>
      <c r="T13" s="1"/>
      <c r="U13" s="66"/>
      <c r="V13" s="5">
        <f>'PQBRT Data'!G11</f>
        <v>98304</v>
      </c>
    </row>
    <row r="14" spans="1:22" x14ac:dyDescent="0.25">
      <c r="A14" s="39">
        <f>'PQBRT Data'!E12</f>
        <v>1.1056E-4</v>
      </c>
      <c r="B14" s="40">
        <f t="shared" si="7"/>
        <v>1.3581792844236183E-4</v>
      </c>
      <c r="C14" s="40">
        <f t="shared" si="0"/>
        <v>-2.5257928442361829E-5</v>
      </c>
      <c r="D14" s="41">
        <f t="shared" si="8"/>
        <v>1.3964011562603518E-4</v>
      </c>
      <c r="E14" s="42">
        <f t="shared" si="9"/>
        <v>-2.9080115626035181E-5</v>
      </c>
      <c r="F14" s="42">
        <f t="shared" si="10"/>
        <v>2.9080115626035181E-5</v>
      </c>
      <c r="G14" s="43">
        <f t="shared" si="1"/>
        <v>-26.302564784764094</v>
      </c>
      <c r="H14" s="44">
        <f t="shared" si="11"/>
        <v>-3.956401969969876</v>
      </c>
      <c r="I14" s="45">
        <f t="shared" si="12"/>
        <v>-3.8955604528097929</v>
      </c>
      <c r="J14" s="44">
        <f t="shared" si="2"/>
        <v>-8.1669992009441561</v>
      </c>
      <c r="K14" s="46">
        <f t="shared" si="13"/>
        <v>-6.0841517160083125E-2</v>
      </c>
      <c r="L14" s="46">
        <f t="shared" si="3"/>
        <v>-5.4791993603142596E-2</v>
      </c>
      <c r="M14" s="19">
        <f t="shared" si="14"/>
        <v>1.5618167885496246</v>
      </c>
      <c r="N14" s="47">
        <f t="shared" si="4"/>
        <v>3.8221871836733516E-6</v>
      </c>
      <c r="O14" s="48">
        <f t="shared" si="15"/>
        <v>-1.5347100000000018E-3</v>
      </c>
      <c r="P14" s="47">
        <f t="shared" si="5"/>
        <v>1.5094520715576401E-3</v>
      </c>
      <c r="Q14" s="49">
        <f t="shared" si="16"/>
        <v>-1.534709999999996E-3</v>
      </c>
      <c r="R14" s="42">
        <f t="shared" si="6"/>
        <v>1.5056298843739609E-3</v>
      </c>
      <c r="S14" s="50"/>
      <c r="T14" s="50"/>
      <c r="V14" s="51">
        <f>'PQBRT Data'!G12</f>
        <v>148480</v>
      </c>
    </row>
    <row r="15" spans="1:22" x14ac:dyDescent="0.25">
      <c r="A15" s="25">
        <f>'PQBRT Data'!E13</f>
        <v>1.8707199999999999E-4</v>
      </c>
      <c r="B15" s="11">
        <f t="shared" si="7"/>
        <v>2.2496762172468163E-4</v>
      </c>
      <c r="C15" s="11">
        <f t="shared" si="0"/>
        <v>-3.7895621724681641E-5</v>
      </c>
      <c r="D15" s="13">
        <f t="shared" si="8"/>
        <v>2.2847070784225875E-4</v>
      </c>
      <c r="E15" s="14">
        <f t="shared" si="9"/>
        <v>-4.1398707842258764E-5</v>
      </c>
      <c r="F15" s="14">
        <f t="shared" si="10"/>
        <v>4.1398707842258764E-5</v>
      </c>
      <c r="G15" s="24">
        <f t="shared" si="1"/>
        <v>-22.129825865045955</v>
      </c>
      <c r="H15" s="17">
        <f t="shared" si="11"/>
        <v>-3.7279912106586761</v>
      </c>
      <c r="I15" s="18">
        <f t="shared" si="12"/>
        <v>-3.7192320065247833</v>
      </c>
      <c r="J15" s="17">
        <f t="shared" si="2"/>
        <v>-7.8591218903161835</v>
      </c>
      <c r="K15" s="19">
        <f t="shared" si="13"/>
        <v>-8.7592041338928617E-3</v>
      </c>
      <c r="L15" s="19">
        <f t="shared" si="3"/>
        <v>-5.4791993603142596E-2</v>
      </c>
      <c r="M15" s="19">
        <f t="shared" si="14"/>
        <v>0.23551109795049821</v>
      </c>
      <c r="N15" s="21">
        <f t="shared" si="4"/>
        <v>3.5030861175771233E-6</v>
      </c>
      <c r="O15" s="22">
        <f t="shared" si="15"/>
        <v>-1.5347100000000018E-3</v>
      </c>
      <c r="P15" s="21">
        <f t="shared" si="5"/>
        <v>1.4968143782753203E-3</v>
      </c>
      <c r="Q15" s="23">
        <f t="shared" si="16"/>
        <v>-1.534709999999996E-3</v>
      </c>
      <c r="R15" s="14">
        <f t="shared" si="6"/>
        <v>1.4933112921577372E-3</v>
      </c>
      <c r="S15" s="1"/>
      <c r="T15" s="1"/>
      <c r="V15" s="5">
        <f>'PQBRT Data'!G13</f>
        <v>214016</v>
      </c>
    </row>
    <row r="16" spans="1:22" x14ac:dyDescent="0.25">
      <c r="A16" s="25">
        <f>'PQBRT Data'!E14</f>
        <v>2.7414399999999998E-4</v>
      </c>
      <c r="B16" s="11">
        <f t="shared" si="7"/>
        <v>3.5868145859698966E-4</v>
      </c>
      <c r="C16" s="11">
        <f t="shared" si="0"/>
        <v>-8.4537458596989682E-5</v>
      </c>
      <c r="D16" s="13">
        <f t="shared" si="8"/>
        <v>3.6171659616659416E-4</v>
      </c>
      <c r="E16" s="14">
        <f t="shared" si="9"/>
        <v>-8.7572596166594181E-5</v>
      </c>
      <c r="F16" s="14">
        <f t="shared" si="10"/>
        <v>8.7572596166594181E-5</v>
      </c>
      <c r="G16" s="24">
        <f t="shared" si="1"/>
        <v>-31.944013426007565</v>
      </c>
      <c r="H16" s="17">
        <f t="shared" si="11"/>
        <v>-3.5620212547792467</v>
      </c>
      <c r="I16" s="18">
        <f t="shared" si="12"/>
        <v>-3.5369341488605031</v>
      </c>
      <c r="J16" s="17">
        <f t="shared" si="2"/>
        <v>-7.5408217218895803</v>
      </c>
      <c r="K16" s="19">
        <f t="shared" si="13"/>
        <v>-2.5087105918743635E-2</v>
      </c>
      <c r="L16" s="19">
        <f t="shared" si="3"/>
        <v>-5.4791993603142596E-2</v>
      </c>
      <c r="M16" s="19">
        <f t="shared" si="14"/>
        <v>0.7092895955336338</v>
      </c>
      <c r="N16" s="21">
        <f t="shared" si="4"/>
        <v>3.0351375696044988E-6</v>
      </c>
      <c r="O16" s="22">
        <f t="shared" si="15"/>
        <v>-1.5347100000000018E-3</v>
      </c>
      <c r="P16" s="21">
        <f t="shared" si="5"/>
        <v>1.4501725414030123E-3</v>
      </c>
      <c r="Q16" s="23">
        <f t="shared" si="16"/>
        <v>-1.534709999999996E-3</v>
      </c>
      <c r="R16" s="14">
        <f t="shared" si="6"/>
        <v>1.4471374038334019E-3</v>
      </c>
      <c r="S16" s="1"/>
      <c r="T16" s="1"/>
      <c r="V16" s="5">
        <f>'PQBRT Data'!G14</f>
        <v>312320</v>
      </c>
    </row>
    <row r="17" spans="1:22" x14ac:dyDescent="0.25">
      <c r="A17" s="25">
        <f>'PQBRT Data'!E15</f>
        <v>3.2937599999999999E-4</v>
      </c>
      <c r="B17" s="11">
        <f t="shared" si="7"/>
        <v>4.4781688114441375E-4</v>
      </c>
      <c r="C17" s="11">
        <f t="shared" si="0"/>
        <v>-1.1844088114441377E-4</v>
      </c>
      <c r="D17" s="13">
        <f t="shared" si="8"/>
        <v>4.5054718838281774E-4</v>
      </c>
      <c r="E17" s="14">
        <f t="shared" si="9"/>
        <v>-1.2117118838281775E-4</v>
      </c>
      <c r="F17" s="14">
        <f t="shared" si="10"/>
        <v>1.2117118838281775E-4</v>
      </c>
      <c r="G17" s="24">
        <f t="shared" si="1"/>
        <v>-36.78810489617269</v>
      </c>
      <c r="H17" s="17">
        <f t="shared" si="11"/>
        <v>-3.4823080489042582</v>
      </c>
      <c r="I17" s="18">
        <f t="shared" si="12"/>
        <v>-3.4450636513134425</v>
      </c>
      <c r="J17" s="17">
        <f t="shared" si="2"/>
        <v>-7.3804117466033237</v>
      </c>
      <c r="K17" s="19">
        <f t="shared" si="13"/>
        <v>-3.7244397590815659E-2</v>
      </c>
      <c r="L17" s="19">
        <f t="shared" si="3"/>
        <v>-5.4791993603142596E-2</v>
      </c>
      <c r="M17" s="19">
        <f t="shared" si="14"/>
        <v>1.0810946142204398</v>
      </c>
      <c r="N17" s="21">
        <f t="shared" si="4"/>
        <v>2.7303072384039849E-6</v>
      </c>
      <c r="O17" s="22">
        <f t="shared" si="15"/>
        <v>-1.5347100000000018E-3</v>
      </c>
      <c r="P17" s="21">
        <f t="shared" si="5"/>
        <v>1.4162691188555881E-3</v>
      </c>
      <c r="Q17" s="23">
        <f t="shared" si="16"/>
        <v>-1.534709999999996E-3</v>
      </c>
      <c r="R17" s="14">
        <f t="shared" si="6"/>
        <v>1.4135388116171782E-3</v>
      </c>
      <c r="S17" s="1"/>
      <c r="T17" s="1"/>
      <c r="V17" s="5">
        <f>'PQBRT Data'!G15</f>
        <v>377856</v>
      </c>
    </row>
    <row r="18" spans="1:22" x14ac:dyDescent="0.25">
      <c r="A18" s="25">
        <f>'PQBRT Data'!E16</f>
        <v>3.99424E-4</v>
      </c>
      <c r="B18" s="11">
        <f t="shared" si="7"/>
        <v>5.5922813204031525E-4</v>
      </c>
      <c r="C18" s="11">
        <f t="shared" si="0"/>
        <v>-1.5980413204031525E-4</v>
      </c>
      <c r="D18" s="13">
        <f t="shared" si="8"/>
        <v>5.6158542865309725E-4</v>
      </c>
      <c r="E18" s="14">
        <f t="shared" si="9"/>
        <v>-1.6216142865309725E-4</v>
      </c>
      <c r="F18" s="14">
        <f t="shared" si="10"/>
        <v>1.6216142865309725E-4</v>
      </c>
      <c r="G18" s="24">
        <f t="shared" si="1"/>
        <v>-40.598819463301467</v>
      </c>
      <c r="H18" s="17">
        <f t="shared" si="11"/>
        <v>-3.3985658434352297</v>
      </c>
      <c r="I18" s="18">
        <f t="shared" si="12"/>
        <v>-3.3504240986623746</v>
      </c>
      <c r="J18" s="17">
        <f t="shared" si="2"/>
        <v>-7.2151668779327913</v>
      </c>
      <c r="K18" s="19">
        <f t="shared" si="13"/>
        <v>-4.8141744772855155E-2</v>
      </c>
      <c r="L18" s="19">
        <f t="shared" si="3"/>
        <v>-5.4791993603142596E-2</v>
      </c>
      <c r="M18" s="19">
        <f t="shared" si="14"/>
        <v>1.4368851033537902</v>
      </c>
      <c r="N18" s="21">
        <f t="shared" si="4"/>
        <v>2.3572966127820023E-6</v>
      </c>
      <c r="O18" s="22">
        <f t="shared" si="15"/>
        <v>-1.5347100000000018E-3</v>
      </c>
      <c r="P18" s="21">
        <f t="shared" si="5"/>
        <v>1.3749058679596866E-3</v>
      </c>
      <c r="Q18" s="23">
        <f t="shared" si="16"/>
        <v>-1.534709999999996E-3</v>
      </c>
      <c r="R18" s="14">
        <f t="shared" si="6"/>
        <v>1.3725485713468987E-3</v>
      </c>
      <c r="S18" s="1"/>
      <c r="T18" s="1"/>
      <c r="V18" s="5">
        <f>'PQBRT Data'!G16</f>
        <v>459776</v>
      </c>
    </row>
    <row r="19" spans="1:22" ht="15.75" thickBot="1" x14ac:dyDescent="0.3">
      <c r="A19" s="26">
        <f>'PQBRT Data'!E17</f>
        <v>4.6937599999999997E-4</v>
      </c>
      <c r="B19" s="27">
        <f t="shared" si="7"/>
        <v>6.4835071092633322E-4</v>
      </c>
      <c r="C19" s="27">
        <f t="shared" si="0"/>
        <v>-1.7897471092633325E-4</v>
      </c>
      <c r="D19" s="28">
        <f t="shared" si="8"/>
        <v>6.5041602086932083E-4</v>
      </c>
      <c r="E19" s="29">
        <f t="shared" si="9"/>
        <v>-1.8104002086932085E-4</v>
      </c>
      <c r="F19" s="29">
        <f t="shared" si="10"/>
        <v>1.8104002086932085E-4</v>
      </c>
      <c r="G19" s="30">
        <f t="shared" si="1"/>
        <v>-38.570361686434943</v>
      </c>
      <c r="H19" s="31">
        <f t="shared" si="11"/>
        <v>-3.3284791203915285</v>
      </c>
      <c r="I19" s="32">
        <f t="shared" si="12"/>
        <v>-3.2861564449450871</v>
      </c>
      <c r="J19" s="31">
        <f t="shared" si="2"/>
        <v>-7.1029526957986953</v>
      </c>
      <c r="K19" s="33">
        <f t="shared" si="13"/>
        <v>-4.2322675446441416E-2</v>
      </c>
      <c r="L19" s="33">
        <f t="shared" si="3"/>
        <v>-5.4791993603142596E-2</v>
      </c>
      <c r="M19" s="19">
        <f t="shared" si="14"/>
        <v>1.2879081125776606</v>
      </c>
      <c r="N19" s="34">
        <f t="shared" si="4"/>
        <v>2.0653099429876042E-6</v>
      </c>
      <c r="O19" s="35">
        <f t="shared" si="15"/>
        <v>-1.5347100000000018E-3</v>
      </c>
      <c r="P19" s="34">
        <f t="shared" si="5"/>
        <v>1.3557352890736685E-3</v>
      </c>
      <c r="Q19" s="36">
        <f t="shared" si="16"/>
        <v>-1.534709999999996E-3</v>
      </c>
      <c r="R19" s="29">
        <f t="shared" si="6"/>
        <v>1.353669979130675E-3</v>
      </c>
      <c r="S19" s="37"/>
      <c r="T19" s="37"/>
      <c r="V19" s="38">
        <f>'PQBRT Data'!G17</f>
        <v>525312</v>
      </c>
    </row>
    <row r="20" spans="1:22" ht="15.75" thickBot="1" x14ac:dyDescent="0.3">
      <c r="A20" s="52">
        <f>'PQBRT Data'!E18</f>
        <v>5.5030400000000005E-4</v>
      </c>
      <c r="B20" s="53">
        <f t="shared" si="7"/>
        <v>7.820238762041887E-4</v>
      </c>
      <c r="C20" s="53">
        <f t="shared" si="0"/>
        <v>-2.3171987620418865E-4</v>
      </c>
      <c r="D20" s="54">
        <f t="shared" si="8"/>
        <v>7.8366190919365618E-4</v>
      </c>
      <c r="E20" s="55">
        <f t="shared" si="9"/>
        <v>-2.3335790919365614E-4</v>
      </c>
      <c r="F20" s="55">
        <f t="shared" si="10"/>
        <v>2.3335790919365614E-4</v>
      </c>
      <c r="G20" s="56">
        <f t="shared" si="1"/>
        <v>-42.405272212023917</v>
      </c>
      <c r="H20" s="57">
        <f t="shared" si="11"/>
        <v>-3.2593973304168751</v>
      </c>
      <c r="I20" s="58">
        <f t="shared" si="12"/>
        <v>-3.2034218533658843</v>
      </c>
      <c r="J20" s="57">
        <f t="shared" si="2"/>
        <v>-6.9584944187142561</v>
      </c>
      <c r="K20" s="59">
        <f t="shared" si="13"/>
        <v>-5.5975477050990818E-2</v>
      </c>
      <c r="L20" s="59">
        <f t="shared" si="3"/>
        <v>-5.4791993603142596E-2</v>
      </c>
      <c r="M20" s="19">
        <f t="shared" si="14"/>
        <v>1.7473651493067182</v>
      </c>
      <c r="N20" s="60">
        <f t="shared" si="4"/>
        <v>1.6380329894674812E-6</v>
      </c>
      <c r="O20" s="61">
        <f t="shared" si="15"/>
        <v>-1.5347100000000018E-3</v>
      </c>
      <c r="P20" s="60">
        <f t="shared" si="5"/>
        <v>1.3029901237958132E-3</v>
      </c>
      <c r="Q20" s="62">
        <f t="shared" si="16"/>
        <v>-1.534709999999996E-3</v>
      </c>
      <c r="R20" s="55">
        <f t="shared" si="6"/>
        <v>1.3013520908063399E-3</v>
      </c>
      <c r="S20" s="63"/>
      <c r="T20" s="63"/>
      <c r="U20" s="64"/>
      <c r="V20" s="65">
        <f>'PQBRT Data'!G18</f>
        <v>623616</v>
      </c>
    </row>
    <row r="21" spans="1:22" s="8" customFormat="1" x14ac:dyDescent="0.25">
      <c r="A21" s="39">
        <f>'PQBRT Data'!E19</f>
        <v>6.2460800000000002E-4</v>
      </c>
      <c r="B21" s="40">
        <f t="shared" si="7"/>
        <v>8.9340836947216071E-4</v>
      </c>
      <c r="C21" s="40">
        <f t="shared" si="0"/>
        <v>-2.6880036947216069E-4</v>
      </c>
      <c r="D21" s="42">
        <f t="shared" si="8"/>
        <v>8.947001494639357E-4</v>
      </c>
      <c r="E21" s="42">
        <f t="shared" si="9"/>
        <v>-2.7009214946393568E-4</v>
      </c>
      <c r="F21" s="42">
        <f t="shared" si="10"/>
        <v>2.7009214946393568E-4</v>
      </c>
      <c r="G21" s="43">
        <f t="shared" si="1"/>
        <v>-43.24186521209073</v>
      </c>
      <c r="H21" s="44">
        <f t="shared" si="11"/>
        <v>-3.2043924576120553</v>
      </c>
      <c r="I21" s="44">
        <f t="shared" si="12"/>
        <v>-3.1438951682540068</v>
      </c>
      <c r="J21" s="44">
        <f t="shared" si="2"/>
        <v>-6.8545581786522281</v>
      </c>
      <c r="K21" s="46">
        <f t="shared" si="13"/>
        <v>-6.0497289358048434E-2</v>
      </c>
      <c r="L21" s="46">
        <f t="shared" si="3"/>
        <v>-5.4791993603142596E-2</v>
      </c>
      <c r="M21" s="19">
        <f t="shared" si="14"/>
        <v>1.9242782001426022</v>
      </c>
      <c r="N21" s="47">
        <f t="shared" si="4"/>
        <v>1.291779991774997E-6</v>
      </c>
      <c r="O21" s="47">
        <f t="shared" si="15"/>
        <v>-1.5347100000000018E-3</v>
      </c>
      <c r="P21" s="47">
        <f t="shared" si="5"/>
        <v>1.2659096305278413E-3</v>
      </c>
      <c r="Q21" s="42">
        <f t="shared" si="16"/>
        <v>-1.534709999999996E-3</v>
      </c>
      <c r="R21" s="42">
        <f t="shared" si="6"/>
        <v>1.2646178505360604E-3</v>
      </c>
      <c r="S21" s="50"/>
      <c r="T21" s="50"/>
      <c r="V21" s="51">
        <f>'PQBRT Data'!G19</f>
        <v>705536</v>
      </c>
    </row>
    <row r="22" spans="1:22" x14ac:dyDescent="0.25">
      <c r="A22" s="25">
        <f>'PQBRT Data'!E20</f>
        <v>7.5289599999999997E-4</v>
      </c>
      <c r="B22" s="11">
        <f t="shared" si="7"/>
        <v>1.0047839435308229E-3</v>
      </c>
      <c r="C22" s="11">
        <f t="shared" si="0"/>
        <v>-2.5188794353082293E-4</v>
      </c>
      <c r="D22" s="13">
        <f t="shared" si="8"/>
        <v>1.0057383897342151E-3</v>
      </c>
      <c r="E22" s="14">
        <f t="shared" si="9"/>
        <v>-2.5284238973421515E-4</v>
      </c>
      <c r="F22" s="14">
        <f t="shared" si="10"/>
        <v>2.5284238973421515E-4</v>
      </c>
      <c r="G22" s="24">
        <f t="shared" si="1"/>
        <v>-33.582644845266167</v>
      </c>
      <c r="H22" s="17">
        <f t="shared" si="11"/>
        <v>-3.1232650101810808</v>
      </c>
      <c r="I22" s="18">
        <f t="shared" si="12"/>
        <v>-3.0909148628268746</v>
      </c>
      <c r="J22" s="17">
        <f t="shared" si="2"/>
        <v>-6.7620522087148025</v>
      </c>
      <c r="K22" s="19">
        <f t="shared" si="13"/>
        <v>-3.2350147354206271E-2</v>
      </c>
      <c r="L22" s="19">
        <f t="shared" si="3"/>
        <v>-5.4791993603142596E-2</v>
      </c>
      <c r="M22" s="19">
        <f t="shared" si="14"/>
        <v>1.0466204599572706</v>
      </c>
      <c r="N22" s="21">
        <f t="shared" si="4"/>
        <v>9.5444620339221915E-7</v>
      </c>
      <c r="O22" s="22">
        <f t="shared" si="15"/>
        <v>-1.5347100000000018E-3</v>
      </c>
      <c r="P22" s="21">
        <f t="shared" si="5"/>
        <v>1.282822056469179E-3</v>
      </c>
      <c r="Q22" s="23">
        <f t="shared" si="16"/>
        <v>-1.534709999999996E-3</v>
      </c>
      <c r="R22" s="14">
        <f t="shared" si="6"/>
        <v>1.281867610265781E-3</v>
      </c>
      <c r="S22" s="1"/>
      <c r="T22" s="1"/>
      <c r="V22" s="5">
        <f>'PQBRT Data'!G20</f>
        <v>787456</v>
      </c>
    </row>
    <row r="23" spans="1:22" x14ac:dyDescent="0.25">
      <c r="A23" s="25">
        <f>'PQBRT Data'!E21</f>
        <v>9.0016E-4</v>
      </c>
      <c r="B23" s="11">
        <f t="shared" si="7"/>
        <v>1.2052375004289542E-3</v>
      </c>
      <c r="C23" s="11">
        <f t="shared" si="0"/>
        <v>-3.050775004289542E-4</v>
      </c>
      <c r="D23" s="13">
        <f t="shared" si="8"/>
        <v>1.2056072222207182E-3</v>
      </c>
      <c r="E23" s="14">
        <f t="shared" si="9"/>
        <v>-3.054472222207182E-4</v>
      </c>
      <c r="F23" s="14">
        <f t="shared" si="10"/>
        <v>3.054472222207182E-4</v>
      </c>
      <c r="G23" s="24">
        <f t="shared" si="1"/>
        <v>-33.932547793805348</v>
      </c>
      <c r="H23" s="17">
        <f t="shared" si="11"/>
        <v>-3.0456802895148929</v>
      </c>
      <c r="I23" s="18">
        <f t="shared" si="12"/>
        <v>-3.0081308412103871</v>
      </c>
      <c r="J23" s="17">
        <f t="shared" si="2"/>
        <v>-6.6175076245865245</v>
      </c>
      <c r="K23" s="19">
        <f t="shared" si="13"/>
        <v>-3.7549448304505795E-2</v>
      </c>
      <c r="L23" s="19">
        <f t="shared" si="3"/>
        <v>-5.4791993603142596E-2</v>
      </c>
      <c r="M23" s="19">
        <f t="shared" si="14"/>
        <v>1.2482651283012993</v>
      </c>
      <c r="N23" s="21">
        <f t="shared" si="4"/>
        <v>3.6972179176400846E-7</v>
      </c>
      <c r="O23" s="22">
        <f t="shared" si="15"/>
        <v>-1.5347100000000018E-3</v>
      </c>
      <c r="P23" s="21">
        <f t="shared" si="5"/>
        <v>1.2296324995710478E-3</v>
      </c>
      <c r="Q23" s="23">
        <f t="shared" si="16"/>
        <v>-1.534709999999996E-3</v>
      </c>
      <c r="R23" s="14">
        <f t="shared" si="6"/>
        <v>1.2292627777792777E-3</v>
      </c>
      <c r="S23" s="1"/>
      <c r="T23" s="1"/>
      <c r="V23" s="5">
        <f>'PQBRT Data'!G21</f>
        <v>934912</v>
      </c>
    </row>
    <row r="24" spans="1:22" x14ac:dyDescent="0.25">
      <c r="A24" s="25">
        <f>'PQBRT Data'!E22</f>
        <v>1.03491E-3</v>
      </c>
      <c r="B24" s="11">
        <f t="shared" si="7"/>
        <v>1.4279297817648339E-3</v>
      </c>
      <c r="C24" s="11">
        <f t="shared" si="0"/>
        <v>-3.9301978176483395E-4</v>
      </c>
      <c r="D24" s="13">
        <f t="shared" si="8"/>
        <v>1.4276837027612772E-3</v>
      </c>
      <c r="E24" s="14">
        <f t="shared" si="9"/>
        <v>-3.9277370276127725E-4</v>
      </c>
      <c r="F24" s="14">
        <f t="shared" si="10"/>
        <v>3.9277370276127725E-4</v>
      </c>
      <c r="G24" s="24">
        <f t="shared" si="1"/>
        <v>-37.95245023830838</v>
      </c>
      <c r="H24" s="17">
        <f t="shared" si="11"/>
        <v>-2.9850974165866604</v>
      </c>
      <c r="I24" s="18">
        <f t="shared" si="12"/>
        <v>-2.9302503684569965</v>
      </c>
      <c r="J24" s="17">
        <f t="shared" si="2"/>
        <v>-6.4815248548921076</v>
      </c>
      <c r="K24" s="19">
        <f t="shared" si="13"/>
        <v>-5.48470481296639E-2</v>
      </c>
      <c r="L24" s="19">
        <f t="shared" si="3"/>
        <v>-5.4791993603142596E-2</v>
      </c>
      <c r="M24" s="19">
        <f t="shared" si="14"/>
        <v>1.8717529641859618</v>
      </c>
      <c r="N24" s="21">
        <f t="shared" si="4"/>
        <v>2.4607900355670502E-7</v>
      </c>
      <c r="O24" s="22">
        <f t="shared" si="15"/>
        <v>-1.5347100000000018E-3</v>
      </c>
      <c r="P24" s="21">
        <f t="shared" si="5"/>
        <v>1.1416902182351679E-3</v>
      </c>
      <c r="Q24" s="23">
        <f t="shared" si="16"/>
        <v>-1.534709999999996E-3</v>
      </c>
      <c r="R24" s="14">
        <f t="shared" si="6"/>
        <v>1.1419362972387187E-3</v>
      </c>
      <c r="S24" s="1"/>
      <c r="T24" s="1"/>
      <c r="V24" s="5">
        <f>'PQBRT Data'!G22</f>
        <v>1098752</v>
      </c>
    </row>
    <row r="25" spans="1:22" x14ac:dyDescent="0.25">
      <c r="A25" s="25">
        <f>'PQBRT Data'!E23</f>
        <v>1.38627E-3</v>
      </c>
      <c r="B25" s="11">
        <f t="shared" si="7"/>
        <v>1.6505863862634747E-3</v>
      </c>
      <c r="C25" s="11">
        <f t="shared" si="0"/>
        <v>-2.6431638626347466E-4</v>
      </c>
      <c r="D25" s="13">
        <f t="shared" si="8"/>
        <v>1.6497601833018361E-3</v>
      </c>
      <c r="E25" s="14">
        <f t="shared" si="9"/>
        <v>-2.6349018330183607E-4</v>
      </c>
      <c r="F25" s="14">
        <f t="shared" si="10"/>
        <v>2.6349018330183607E-4</v>
      </c>
      <c r="G25" s="24">
        <f t="shared" si="1"/>
        <v>-19.007133047807141</v>
      </c>
      <c r="H25" s="17">
        <f t="shared" si="11"/>
        <v>-2.8581521751425263</v>
      </c>
      <c r="I25" s="18">
        <f t="shared" si="12"/>
        <v>-2.8632149006676633</v>
      </c>
      <c r="J25" s="17">
        <f t="shared" si="2"/>
        <v>-6.3644779462707479</v>
      </c>
      <c r="K25" s="19">
        <f t="shared" si="13"/>
        <v>5.0627255251369796E-3</v>
      </c>
      <c r="L25" s="19">
        <f t="shared" si="3"/>
        <v>-5.4791993603142596E-2</v>
      </c>
      <c r="M25" s="19">
        <f t="shared" si="14"/>
        <v>-0.17681961364326582</v>
      </c>
      <c r="N25" s="21">
        <f t="shared" si="4"/>
        <v>8.2620296163859325E-7</v>
      </c>
      <c r="O25" s="22">
        <f t="shared" si="15"/>
        <v>-1.5347100000000018E-3</v>
      </c>
      <c r="P25" s="21">
        <f t="shared" si="5"/>
        <v>1.2703936137365272E-3</v>
      </c>
      <c r="Q25" s="23">
        <f t="shared" si="16"/>
        <v>-1.534709999999996E-3</v>
      </c>
      <c r="R25" s="14">
        <f t="shared" si="6"/>
        <v>1.2712198166981599E-3</v>
      </c>
      <c r="S25" s="1"/>
      <c r="T25" s="1"/>
      <c r="V25" s="5">
        <f>'PQBRT Data'!G23</f>
        <v>1262592</v>
      </c>
    </row>
    <row r="26" spans="1:22" x14ac:dyDescent="0.25">
      <c r="A26" s="25">
        <f>'PQBRT Data'!E24</f>
        <v>1.3041299999999999E-3</v>
      </c>
      <c r="B26" s="11">
        <f t="shared" si="7"/>
        <v>1.8732073139248763E-3</v>
      </c>
      <c r="C26" s="11">
        <f t="shared" si="0"/>
        <v>-5.6907731392487641E-4</v>
      </c>
      <c r="D26" s="13">
        <f t="shared" si="8"/>
        <v>1.8718366638423951E-3</v>
      </c>
      <c r="E26" s="14">
        <f t="shared" si="9"/>
        <v>-5.6770666384239519E-4</v>
      </c>
      <c r="F26" s="14">
        <f t="shared" si="10"/>
        <v>5.6770666384239519E-4</v>
      </c>
      <c r="G26" s="24">
        <f t="shared" si="1"/>
        <v>-43.531447312951563</v>
      </c>
      <c r="H26" s="17">
        <f t="shared" si="11"/>
        <v>-2.8846791145331019</v>
      </c>
      <c r="I26" s="18">
        <f t="shared" si="12"/>
        <v>-2.8043699597443048</v>
      </c>
      <c r="J26" s="17">
        <f t="shared" si="2"/>
        <v>-6.2617320618871126</v>
      </c>
      <c r="K26" s="19">
        <f t="shared" si="13"/>
        <v>-8.0309154788797077E-2</v>
      </c>
      <c r="L26" s="19">
        <f t="shared" si="3"/>
        <v>-5.4791993603142596E-2</v>
      </c>
      <c r="M26" s="19">
        <f t="shared" si="14"/>
        <v>2.8637147003286065</v>
      </c>
      <c r="N26" s="21">
        <f t="shared" si="4"/>
        <v>1.3706500824812225E-6</v>
      </c>
      <c r="O26" s="22">
        <f t="shared" si="15"/>
        <v>-1.5347100000000018E-3</v>
      </c>
      <c r="P26" s="21">
        <f t="shared" si="5"/>
        <v>9.6563268607512544E-4</v>
      </c>
      <c r="Q26" s="23">
        <f t="shared" si="16"/>
        <v>-1.534709999999996E-3</v>
      </c>
      <c r="R26" s="14">
        <f t="shared" si="6"/>
        <v>9.670033361576008E-4</v>
      </c>
      <c r="S26" s="1"/>
      <c r="T26" s="1"/>
      <c r="V26" s="5">
        <f>'PQBRT Data'!G24</f>
        <v>1426432</v>
      </c>
    </row>
    <row r="27" spans="1:22" x14ac:dyDescent="0.25">
      <c r="A27" s="25">
        <f>'PQBRT Data'!E25</f>
        <v>1.7364500000000001E-3</v>
      </c>
      <c r="B27" s="11">
        <f t="shared" si="7"/>
        <v>2.0957925647490387E-3</v>
      </c>
      <c r="C27" s="11">
        <f t="shared" si="0"/>
        <v>-3.5934256474903867E-4</v>
      </c>
      <c r="D27" s="13">
        <f t="shared" si="8"/>
        <v>2.0939131443829537E-3</v>
      </c>
      <c r="E27" s="14">
        <f t="shared" si="9"/>
        <v>-3.5746314438295365E-4</v>
      </c>
      <c r="F27" s="14">
        <f t="shared" si="10"/>
        <v>3.5746314438295365E-4</v>
      </c>
      <c r="G27" s="24">
        <f t="shared" si="1"/>
        <v>-20.585858756828795</v>
      </c>
      <c r="H27" s="17">
        <f t="shared" si="11"/>
        <v>-2.760337717413238</v>
      </c>
      <c r="I27" s="18">
        <f t="shared" si="12"/>
        <v>-2.7519302377661496</v>
      </c>
      <c r="J27" s="17">
        <f t="shared" si="2"/>
        <v>-6.1701699746977479</v>
      </c>
      <c r="K27" s="19">
        <f t="shared" si="13"/>
        <v>-8.4074796470883228E-3</v>
      </c>
      <c r="L27" s="19">
        <f t="shared" si="3"/>
        <v>-5.4791993603142596E-2</v>
      </c>
      <c r="M27" s="19">
        <f t="shared" si="14"/>
        <v>0.30551209226557308</v>
      </c>
      <c r="N27" s="21">
        <f t="shared" si="4"/>
        <v>1.8794203660850266E-6</v>
      </c>
      <c r="O27" s="22">
        <f t="shared" si="15"/>
        <v>-1.5347100000000018E-3</v>
      </c>
      <c r="P27" s="21">
        <f t="shared" si="5"/>
        <v>1.1753674352509632E-3</v>
      </c>
      <c r="Q27" s="23">
        <f t="shared" si="16"/>
        <v>-1.534709999999996E-3</v>
      </c>
      <c r="R27" s="14">
        <f t="shared" si="6"/>
        <v>1.1772468556170423E-3</v>
      </c>
      <c r="S27" s="1"/>
      <c r="T27" s="1"/>
      <c r="V27" s="5">
        <f>'PQBRT Data'!G25</f>
        <v>1590272</v>
      </c>
    </row>
    <row r="28" spans="1:22" x14ac:dyDescent="0.25">
      <c r="A28" s="1">
        <f>'PQBRT Data'!E26</f>
        <v>1.58515E-3</v>
      </c>
      <c r="B28" s="11">
        <f t="shared" si="7"/>
        <v>2.3183421387359621E-3</v>
      </c>
      <c r="C28" s="11">
        <f t="shared" si="0"/>
        <v>-7.3319213873596209E-4</v>
      </c>
      <c r="D28" s="13">
        <f t="shared" si="8"/>
        <v>2.3159896249235127E-3</v>
      </c>
      <c r="E28" s="14">
        <f t="shared" si="9"/>
        <v>-7.3083962492351273E-4</v>
      </c>
      <c r="F28" s="14">
        <f t="shared" si="10"/>
        <v>7.3083962492351273E-4</v>
      </c>
      <c r="G28" s="24">
        <f t="shared" si="1"/>
        <v>-46.105392229348183</v>
      </c>
      <c r="H28" s="17">
        <f t="shared" si="11"/>
        <v>-2.7999296349667668</v>
      </c>
      <c r="I28" s="18">
        <f t="shared" si="12"/>
        <v>-2.7046372032691277</v>
      </c>
      <c r="J28" s="17">
        <f t="shared" si="2"/>
        <v>-6.0875942327845909</v>
      </c>
      <c r="K28" s="19">
        <f t="shared" si="13"/>
        <v>-9.5292431697639124E-2</v>
      </c>
      <c r="L28" s="19">
        <f t="shared" si="3"/>
        <v>-5.4791993603142596E-2</v>
      </c>
      <c r="M28" s="19">
        <f t="shared" si="14"/>
        <v>3.5232981185963874</v>
      </c>
      <c r="N28" s="21">
        <f t="shared" si="4"/>
        <v>2.3525138124493548E-6</v>
      </c>
      <c r="O28" s="22">
        <f t="shared" si="15"/>
        <v>-1.5347100000000018E-3</v>
      </c>
      <c r="P28" s="21">
        <f t="shared" si="5"/>
        <v>8.0151786126403976E-4</v>
      </c>
      <c r="Q28" s="23">
        <f t="shared" si="16"/>
        <v>-1.534709999999996E-3</v>
      </c>
      <c r="R28" s="14">
        <f t="shared" si="6"/>
        <v>8.0387037507648326E-4</v>
      </c>
      <c r="S28" s="1"/>
      <c r="T28" s="1"/>
      <c r="V28" s="5">
        <f>'PQBRT Data'!G26</f>
        <v>1754112</v>
      </c>
    </row>
    <row r="29" spans="1:22" x14ac:dyDescent="0.25">
      <c r="A29" s="1">
        <f>'PQBRT Data'!E27</f>
        <v>1.93878E-3</v>
      </c>
      <c r="B29" s="11">
        <f t="shared" si="7"/>
        <v>2.5408560358856458E-3</v>
      </c>
      <c r="C29" s="11">
        <f t="shared" si="0"/>
        <v>-6.020760358856458E-4</v>
      </c>
      <c r="D29" s="13">
        <f t="shared" si="8"/>
        <v>2.5380661054640718E-3</v>
      </c>
      <c r="E29" s="14">
        <f t="shared" si="9"/>
        <v>-5.9928610546407181E-4</v>
      </c>
      <c r="F29" s="14">
        <f t="shared" si="10"/>
        <v>5.9928610546407181E-4</v>
      </c>
      <c r="G29" s="24">
        <f t="shared" si="1"/>
        <v>-30.910474910204965</v>
      </c>
      <c r="H29" s="17">
        <f t="shared" si="11"/>
        <v>-2.7124714690062404</v>
      </c>
      <c r="I29" s="18">
        <f t="shared" si="12"/>
        <v>-2.6615702922771129</v>
      </c>
      <c r="J29" s="17">
        <f t="shared" si="2"/>
        <v>-6.0123974904969391</v>
      </c>
      <c r="K29" s="19">
        <f t="shared" si="13"/>
        <v>-5.0901176729127418E-2</v>
      </c>
      <c r="L29" s="19">
        <f t="shared" si="3"/>
        <v>-5.4791993603142596E-2</v>
      </c>
      <c r="M29" s="19">
        <f t="shared" si="14"/>
        <v>1.9124490860460721</v>
      </c>
      <c r="N29" s="21">
        <f t="shared" si="4"/>
        <v>2.7899304215739905E-6</v>
      </c>
      <c r="O29" s="22">
        <f t="shared" si="15"/>
        <v>-1.5347100000000018E-3</v>
      </c>
      <c r="P29" s="21">
        <f t="shared" si="5"/>
        <v>9.3263396411435604E-4</v>
      </c>
      <c r="Q29" s="23">
        <f t="shared" si="16"/>
        <v>-1.534709999999996E-3</v>
      </c>
      <c r="R29" s="14">
        <f t="shared" si="6"/>
        <v>9.3542389453592418E-4</v>
      </c>
      <c r="S29" s="1"/>
      <c r="T29" s="1"/>
      <c r="V29" s="5">
        <f>'PQBRT Data'!G27</f>
        <v>1917952</v>
      </c>
    </row>
    <row r="30" spans="1:22" x14ac:dyDescent="0.25">
      <c r="A30" s="1">
        <f>'PQBRT Data'!E28</f>
        <v>2.1521600000000002E-3</v>
      </c>
      <c r="B30" s="11">
        <f t="shared" si="7"/>
        <v>2.7633342561980906E-3</v>
      </c>
      <c r="C30" s="11">
        <f t="shared" si="0"/>
        <v>-6.1117425619809044E-4</v>
      </c>
      <c r="D30" s="13">
        <f t="shared" si="8"/>
        <v>2.7601425860046308E-3</v>
      </c>
      <c r="E30" s="14">
        <f t="shared" si="9"/>
        <v>-6.0798258600463064E-4</v>
      </c>
      <c r="F30" s="14">
        <f t="shared" si="10"/>
        <v>6.0798258600463064E-4</v>
      </c>
      <c r="G30" s="24">
        <f t="shared" si="1"/>
        <v>-28.249878540844108</v>
      </c>
      <c r="H30" s="17">
        <f t="shared" si="11"/>
        <v>-2.6671254446533861</v>
      </c>
      <c r="I30" s="18">
        <f t="shared" si="12"/>
        <v>-2.6220357776961718</v>
      </c>
      <c r="J30" s="17">
        <f t="shared" si="2"/>
        <v>-5.9433684694705278</v>
      </c>
      <c r="K30" s="19">
        <f t="shared" si="13"/>
        <v>-4.5089666957214281E-2</v>
      </c>
      <c r="L30" s="19">
        <f t="shared" si="3"/>
        <v>-5.4791993603142596E-2</v>
      </c>
      <c r="M30" s="19">
        <f t="shared" si="14"/>
        <v>1.719643467139564</v>
      </c>
      <c r="N30" s="21">
        <f t="shared" si="4"/>
        <v>3.1916701934598009E-6</v>
      </c>
      <c r="O30" s="22">
        <f t="shared" si="15"/>
        <v>-1.5347100000000018E-3</v>
      </c>
      <c r="P30" s="21">
        <f t="shared" si="5"/>
        <v>9.2353574380191141E-4</v>
      </c>
      <c r="Q30" s="23">
        <f t="shared" si="16"/>
        <v>-1.534709999999996E-3</v>
      </c>
      <c r="R30" s="14">
        <f t="shared" si="6"/>
        <v>9.2672741399536535E-4</v>
      </c>
      <c r="S30" s="1"/>
      <c r="T30" s="1"/>
      <c r="V30" s="5">
        <f>'PQBRT Data'!G28</f>
        <v>2081792</v>
      </c>
    </row>
    <row r="31" spans="1:22" x14ac:dyDescent="0.25">
      <c r="A31" s="1">
        <f>'PQBRT Data'!E29</f>
        <v>2.30138E-3</v>
      </c>
      <c r="B31" s="11">
        <f t="shared" si="7"/>
        <v>2.9857767996732962E-3</v>
      </c>
      <c r="C31" s="11">
        <f t="shared" si="0"/>
        <v>-6.8439679967329621E-4</v>
      </c>
      <c r="D31" s="13">
        <f t="shared" si="8"/>
        <v>2.9822190665451899E-3</v>
      </c>
      <c r="E31" s="14">
        <f t="shared" si="9"/>
        <v>-6.8083906654518985E-4</v>
      </c>
      <c r="F31" s="14">
        <f t="shared" si="10"/>
        <v>6.8083906654518985E-4</v>
      </c>
      <c r="G31" s="24">
        <f t="shared" si="1"/>
        <v>-29.583948176537117</v>
      </c>
      <c r="H31" s="17">
        <f t="shared" si="11"/>
        <v>-2.6380116654350165</v>
      </c>
      <c r="I31" s="18">
        <f t="shared" si="12"/>
        <v>-2.5854978665432196</v>
      </c>
      <c r="J31" s="17">
        <f t="shared" si="2"/>
        <v>-5.8795716513238307</v>
      </c>
      <c r="K31" s="19">
        <f t="shared" si="13"/>
        <v>-5.251379889179697E-2</v>
      </c>
      <c r="L31" s="19">
        <f t="shared" si="3"/>
        <v>-5.4791993603142596E-2</v>
      </c>
      <c r="M31" s="19">
        <f t="shared" si="14"/>
        <v>2.0310903973789505</v>
      </c>
      <c r="N31" s="21">
        <f t="shared" si="4"/>
        <v>3.5577331281063523E-6</v>
      </c>
      <c r="O31" s="22">
        <f t="shared" si="15"/>
        <v>-1.5347100000000018E-3</v>
      </c>
      <c r="P31" s="21">
        <f t="shared" si="5"/>
        <v>8.5031320032670564E-4</v>
      </c>
      <c r="Q31" s="23">
        <f t="shared" si="16"/>
        <v>-1.534709999999996E-3</v>
      </c>
      <c r="R31" s="14">
        <f t="shared" si="6"/>
        <v>8.5387093345480614E-4</v>
      </c>
      <c r="S31" s="1"/>
      <c r="T31" s="1"/>
      <c r="V31" s="5">
        <f>'PQBRT Data'!G29</f>
        <v>2245632</v>
      </c>
    </row>
    <row r="32" spans="1:22" x14ac:dyDescent="0.25">
      <c r="A32" s="1">
        <f>'PQBRT Data'!E30</f>
        <v>2.3529900000000001E-3</v>
      </c>
      <c r="B32" s="11">
        <f t="shared" si="7"/>
        <v>3.208183666311263E-3</v>
      </c>
      <c r="C32" s="11">
        <f t="shared" si="0"/>
        <v>-8.5519366631126286E-4</v>
      </c>
      <c r="D32" s="13">
        <f t="shared" si="8"/>
        <v>3.2042955470857485E-3</v>
      </c>
      <c r="E32" s="14">
        <f t="shared" si="9"/>
        <v>-8.5130554708574835E-4</v>
      </c>
      <c r="F32" s="14">
        <f t="shared" si="10"/>
        <v>8.5130554708574835E-4</v>
      </c>
      <c r="G32" s="24">
        <f t="shared" si="1"/>
        <v>-36.179735021642607</v>
      </c>
      <c r="H32" s="17">
        <f t="shared" si="11"/>
        <v>-2.6283799185333057</v>
      </c>
      <c r="I32" s="18">
        <f t="shared" si="12"/>
        <v>-2.5515341225986496</v>
      </c>
      <c r="J32" s="17">
        <f t="shared" si="2"/>
        <v>-5.8202694436266693</v>
      </c>
      <c r="K32" s="19">
        <f t="shared" si="13"/>
        <v>-7.6845795934656014E-2</v>
      </c>
      <c r="L32" s="19">
        <f t="shared" si="3"/>
        <v>-5.4791993603142596E-2</v>
      </c>
      <c r="M32" s="19">
        <f t="shared" si="14"/>
        <v>3.0117487065542834</v>
      </c>
      <c r="N32" s="21">
        <f t="shared" si="4"/>
        <v>3.8881192255145122E-6</v>
      </c>
      <c r="O32" s="22">
        <f t="shared" si="15"/>
        <v>-1.5347100000000018E-3</v>
      </c>
      <c r="P32" s="21">
        <f t="shared" si="5"/>
        <v>6.7951633368873898E-4</v>
      </c>
      <c r="Q32" s="23">
        <f t="shared" si="16"/>
        <v>-1.534709999999996E-3</v>
      </c>
      <c r="R32" s="14">
        <f t="shared" si="6"/>
        <v>6.8340445291424764E-4</v>
      </c>
      <c r="S32" s="1"/>
      <c r="T32" s="1"/>
      <c r="V32" s="5">
        <f>'PQBRT Data'!G30</f>
        <v>2409472</v>
      </c>
    </row>
    <row r="33" spans="1:22" x14ac:dyDescent="0.25">
      <c r="A33" s="1">
        <f>'PQBRT Data'!E31</f>
        <v>2.4950699999999998E-3</v>
      </c>
      <c r="B33" s="11">
        <f t="shared" si="7"/>
        <v>3.4305548561119905E-3</v>
      </c>
      <c r="C33" s="11">
        <f t="shared" si="0"/>
        <v>-9.3548485611199064E-4</v>
      </c>
      <c r="D33" s="13">
        <f t="shared" si="8"/>
        <v>3.4263720276263075E-3</v>
      </c>
      <c r="E33" s="14">
        <f t="shared" si="9"/>
        <v>-9.3130202762630766E-4</v>
      </c>
      <c r="F33" s="14">
        <f t="shared" si="10"/>
        <v>9.3130202762630766E-4</v>
      </c>
      <c r="G33" s="24">
        <f t="shared" si="1"/>
        <v>-37.325687360527269</v>
      </c>
      <c r="H33" s="17">
        <f t="shared" si="11"/>
        <v>-2.6029172655967914</v>
      </c>
      <c r="I33" s="18">
        <f t="shared" si="12"/>
        <v>-2.5198055852880721</v>
      </c>
      <c r="J33" s="17">
        <f t="shared" si="2"/>
        <v>-5.7648700061385707</v>
      </c>
      <c r="K33" s="19">
        <f t="shared" si="13"/>
        <v>-8.3111680308719293E-2</v>
      </c>
      <c r="L33" s="19">
        <f t="shared" si="3"/>
        <v>-5.4791993603142596E-2</v>
      </c>
      <c r="M33" s="19">
        <f t="shared" si="14"/>
        <v>3.2983370143303223</v>
      </c>
      <c r="N33" s="21">
        <f t="shared" si="4"/>
        <v>4.1828284856829795E-6</v>
      </c>
      <c r="O33" s="22">
        <f t="shared" si="15"/>
        <v>-1.5347100000000018E-3</v>
      </c>
      <c r="P33" s="21">
        <f t="shared" si="5"/>
        <v>5.992251438880112E-4</v>
      </c>
      <c r="Q33" s="23">
        <f t="shared" si="16"/>
        <v>-1.534709999999996E-3</v>
      </c>
      <c r="R33" s="14">
        <f t="shared" si="6"/>
        <v>6.0340797237368833E-4</v>
      </c>
      <c r="S33" s="1"/>
      <c r="T33" s="1"/>
      <c r="V33" s="5">
        <f>'PQBRT Data'!G31</f>
        <v>2573312</v>
      </c>
    </row>
    <row r="34" spans="1:22" x14ac:dyDescent="0.25">
      <c r="A34" s="1">
        <f>'PQBRT Data'!E32</f>
        <v>2.7277099999999999E-3</v>
      </c>
      <c r="B34" s="11">
        <f t="shared" si="7"/>
        <v>3.6528903690754787E-3</v>
      </c>
      <c r="C34" s="11">
        <f t="shared" si="0"/>
        <v>-9.2518036907547879E-4</v>
      </c>
      <c r="D34" s="13">
        <f t="shared" si="8"/>
        <v>3.6484485081668665E-3</v>
      </c>
      <c r="E34" s="14">
        <f t="shared" si="9"/>
        <v>-9.207385081668666E-4</v>
      </c>
      <c r="F34" s="14">
        <f t="shared" si="10"/>
        <v>9.207385081668666E-4</v>
      </c>
      <c r="G34" s="24">
        <f t="shared" si="1"/>
        <v>-33.754999914465486</v>
      </c>
      <c r="H34" s="17">
        <f t="shared" si="11"/>
        <v>-2.56420180413819</v>
      </c>
      <c r="I34" s="18">
        <f t="shared" si="12"/>
        <v>-2.4900361286658699</v>
      </c>
      <c r="J34" s="17">
        <f t="shared" si="2"/>
        <v>-5.7128912106758953</v>
      </c>
      <c r="K34" s="19">
        <f t="shared" si="13"/>
        <v>-7.4165675472320114E-2</v>
      </c>
      <c r="L34" s="19">
        <f t="shared" si="3"/>
        <v>-5.4791993603142596E-2</v>
      </c>
      <c r="M34" s="19">
        <f t="shared" si="14"/>
        <v>2.978497967098058</v>
      </c>
      <c r="N34" s="21">
        <f t="shared" si="4"/>
        <v>4.4418609086121878E-6</v>
      </c>
      <c r="O34" s="22">
        <f t="shared" si="15"/>
        <v>-1.5347100000000018E-3</v>
      </c>
      <c r="P34" s="21">
        <f t="shared" si="5"/>
        <v>6.0952963092452306E-4</v>
      </c>
      <c r="Q34" s="23">
        <f t="shared" si="16"/>
        <v>-1.534709999999996E-3</v>
      </c>
      <c r="R34" s="14">
        <f t="shared" si="6"/>
        <v>6.1397149183312939E-4</v>
      </c>
      <c r="S34" s="1"/>
      <c r="T34" s="1"/>
      <c r="V34" s="5">
        <f>'PQBRT Data'!G32</f>
        <v>2737152</v>
      </c>
    </row>
    <row r="35" spans="1:22" x14ac:dyDescent="0.25">
      <c r="A35" s="1">
        <f>'PQBRT Data'!E33</f>
        <v>2.78838E-3</v>
      </c>
      <c r="B35" s="11">
        <f t="shared" si="7"/>
        <v>3.8751902052017282E-3</v>
      </c>
      <c r="C35" s="11">
        <f t="shared" si="0"/>
        <v>-1.0868102052017281E-3</v>
      </c>
      <c r="D35" s="13">
        <f t="shared" si="8"/>
        <v>3.8705249887074251E-3</v>
      </c>
      <c r="E35" s="14">
        <f t="shared" si="9"/>
        <v>-1.0821449887074251E-3</v>
      </c>
      <c r="F35" s="14">
        <f t="shared" si="10"/>
        <v>1.0821449887074251E-3</v>
      </c>
      <c r="G35" s="24">
        <f t="shared" si="1"/>
        <v>-38.809093047125039</v>
      </c>
      <c r="H35" s="17">
        <f t="shared" si="11"/>
        <v>-2.5546480409551791</v>
      </c>
      <c r="I35" s="18">
        <f t="shared" si="12"/>
        <v>-2.4619978305348482</v>
      </c>
      <c r="J35" s="17">
        <f t="shared" si="2"/>
        <v>-5.6639350949439446</v>
      </c>
      <c r="K35" s="19">
        <f t="shared" si="13"/>
        <v>-9.2650210420330836E-2</v>
      </c>
      <c r="L35" s="19">
        <f t="shared" si="3"/>
        <v>-5.4791993603142596E-2</v>
      </c>
      <c r="M35" s="19">
        <f t="shared" si="14"/>
        <v>3.7632125126691665</v>
      </c>
      <c r="N35" s="21">
        <f t="shared" si="4"/>
        <v>4.6652164943030046E-6</v>
      </c>
      <c r="O35" s="22">
        <f t="shared" si="15"/>
        <v>-1.5347100000000018E-3</v>
      </c>
      <c r="P35" s="21">
        <f t="shared" si="5"/>
        <v>4.4789979479827372E-4</v>
      </c>
      <c r="Q35" s="23">
        <f t="shared" si="16"/>
        <v>-1.534709999999996E-3</v>
      </c>
      <c r="R35" s="14">
        <f t="shared" si="6"/>
        <v>4.5256501129257087E-4</v>
      </c>
      <c r="S35" s="1"/>
      <c r="T35" s="1"/>
      <c r="V35" s="5">
        <f>'PQBRT Data'!G33</f>
        <v>2900992</v>
      </c>
    </row>
    <row r="36" spans="1:22" x14ac:dyDescent="0.25">
      <c r="A36" s="1">
        <f>'PQBRT Data'!E34</f>
        <v>2.68739E-3</v>
      </c>
      <c r="B36" s="11">
        <f t="shared" si="7"/>
        <v>4.0974543644907383E-3</v>
      </c>
      <c r="C36" s="11">
        <f t="shared" si="0"/>
        <v>-1.4100643644907383E-3</v>
      </c>
      <c r="D36" s="13">
        <f t="shared" si="8"/>
        <v>4.0926014692479846E-3</v>
      </c>
      <c r="E36" s="14">
        <f t="shared" si="9"/>
        <v>-1.4052114692479846E-3</v>
      </c>
      <c r="F36" s="14">
        <f t="shared" si="10"/>
        <v>1.4052114692479846E-3</v>
      </c>
      <c r="G36" s="24">
        <f t="shared" ref="G36:G69" si="17">(E36/A36)*100</f>
        <v>-52.289078594769819</v>
      </c>
      <c r="H36" s="17">
        <f t="shared" si="11"/>
        <v>-2.5706693032142742</v>
      </c>
      <c r="I36" s="18">
        <f t="shared" si="12"/>
        <v>-2.4355003667716986</v>
      </c>
      <c r="J36" s="17">
        <f t="shared" si="2"/>
        <v>-5.6176693445574504</v>
      </c>
      <c r="K36" s="19">
        <f t="shared" si="13"/>
        <v>-0.13516893644257566</v>
      </c>
      <c r="L36" s="19">
        <f t="shared" ref="L36:L69" si="18">$T$9</f>
        <v>-5.4791993603142596E-2</v>
      </c>
      <c r="M36" s="19">
        <f t="shared" si="14"/>
        <v>5.5499452304227992</v>
      </c>
      <c r="N36" s="21">
        <f t="shared" ref="N36:N67" si="19">ABS(E36-C36)</f>
        <v>4.852895242753695E-6</v>
      </c>
      <c r="O36" s="22">
        <f t="shared" si="15"/>
        <v>-1.5347100000000018E-3</v>
      </c>
      <c r="P36" s="21">
        <f t="shared" ref="P36:P67" si="20">C36-O36</f>
        <v>1.2464563550926354E-4</v>
      </c>
      <c r="Q36" s="23">
        <f t="shared" si="16"/>
        <v>-1.534709999999996E-3</v>
      </c>
      <c r="R36" s="14">
        <f t="shared" ref="R36:R67" si="21">E36-Q36</f>
        <v>1.2949853075201138E-4</v>
      </c>
      <c r="S36" s="1"/>
      <c r="T36" s="1"/>
      <c r="V36" s="5">
        <f>'PQBRT Data'!G34</f>
        <v>3064832</v>
      </c>
    </row>
    <row r="37" spans="1:22" x14ac:dyDescent="0.25">
      <c r="A37" s="1">
        <f>'PQBRT Data'!E35</f>
        <v>2.8345900000000001E-3</v>
      </c>
      <c r="B37" s="11">
        <f t="shared" si="7"/>
        <v>4.3196828469425092E-3</v>
      </c>
      <c r="C37" s="11">
        <f t="shared" si="0"/>
        <v>-1.4850928469425091E-3</v>
      </c>
      <c r="D37" s="13">
        <f t="shared" si="8"/>
        <v>4.3146779497885432E-3</v>
      </c>
      <c r="E37" s="14">
        <f t="shared" si="9"/>
        <v>-1.4800879497885431E-3</v>
      </c>
      <c r="F37" s="14">
        <f t="shared" si="10"/>
        <v>1.4800879497885431E-3</v>
      </c>
      <c r="G37" s="24">
        <f t="shared" si="17"/>
        <v>-52.215239233488553</v>
      </c>
      <c r="H37" s="17">
        <f t="shared" si="11"/>
        <v>-2.5475097493334964</v>
      </c>
      <c r="I37" s="18">
        <f t="shared" si="12"/>
        <v>-2.4103831709976644</v>
      </c>
      <c r="J37" s="17">
        <f t="shared" si="2"/>
        <v>-5.5738136034768164</v>
      </c>
      <c r="K37" s="19">
        <f t="shared" si="13"/>
        <v>-0.13712657833583197</v>
      </c>
      <c r="L37" s="19">
        <f t="shared" si="18"/>
        <v>-5.4791993603142596E-2</v>
      </c>
      <c r="M37" s="19">
        <f t="shared" si="14"/>
        <v>5.6889950106594425</v>
      </c>
      <c r="N37" s="21">
        <f t="shared" si="19"/>
        <v>5.0048971539659939E-6</v>
      </c>
      <c r="O37" s="22">
        <f t="shared" si="15"/>
        <v>-1.5347100000000018E-3</v>
      </c>
      <c r="P37" s="21">
        <f t="shared" si="20"/>
        <v>4.9617153057492742E-5</v>
      </c>
      <c r="Q37" s="23">
        <f t="shared" si="16"/>
        <v>-1.534709999999996E-3</v>
      </c>
      <c r="R37" s="14">
        <f t="shared" si="21"/>
        <v>5.4622050211452881E-5</v>
      </c>
      <c r="S37" s="1"/>
      <c r="T37" s="1"/>
      <c r="V37" s="5">
        <f>'PQBRT Data'!G35</f>
        <v>3228672</v>
      </c>
    </row>
    <row r="38" spans="1:22" x14ac:dyDescent="0.25">
      <c r="A38" s="1">
        <f>'PQBRT Data'!E36</f>
        <v>2.9843199999999999E-3</v>
      </c>
      <c r="B38" s="11">
        <f t="shared" si="7"/>
        <v>4.5418756525570404E-3</v>
      </c>
      <c r="C38" s="11">
        <f t="shared" si="0"/>
        <v>-1.5575556525570405E-3</v>
      </c>
      <c r="D38" s="13">
        <f t="shared" si="8"/>
        <v>4.5367544303291027E-3</v>
      </c>
      <c r="E38" s="14">
        <f t="shared" si="9"/>
        <v>-1.5524344303291028E-3</v>
      </c>
      <c r="F38" s="14">
        <f t="shared" si="10"/>
        <v>1.5524344303291028E-3</v>
      </c>
      <c r="G38" s="24">
        <f t="shared" si="17"/>
        <v>-52.019703997195435</v>
      </c>
      <c r="H38" s="17">
        <f t="shared" si="11"/>
        <v>-2.5251546105616205</v>
      </c>
      <c r="I38" s="18">
        <f t="shared" si="12"/>
        <v>-2.3865095370622296</v>
      </c>
      <c r="J38" s="17">
        <f t="shared" si="2"/>
        <v>-5.5321291766822984</v>
      </c>
      <c r="K38" s="19">
        <f t="shared" si="13"/>
        <v>-0.13864507349939093</v>
      </c>
      <c r="L38" s="19">
        <f t="shared" si="18"/>
        <v>-5.4791993603142596E-2</v>
      </c>
      <c r="M38" s="19">
        <f t="shared" si="14"/>
        <v>5.8095336032078757</v>
      </c>
      <c r="N38" s="21">
        <f t="shared" si="19"/>
        <v>5.1212222279377329E-6</v>
      </c>
      <c r="O38" s="22">
        <f t="shared" si="15"/>
        <v>-1.5347100000000018E-3</v>
      </c>
      <c r="P38" s="21">
        <f t="shared" si="20"/>
        <v>-2.284565255703864E-5</v>
      </c>
      <c r="Q38" s="23">
        <f t="shared" si="16"/>
        <v>-1.534709999999996E-3</v>
      </c>
      <c r="R38" s="14">
        <f t="shared" si="21"/>
        <v>-1.7724430329106762E-5</v>
      </c>
      <c r="S38" s="1"/>
      <c r="T38" s="1"/>
      <c r="V38" s="5">
        <f>'PQBRT Data'!G36</f>
        <v>3392512</v>
      </c>
    </row>
    <row r="39" spans="1:22" x14ac:dyDescent="0.25">
      <c r="A39" s="1">
        <f>'PQBRT Data'!E37</f>
        <v>3.1058599999999998E-3</v>
      </c>
      <c r="B39" s="11">
        <f t="shared" si="7"/>
        <v>4.7418186739142804E-3</v>
      </c>
      <c r="C39" s="11">
        <f t="shared" si="0"/>
        <v>-1.6359586739142806E-3</v>
      </c>
      <c r="D39" s="13">
        <f t="shared" si="8"/>
        <v>4.7366232628156058E-3</v>
      </c>
      <c r="E39" s="14">
        <f t="shared" si="9"/>
        <v>-1.630763262815606E-3</v>
      </c>
      <c r="F39" s="14">
        <f t="shared" si="10"/>
        <v>1.630763262815606E-3</v>
      </c>
      <c r="G39" s="24">
        <f t="shared" si="17"/>
        <v>-52.506013239991702</v>
      </c>
      <c r="H39" s="17">
        <f t="shared" si="11"/>
        <v>-2.5078181244599347</v>
      </c>
      <c r="I39" s="18">
        <f t="shared" si="12"/>
        <v>-2.3659891798908967</v>
      </c>
      <c r="J39" s="17">
        <f t="shared" si="2"/>
        <v>-5.4962997202778343</v>
      </c>
      <c r="K39" s="19">
        <f t="shared" si="13"/>
        <v>-0.14182894456903794</v>
      </c>
      <c r="L39" s="19">
        <f t="shared" si="18"/>
        <v>-5.4791993603142596E-2</v>
      </c>
      <c r="M39" s="19">
        <f t="shared" si="14"/>
        <v>5.9944883000512341</v>
      </c>
      <c r="N39" s="21">
        <f t="shared" si="19"/>
        <v>5.1954110986745725E-6</v>
      </c>
      <c r="O39" s="22">
        <f t="shared" si="15"/>
        <v>-1.5347100000000018E-3</v>
      </c>
      <c r="P39" s="21">
        <f t="shared" si="20"/>
        <v>-1.0124867391427873E-4</v>
      </c>
      <c r="Q39" s="23">
        <f t="shared" si="16"/>
        <v>-1.534709999999996E-3</v>
      </c>
      <c r="R39" s="14">
        <f t="shared" si="21"/>
        <v>-9.605326281561001E-5</v>
      </c>
      <c r="S39" s="1"/>
      <c r="T39" s="1"/>
      <c r="V39" s="5">
        <f>'PQBRT Data'!G37</f>
        <v>3539968</v>
      </c>
    </row>
    <row r="40" spans="1:22" x14ac:dyDescent="0.25">
      <c r="A40" s="1">
        <f>'PQBRT Data'!E38</f>
        <v>3.2388500000000001E-3</v>
      </c>
      <c r="B40" s="11">
        <f t="shared" si="7"/>
        <v>4.963943693538057E-3</v>
      </c>
      <c r="C40" s="11">
        <f t="shared" si="0"/>
        <v>-1.7250936935380569E-3</v>
      </c>
      <c r="D40" s="13">
        <f t="shared" si="8"/>
        <v>4.9586997433561644E-3</v>
      </c>
      <c r="E40" s="14">
        <f t="shared" si="9"/>
        <v>-1.7198497433561642E-3</v>
      </c>
      <c r="F40" s="14">
        <f t="shared" si="10"/>
        <v>1.7198497433561642E-3</v>
      </c>
      <c r="G40" s="24">
        <f t="shared" si="17"/>
        <v>-53.100629648059162</v>
      </c>
      <c r="H40" s="17">
        <f t="shared" si="11"/>
        <v>-2.4896091648891017</v>
      </c>
      <c r="I40" s="18">
        <f t="shared" si="12"/>
        <v>-2.3441681830801402</v>
      </c>
      <c r="J40" s="17">
        <f t="shared" si="2"/>
        <v>-5.4581992892080891</v>
      </c>
      <c r="K40" s="19">
        <f t="shared" si="13"/>
        <v>-0.14544098180896148</v>
      </c>
      <c r="L40" s="19">
        <f t="shared" si="18"/>
        <v>-5.4791993603142596E-2</v>
      </c>
      <c r="M40" s="19">
        <f t="shared" si="14"/>
        <v>6.204374876288016</v>
      </c>
      <c r="N40" s="21">
        <f t="shared" si="19"/>
        <v>5.2439501818926301E-6</v>
      </c>
      <c r="O40" s="22">
        <f t="shared" si="15"/>
        <v>-1.5347100000000018E-3</v>
      </c>
      <c r="P40" s="21">
        <f t="shared" si="20"/>
        <v>-1.9038369353805503E-4</v>
      </c>
      <c r="Q40" s="23">
        <f t="shared" si="16"/>
        <v>-1.534709999999996E-3</v>
      </c>
      <c r="R40" s="14">
        <f t="shared" si="21"/>
        <v>-1.8513974335616825E-4</v>
      </c>
      <c r="S40" s="1"/>
      <c r="T40" s="1"/>
      <c r="V40" s="5">
        <f>'PQBRT Data'!G38</f>
        <v>3703808</v>
      </c>
    </row>
    <row r="41" spans="1:22" x14ac:dyDescent="0.25">
      <c r="A41" s="1">
        <f>'PQBRT Data'!E39</f>
        <v>3.3619499999999998E-3</v>
      </c>
      <c r="B41" s="11">
        <f t="shared" si="7"/>
        <v>5.1860330363245957E-3</v>
      </c>
      <c r="C41" s="11">
        <f t="shared" si="0"/>
        <v>-1.8240830363245959E-3</v>
      </c>
      <c r="D41" s="13">
        <f t="shared" si="8"/>
        <v>5.1807762238967239E-3</v>
      </c>
      <c r="E41" s="14">
        <f t="shared" si="9"/>
        <v>-1.818826223896724E-3</v>
      </c>
      <c r="F41" s="14">
        <f t="shared" si="10"/>
        <v>1.818826223896724E-3</v>
      </c>
      <c r="G41" s="24">
        <f t="shared" si="17"/>
        <v>-54.100335338024784</v>
      </c>
      <c r="H41" s="17">
        <f t="shared" si="11"/>
        <v>-2.4734087498155151</v>
      </c>
      <c r="I41" s="18">
        <f t="shared" si="12"/>
        <v>-2.3232918642517166</v>
      </c>
      <c r="J41" s="17">
        <f t="shared" si="2"/>
        <v>-5.4217483079165163</v>
      </c>
      <c r="K41" s="19">
        <f t="shared" si="13"/>
        <v>-0.15011688556379843</v>
      </c>
      <c r="L41" s="19">
        <f t="shared" si="18"/>
        <v>-5.4791993603142596E-2</v>
      </c>
      <c r="M41" s="19">
        <f t="shared" si="14"/>
        <v>6.4613873045239592</v>
      </c>
      <c r="N41" s="21">
        <f t="shared" si="19"/>
        <v>5.2568124278718625E-6</v>
      </c>
      <c r="O41" s="22">
        <f t="shared" si="15"/>
        <v>-1.5347100000000018E-3</v>
      </c>
      <c r="P41" s="21">
        <f t="shared" si="20"/>
        <v>-2.8937303632459404E-4</v>
      </c>
      <c r="Q41" s="23">
        <f t="shared" si="16"/>
        <v>-1.534709999999996E-3</v>
      </c>
      <c r="R41" s="14">
        <f t="shared" si="21"/>
        <v>-2.8411622389672804E-4</v>
      </c>
      <c r="S41" s="1"/>
      <c r="T41" s="1"/>
      <c r="V41" s="5">
        <f>'PQBRT Data'!G39</f>
        <v>3867648</v>
      </c>
    </row>
    <row r="42" spans="1:22" x14ac:dyDescent="0.25">
      <c r="A42" s="1">
        <f>'PQBRT Data'!E40</f>
        <v>3.5074899999999998E-3</v>
      </c>
      <c r="B42" s="11">
        <f t="shared" si="7"/>
        <v>5.4080867022738939E-3</v>
      </c>
      <c r="C42" s="11">
        <f t="shared" si="0"/>
        <v>-1.900596702273894E-3</v>
      </c>
      <c r="D42" s="13">
        <f t="shared" si="8"/>
        <v>5.4028527044372825E-3</v>
      </c>
      <c r="E42" s="14">
        <f t="shared" si="9"/>
        <v>-1.8953627044372826E-3</v>
      </c>
      <c r="F42" s="14">
        <f t="shared" si="10"/>
        <v>1.8953627044372826E-3</v>
      </c>
      <c r="G42" s="24">
        <f t="shared" si="17"/>
        <v>-54.03757970620822</v>
      </c>
      <c r="H42" s="17">
        <f t="shared" si="11"/>
        <v>-2.455003558489484</v>
      </c>
      <c r="I42" s="18">
        <f t="shared" si="12"/>
        <v>-2.3032818119809741</v>
      </c>
      <c r="J42" s="17">
        <f t="shared" si="2"/>
        <v>-5.3868098665677877</v>
      </c>
      <c r="K42" s="19">
        <f t="shared" si="13"/>
        <v>-0.15172174650850989</v>
      </c>
      <c r="L42" s="19">
        <f t="shared" si="18"/>
        <v>-5.4791993603142596E-2</v>
      </c>
      <c r="M42" s="19">
        <f t="shared" si="14"/>
        <v>6.5871985668145046</v>
      </c>
      <c r="N42" s="21">
        <f t="shared" si="19"/>
        <v>5.2339978366114023E-6</v>
      </c>
      <c r="O42" s="22">
        <f t="shared" si="15"/>
        <v>-1.5347100000000018E-3</v>
      </c>
      <c r="P42" s="21">
        <f t="shared" si="20"/>
        <v>-3.658867022738922E-4</v>
      </c>
      <c r="Q42" s="23">
        <f t="shared" si="16"/>
        <v>-1.534709999999996E-3</v>
      </c>
      <c r="R42" s="14">
        <f t="shared" si="21"/>
        <v>-3.6065270443728665E-4</v>
      </c>
      <c r="S42" s="1"/>
      <c r="T42" s="1"/>
      <c r="V42" s="5">
        <f>'PQBRT Data'!G40</f>
        <v>4031488</v>
      </c>
    </row>
    <row r="43" spans="1:22" x14ac:dyDescent="0.25">
      <c r="A43" s="1">
        <f>'PQBRT Data'!E41</f>
        <v>3.6377599999999999E-3</v>
      </c>
      <c r="B43" s="11">
        <f t="shared" si="7"/>
        <v>5.6301046913859541E-3</v>
      </c>
      <c r="C43" s="11">
        <f t="shared" si="0"/>
        <v>-1.9923446913859542E-3</v>
      </c>
      <c r="D43" s="13">
        <f t="shared" si="8"/>
        <v>5.6249291849778411E-3</v>
      </c>
      <c r="E43" s="14">
        <f t="shared" si="9"/>
        <v>-1.9871691849778412E-3</v>
      </c>
      <c r="F43" s="14">
        <f t="shared" si="10"/>
        <v>1.9871691849778412E-3</v>
      </c>
      <c r="G43" s="24">
        <f t="shared" si="17"/>
        <v>-54.626176135254703</v>
      </c>
      <c r="H43" s="17">
        <f t="shared" si="11"/>
        <v>-2.4391659567606805</v>
      </c>
      <c r="I43" s="18">
        <f t="shared" si="12"/>
        <v>-2.284068989677424</v>
      </c>
      <c r="J43" s="17">
        <f t="shared" si="2"/>
        <v>-5.3532634242040338</v>
      </c>
      <c r="K43" s="19">
        <f t="shared" si="13"/>
        <v>-0.15509696708325649</v>
      </c>
      <c r="L43" s="19">
        <f t="shared" si="18"/>
        <v>-5.4791993603142596E-2</v>
      </c>
      <c r="M43" s="19">
        <f t="shared" si="14"/>
        <v>6.7903801410639799</v>
      </c>
      <c r="N43" s="21">
        <f t="shared" si="19"/>
        <v>5.1755064081129842E-6</v>
      </c>
      <c r="O43" s="22">
        <f t="shared" si="15"/>
        <v>-1.5347100000000018E-3</v>
      </c>
      <c r="P43" s="21">
        <f t="shared" si="20"/>
        <v>-4.5763469138595234E-4</v>
      </c>
      <c r="Q43" s="23">
        <f t="shared" si="16"/>
        <v>-1.534709999999996E-3</v>
      </c>
      <c r="R43" s="14">
        <f t="shared" si="21"/>
        <v>-4.5245918497784521E-4</v>
      </c>
      <c r="S43" s="1"/>
      <c r="T43" s="1"/>
      <c r="V43" s="5">
        <f>'PQBRT Data'!G41</f>
        <v>4195328</v>
      </c>
    </row>
    <row r="44" spans="1:22" x14ac:dyDescent="0.25">
      <c r="A44" s="1">
        <f>'PQBRT Data'!E42</f>
        <v>3.7961599999999998E-3</v>
      </c>
      <c r="B44" s="11">
        <f t="shared" si="7"/>
        <v>5.8520870036607745E-3</v>
      </c>
      <c r="C44" s="11">
        <f t="shared" si="0"/>
        <v>-2.0559270036607747E-3</v>
      </c>
      <c r="D44" s="13">
        <f t="shared" si="8"/>
        <v>5.8470056655184005E-3</v>
      </c>
      <c r="E44" s="14">
        <f t="shared" si="9"/>
        <v>-2.0508456655184007E-3</v>
      </c>
      <c r="F44" s="14">
        <f t="shared" si="10"/>
        <v>2.0508456655184007E-3</v>
      </c>
      <c r="G44" s="24">
        <f t="shared" si="17"/>
        <v>-54.024215668422848</v>
      </c>
      <c r="H44" s="17">
        <f t="shared" si="11"/>
        <v>-2.4206554912782754</v>
      </c>
      <c r="I44" s="18">
        <f t="shared" si="12"/>
        <v>-2.2655922982178787</v>
      </c>
      <c r="J44" s="17">
        <f t="shared" si="2"/>
        <v>-5.321002299038371</v>
      </c>
      <c r="K44" s="19">
        <f t="shared" si="13"/>
        <v>-0.15506319306039673</v>
      </c>
      <c r="L44" s="19">
        <f t="shared" si="18"/>
        <v>-5.4791993603142596E-2</v>
      </c>
      <c r="M44" s="19">
        <f t="shared" si="14"/>
        <v>6.8442673106882417</v>
      </c>
      <c r="N44" s="21">
        <f t="shared" si="19"/>
        <v>5.0813381423740062E-6</v>
      </c>
      <c r="O44" s="22">
        <f t="shared" si="15"/>
        <v>-1.5347100000000018E-3</v>
      </c>
      <c r="P44" s="21">
        <f t="shared" si="20"/>
        <v>-5.2121700366077289E-4</v>
      </c>
      <c r="Q44" s="23">
        <f t="shared" si="16"/>
        <v>-1.534709999999996E-3</v>
      </c>
      <c r="R44" s="14">
        <f t="shared" si="21"/>
        <v>-5.1613566551840474E-4</v>
      </c>
      <c r="S44" s="1"/>
      <c r="T44" s="1"/>
      <c r="V44" s="5">
        <f>'PQBRT Data'!G42</f>
        <v>4359168</v>
      </c>
    </row>
    <row r="45" spans="1:22" x14ac:dyDescent="0.25">
      <c r="A45" s="1">
        <f>'PQBRT Data'!E43</f>
        <v>3.9257900000000002E-3</v>
      </c>
      <c r="B45" s="11">
        <f t="shared" si="7"/>
        <v>6.0740336390983562E-3</v>
      </c>
      <c r="C45" s="11">
        <f t="shared" si="0"/>
        <v>-2.148243639098356E-3</v>
      </c>
      <c r="D45" s="13">
        <f t="shared" si="8"/>
        <v>6.0690821460589591E-3</v>
      </c>
      <c r="E45" s="14">
        <f t="shared" si="9"/>
        <v>-2.143292146058959E-3</v>
      </c>
      <c r="F45" s="14">
        <f t="shared" si="10"/>
        <v>2.143292146058959E-3</v>
      </c>
      <c r="G45" s="24">
        <f t="shared" si="17"/>
        <v>-54.59518074219352</v>
      </c>
      <c r="H45" s="17">
        <f t="shared" si="11"/>
        <v>-2.4060729355766797</v>
      </c>
      <c r="I45" s="18">
        <f t="shared" si="12"/>
        <v>-2.2477974039150554</v>
      </c>
      <c r="J45" s="17">
        <f t="shared" si="2"/>
        <v>-5.2899316220359385</v>
      </c>
      <c r="K45" s="19">
        <f t="shared" si="13"/>
        <v>-0.15827553166162422</v>
      </c>
      <c r="L45" s="19">
        <f t="shared" si="18"/>
        <v>-5.4791993603142596E-2</v>
      </c>
      <c r="M45" s="19">
        <f t="shared" si="14"/>
        <v>7.0413610846756489</v>
      </c>
      <c r="N45" s="21">
        <f t="shared" si="19"/>
        <v>4.9514930393970702E-6</v>
      </c>
      <c r="O45" s="22">
        <f t="shared" si="15"/>
        <v>-1.5347100000000018E-3</v>
      </c>
      <c r="P45" s="21">
        <f t="shared" si="20"/>
        <v>-6.1353363909835419E-4</v>
      </c>
      <c r="Q45" s="23">
        <f t="shared" si="16"/>
        <v>-1.534709999999996E-3</v>
      </c>
      <c r="R45" s="14">
        <f t="shared" si="21"/>
        <v>-6.0858214605896297E-4</v>
      </c>
      <c r="S45" s="1"/>
      <c r="T45" s="1"/>
      <c r="V45" s="5">
        <f>'PQBRT Data'!G43</f>
        <v>4523008</v>
      </c>
    </row>
    <row r="46" spans="1:22" x14ac:dyDescent="0.25">
      <c r="A46" s="1">
        <f>'PQBRT Data'!E44</f>
        <v>4.0528999999999999E-3</v>
      </c>
      <c r="B46" s="11">
        <f t="shared" si="7"/>
        <v>6.2959445976986982E-3</v>
      </c>
      <c r="C46" s="11">
        <f t="shared" si="0"/>
        <v>-2.2430445976986983E-3</v>
      </c>
      <c r="D46" s="13">
        <f t="shared" si="8"/>
        <v>6.2911586265995186E-3</v>
      </c>
      <c r="E46" s="14">
        <f t="shared" si="9"/>
        <v>-2.2382586265995187E-3</v>
      </c>
      <c r="F46" s="14">
        <f t="shared" si="10"/>
        <v>2.2382586265995187E-3</v>
      </c>
      <c r="G46" s="24">
        <f t="shared" si="17"/>
        <v>-55.226100486059828</v>
      </c>
      <c r="H46" s="17">
        <f t="shared" si="11"/>
        <v>-2.3922341117737194</v>
      </c>
      <c r="I46" s="18">
        <f t="shared" si="12"/>
        <v>-2.2306357751318311</v>
      </c>
      <c r="J46" s="17">
        <f t="shared" si="2"/>
        <v>-5.2599666547995447</v>
      </c>
      <c r="K46" s="19">
        <f t="shared" si="13"/>
        <v>-0.16159833664188827</v>
      </c>
      <c r="L46" s="19">
        <f t="shared" si="18"/>
        <v>-5.4791993603142596E-2</v>
      </c>
      <c r="M46" s="19">
        <f t="shared" si="14"/>
        <v>7.2444967682963739</v>
      </c>
      <c r="N46" s="21">
        <f t="shared" si="19"/>
        <v>4.7859710991795743E-6</v>
      </c>
      <c r="O46" s="22">
        <f t="shared" si="15"/>
        <v>-1.5347100000000018E-3</v>
      </c>
      <c r="P46" s="21">
        <f t="shared" si="20"/>
        <v>-7.0833459769869644E-4</v>
      </c>
      <c r="Q46" s="23">
        <f t="shared" si="16"/>
        <v>-1.534709999999996E-3</v>
      </c>
      <c r="R46" s="14">
        <f t="shared" si="21"/>
        <v>-7.0354862659952272E-4</v>
      </c>
      <c r="S46" s="1"/>
      <c r="T46" s="1"/>
      <c r="V46" s="5">
        <f>'PQBRT Data'!G44</f>
        <v>4686848</v>
      </c>
    </row>
    <row r="47" spans="1:22" x14ac:dyDescent="0.25">
      <c r="A47" s="1">
        <f>'PQBRT Data'!E45</f>
        <v>4.20522E-3</v>
      </c>
      <c r="B47" s="11">
        <f t="shared" si="7"/>
        <v>6.5178198794618013E-3</v>
      </c>
      <c r="C47" s="11">
        <f t="shared" si="0"/>
        <v>-2.3125998794618014E-3</v>
      </c>
      <c r="D47" s="13">
        <f t="shared" si="8"/>
        <v>6.5132351071400772E-3</v>
      </c>
      <c r="E47" s="14">
        <f t="shared" si="9"/>
        <v>-2.3080151071400773E-3</v>
      </c>
      <c r="F47" s="14">
        <f t="shared" si="10"/>
        <v>2.3080151071400773E-3</v>
      </c>
      <c r="G47" s="24">
        <f t="shared" si="17"/>
        <v>-54.884527019753484</v>
      </c>
      <c r="H47" s="17">
        <f t="shared" si="11"/>
        <v>-2.3762112787515104</v>
      </c>
      <c r="I47" s="18">
        <f t="shared" si="12"/>
        <v>-2.2140638844974703</v>
      </c>
      <c r="J47" s="17">
        <f t="shared" si="2"/>
        <v>-5.2310313966037061</v>
      </c>
      <c r="K47" s="19">
        <f t="shared" si="13"/>
        <v>-0.16214739425404012</v>
      </c>
      <c r="L47" s="19">
        <f t="shared" si="18"/>
        <v>-5.4791993603142596E-2</v>
      </c>
      <c r="M47" s="19">
        <f t="shared" si="14"/>
        <v>7.3235192258620394</v>
      </c>
      <c r="N47" s="21">
        <f t="shared" si="19"/>
        <v>4.5847723217241204E-6</v>
      </c>
      <c r="O47" s="22">
        <f t="shared" si="15"/>
        <v>-1.5347100000000018E-3</v>
      </c>
      <c r="P47" s="21">
        <f t="shared" si="20"/>
        <v>-7.7788987946179953E-4</v>
      </c>
      <c r="Q47" s="23">
        <f t="shared" si="16"/>
        <v>-1.534709999999996E-3</v>
      </c>
      <c r="R47" s="14">
        <f t="shared" si="21"/>
        <v>-7.7330510714008127E-4</v>
      </c>
      <c r="S47" s="1"/>
      <c r="T47" s="1"/>
      <c r="V47" s="5">
        <f>'PQBRT Data'!G45</f>
        <v>4850688</v>
      </c>
    </row>
    <row r="48" spans="1:22" x14ac:dyDescent="0.25">
      <c r="A48" s="1">
        <f>'PQBRT Data'!E46</f>
        <v>4.3561900000000002E-3</v>
      </c>
      <c r="B48" s="11">
        <f t="shared" si="7"/>
        <v>6.7396594843876648E-3</v>
      </c>
      <c r="C48" s="11">
        <f t="shared" si="0"/>
        <v>-2.3834694843876646E-3</v>
      </c>
      <c r="D48" s="13">
        <f t="shared" si="8"/>
        <v>6.7353115876806358E-3</v>
      </c>
      <c r="E48" s="14">
        <f t="shared" si="9"/>
        <v>-2.3791215876806356E-3</v>
      </c>
      <c r="F48" s="14">
        <f t="shared" si="10"/>
        <v>2.3791215876806356E-3</v>
      </c>
      <c r="G48" s="24">
        <f t="shared" si="17"/>
        <v>-54.614734152565326</v>
      </c>
      <c r="H48" s="17">
        <f t="shared" si="11"/>
        <v>-2.3608931862734654</v>
      </c>
      <c r="I48" s="18">
        <f t="shared" si="12"/>
        <v>-2.1980425436985778</v>
      </c>
      <c r="J48" s="17">
        <f t="shared" si="2"/>
        <v>-5.2030574229100672</v>
      </c>
      <c r="K48" s="19">
        <f t="shared" si="13"/>
        <v>-0.16285064257488768</v>
      </c>
      <c r="L48" s="19">
        <f t="shared" si="18"/>
        <v>-5.4791993603142596E-2</v>
      </c>
      <c r="M48" s="19">
        <f t="shared" si="14"/>
        <v>7.4088940198975397</v>
      </c>
      <c r="N48" s="21">
        <f t="shared" si="19"/>
        <v>4.347896707028974E-6</v>
      </c>
      <c r="O48" s="22">
        <f t="shared" si="15"/>
        <v>-1.5347100000000018E-3</v>
      </c>
      <c r="P48" s="21">
        <f t="shared" si="20"/>
        <v>-8.4875948438766272E-4</v>
      </c>
      <c r="Q48" s="23">
        <f t="shared" si="16"/>
        <v>-1.534709999999996E-3</v>
      </c>
      <c r="R48" s="14">
        <f t="shared" si="21"/>
        <v>-8.444115876806396E-4</v>
      </c>
      <c r="S48" s="1"/>
      <c r="T48" s="1"/>
      <c r="V48" s="5">
        <f>'PQBRT Data'!G46</f>
        <v>5014528</v>
      </c>
    </row>
    <row r="49" spans="1:22" x14ac:dyDescent="0.25">
      <c r="A49" s="1">
        <f>'PQBRT Data'!E47</f>
        <v>4.4619799999999999E-3</v>
      </c>
      <c r="B49" s="11">
        <f t="shared" si="7"/>
        <v>6.9614634124762903E-3</v>
      </c>
      <c r="C49" s="11">
        <f t="shared" si="0"/>
        <v>-2.4994834124762904E-3</v>
      </c>
      <c r="D49" s="13">
        <f t="shared" si="8"/>
        <v>6.9573880682211953E-3</v>
      </c>
      <c r="E49" s="14">
        <f t="shared" si="9"/>
        <v>-2.4954080682211954E-3</v>
      </c>
      <c r="F49" s="14">
        <f t="shared" si="10"/>
        <v>2.4954080682211954E-3</v>
      </c>
      <c r="G49" s="24">
        <f t="shared" si="17"/>
        <v>-55.926025401754274</v>
      </c>
      <c r="H49" s="17">
        <f t="shared" si="11"/>
        <v>-2.3504723806925001</v>
      </c>
      <c r="I49" s="18">
        <f t="shared" si="12"/>
        <v>-2.1825363452556799</v>
      </c>
      <c r="J49" s="17">
        <f t="shared" si="2"/>
        <v>-5.1759829106844748</v>
      </c>
      <c r="K49" s="19">
        <f t="shared" si="13"/>
        <v>-0.16793603543682023</v>
      </c>
      <c r="L49" s="19">
        <f t="shared" si="18"/>
        <v>-5.4791993603142596E-2</v>
      </c>
      <c r="M49" s="19">
        <f t="shared" si="14"/>
        <v>7.6945355710512517</v>
      </c>
      <c r="N49" s="21">
        <f t="shared" si="19"/>
        <v>4.0753442550950023E-6</v>
      </c>
      <c r="O49" s="22">
        <f t="shared" si="15"/>
        <v>-1.5347100000000018E-3</v>
      </c>
      <c r="P49" s="21">
        <f t="shared" si="20"/>
        <v>-9.6477341247628852E-4</v>
      </c>
      <c r="Q49" s="23">
        <f t="shared" si="16"/>
        <v>-1.534709999999996E-3</v>
      </c>
      <c r="R49" s="14">
        <f t="shared" si="21"/>
        <v>-9.6069806822119937E-4</v>
      </c>
      <c r="S49" s="1"/>
      <c r="T49" s="1"/>
      <c r="V49" s="5">
        <f>'PQBRT Data'!G47</f>
        <v>5178368</v>
      </c>
    </row>
    <row r="50" spans="1:22" x14ac:dyDescent="0.25">
      <c r="A50" s="1">
        <f>'PQBRT Data'!E48</f>
        <v>4.6117099999999998E-3</v>
      </c>
      <c r="B50" s="11">
        <f t="shared" si="7"/>
        <v>7.1832316637276752E-3</v>
      </c>
      <c r="C50" s="11">
        <f t="shared" si="0"/>
        <v>-2.5715216637276755E-3</v>
      </c>
      <c r="D50" s="13">
        <f t="shared" si="8"/>
        <v>7.1794645487617539E-3</v>
      </c>
      <c r="E50" s="14">
        <f t="shared" si="9"/>
        <v>-2.5677545487617541E-3</v>
      </c>
      <c r="F50" s="14">
        <f t="shared" si="10"/>
        <v>2.5677545487617541E-3</v>
      </c>
      <c r="G50" s="24">
        <f t="shared" si="17"/>
        <v>-55.679011662957002</v>
      </c>
      <c r="H50" s="17">
        <f t="shared" si="11"/>
        <v>-2.3361380104318932</v>
      </c>
      <c r="I50" s="18">
        <f t="shared" si="12"/>
        <v>-2.1675131912794301</v>
      </c>
      <c r="J50" s="17">
        <f t="shared" si="2"/>
        <v>-5.1497518155843576</v>
      </c>
      <c r="K50" s="19">
        <f t="shared" si="13"/>
        <v>-0.16862481915246308</v>
      </c>
      <c r="L50" s="19">
        <f t="shared" si="18"/>
        <v>-5.4791993603142596E-2</v>
      </c>
      <c r="M50" s="19">
        <f t="shared" si="14"/>
        <v>7.779644425274661</v>
      </c>
      <c r="N50" s="21">
        <f t="shared" si="19"/>
        <v>3.7671149659213379E-6</v>
      </c>
      <c r="O50" s="22">
        <f t="shared" si="15"/>
        <v>-1.5347100000000018E-3</v>
      </c>
      <c r="P50" s="21">
        <f t="shared" si="20"/>
        <v>-1.0368116637276736E-3</v>
      </c>
      <c r="Q50" s="23">
        <f t="shared" si="16"/>
        <v>-1.534709999999996E-3</v>
      </c>
      <c r="R50" s="14">
        <f t="shared" si="21"/>
        <v>-1.0330445487617581E-3</v>
      </c>
      <c r="S50" s="1"/>
      <c r="T50" s="1"/>
      <c r="V50" s="5">
        <f>'PQBRT Data'!G48</f>
        <v>5342208</v>
      </c>
    </row>
    <row r="51" spans="1:22" x14ac:dyDescent="0.25">
      <c r="A51" s="1">
        <f>'PQBRT Data'!E49</f>
        <v>4.7380199999999999E-3</v>
      </c>
      <c r="B51" s="11">
        <f t="shared" si="7"/>
        <v>7.4049642381418222E-3</v>
      </c>
      <c r="C51" s="11">
        <f t="shared" si="0"/>
        <v>-2.6669442381418223E-3</v>
      </c>
      <c r="D51" s="13">
        <f t="shared" si="8"/>
        <v>7.4015410293023134E-3</v>
      </c>
      <c r="E51" s="14">
        <f t="shared" si="9"/>
        <v>-2.6635210293023135E-3</v>
      </c>
      <c r="F51" s="14">
        <f t="shared" si="10"/>
        <v>2.6635210293023135E-3</v>
      </c>
      <c r="G51" s="24">
        <f t="shared" si="17"/>
        <v>-56.215909373584608</v>
      </c>
      <c r="H51" s="17">
        <f t="shared" si="11"/>
        <v>-2.3244031103774354</v>
      </c>
      <c r="I51" s="18">
        <f t="shared" si="12"/>
        <v>-2.1529438934334957</v>
      </c>
      <c r="J51" s="17">
        <f t="shared" si="2"/>
        <v>-5.124313173476132</v>
      </c>
      <c r="K51" s="19">
        <f t="shared" si="13"/>
        <v>-0.17145921694393973</v>
      </c>
      <c r="L51" s="19">
        <f t="shared" si="18"/>
        <v>-5.4791993603142596E-2</v>
      </c>
      <c r="M51" s="19">
        <f t="shared" si="14"/>
        <v>7.963942649267004</v>
      </c>
      <c r="N51" s="21">
        <f t="shared" si="19"/>
        <v>3.4232088395088484E-6</v>
      </c>
      <c r="O51" s="22">
        <f t="shared" si="15"/>
        <v>-1.5347100000000018E-3</v>
      </c>
      <c r="P51" s="21">
        <f t="shared" si="20"/>
        <v>-1.1322342381418205E-3</v>
      </c>
      <c r="Q51" s="23">
        <f t="shared" si="16"/>
        <v>-1.534709999999996E-3</v>
      </c>
      <c r="R51" s="14">
        <f t="shared" si="21"/>
        <v>-1.1288110293023175E-3</v>
      </c>
      <c r="S51" s="1"/>
      <c r="T51" s="1"/>
      <c r="V51" s="5">
        <f>'PQBRT Data'!G49</f>
        <v>5506048</v>
      </c>
    </row>
    <row r="52" spans="1:22" x14ac:dyDescent="0.25">
      <c r="A52" s="1">
        <f>'PQBRT Data'!E50</f>
        <v>4.87222E-3</v>
      </c>
      <c r="B52" s="11">
        <f t="shared" si="7"/>
        <v>7.6266611357187295E-3</v>
      </c>
      <c r="C52" s="11">
        <f t="shared" si="0"/>
        <v>-2.7544411357187295E-3</v>
      </c>
      <c r="D52" s="13">
        <f t="shared" si="8"/>
        <v>7.623617509842872E-3</v>
      </c>
      <c r="E52" s="14">
        <f t="shared" si="9"/>
        <v>-2.751397509842872E-3</v>
      </c>
      <c r="F52" s="14">
        <f t="shared" si="10"/>
        <v>2.751397509842872E-3</v>
      </c>
      <c r="G52" s="24">
        <f t="shared" si="17"/>
        <v>-56.471126300595451</v>
      </c>
      <c r="H52" s="17">
        <f t="shared" si="11"/>
        <v>-2.3122731098191722</v>
      </c>
      <c r="I52" s="18">
        <f t="shared" si="12"/>
        <v>-2.1388018315704409</v>
      </c>
      <c r="J52" s="17">
        <f t="shared" si="2"/>
        <v>-5.0996205043982545</v>
      </c>
      <c r="K52" s="19">
        <f t="shared" si="13"/>
        <v>-0.17347127824873132</v>
      </c>
      <c r="L52" s="19">
        <f t="shared" si="18"/>
        <v>-5.4791993603142596E-2</v>
      </c>
      <c r="M52" s="19">
        <f t="shared" si="14"/>
        <v>8.1106755982791512</v>
      </c>
      <c r="N52" s="21">
        <f t="shared" si="19"/>
        <v>3.0436258758575335E-6</v>
      </c>
      <c r="O52" s="22">
        <f t="shared" si="15"/>
        <v>-1.5347100000000018E-3</v>
      </c>
      <c r="P52" s="21">
        <f t="shared" si="20"/>
        <v>-1.2197311357187276E-3</v>
      </c>
      <c r="Q52" s="23">
        <f t="shared" si="16"/>
        <v>-1.534709999999996E-3</v>
      </c>
      <c r="R52" s="14">
        <f t="shared" si="21"/>
        <v>-1.216687509842876E-3</v>
      </c>
      <c r="S52" s="1"/>
      <c r="T52" s="1"/>
      <c r="V52" s="5">
        <f>'PQBRT Data'!G50</f>
        <v>5669888</v>
      </c>
    </row>
    <row r="53" spans="1:22" x14ac:dyDescent="0.25">
      <c r="A53" s="1">
        <f>'PQBRT Data'!E51</f>
        <v>5.0361599999999996E-3</v>
      </c>
      <c r="B53" s="11">
        <f t="shared" si="7"/>
        <v>7.8483223564583971E-3</v>
      </c>
      <c r="C53" s="11">
        <f t="shared" si="0"/>
        <v>-2.8121623564583975E-3</v>
      </c>
      <c r="D53" s="13">
        <f t="shared" si="8"/>
        <v>7.8456939903834323E-3</v>
      </c>
      <c r="E53" s="14">
        <f t="shared" si="9"/>
        <v>-2.8095339903834327E-3</v>
      </c>
      <c r="F53" s="14">
        <f t="shared" si="10"/>
        <v>2.8095339903834327E-3</v>
      </c>
      <c r="G53" s="24">
        <f t="shared" si="17"/>
        <v>-55.787226585005897</v>
      </c>
      <c r="H53" s="17">
        <f t="shared" si="11"/>
        <v>-2.297900480706097</v>
      </c>
      <c r="I53" s="18">
        <f t="shared" si="12"/>
        <v>-2.1250626610076049</v>
      </c>
      <c r="J53" s="17">
        <f t="shared" si="2"/>
        <v>-5.0756313014519101</v>
      </c>
      <c r="K53" s="19">
        <f t="shared" si="13"/>
        <v>-0.1728378196984921</v>
      </c>
      <c r="L53" s="19">
        <f t="shared" si="18"/>
        <v>-5.4791993603142596E-2</v>
      </c>
      <c r="M53" s="19">
        <f t="shared" si="14"/>
        <v>8.1333046253111672</v>
      </c>
      <c r="N53" s="21">
        <f t="shared" si="19"/>
        <v>2.6283660749647914E-6</v>
      </c>
      <c r="O53" s="22">
        <f t="shared" si="15"/>
        <v>-1.5347100000000018E-3</v>
      </c>
      <c r="P53" s="21">
        <f t="shared" si="20"/>
        <v>-1.2774523564583957E-3</v>
      </c>
      <c r="Q53" s="23">
        <f t="shared" si="16"/>
        <v>-1.534709999999996E-3</v>
      </c>
      <c r="R53" s="14">
        <f t="shared" si="21"/>
        <v>-1.2748239903834367E-3</v>
      </c>
      <c r="S53" s="1"/>
      <c r="T53" s="1"/>
      <c r="V53" s="5">
        <f>'PQBRT Data'!G51</f>
        <v>5833728</v>
      </c>
    </row>
    <row r="54" spans="1:22" x14ac:dyDescent="0.25">
      <c r="A54" s="1">
        <f>'PQBRT Data'!E52</f>
        <v>5.1690599999999996E-3</v>
      </c>
      <c r="B54" s="11">
        <f t="shared" si="7"/>
        <v>8.0699479003608268E-3</v>
      </c>
      <c r="C54" s="11">
        <f t="shared" si="0"/>
        <v>-2.9008879003608271E-3</v>
      </c>
      <c r="D54" s="13">
        <f t="shared" si="8"/>
        <v>8.0677704709239909E-3</v>
      </c>
      <c r="E54" s="14">
        <f t="shared" si="9"/>
        <v>-2.8987104709239913E-3</v>
      </c>
      <c r="F54" s="14">
        <f t="shared" si="10"/>
        <v>2.8987104709239913E-3</v>
      </c>
      <c r="G54" s="24">
        <f t="shared" si="17"/>
        <v>-56.07809680916823</v>
      </c>
      <c r="H54" s="17">
        <f t="shared" si="11"/>
        <v>-2.286588426718422</v>
      </c>
      <c r="I54" s="18">
        <f t="shared" si="12"/>
        <v>-2.1117040603562431</v>
      </c>
      <c r="J54" s="17">
        <f t="shared" si="2"/>
        <v>-5.0523065904994482</v>
      </c>
      <c r="K54" s="19">
        <f t="shared" si="13"/>
        <v>-0.17488436636217886</v>
      </c>
      <c r="L54" s="19">
        <f t="shared" si="18"/>
        <v>-5.4791993603142596E-2</v>
      </c>
      <c r="M54" s="19">
        <f t="shared" si="14"/>
        <v>8.2816702228945847</v>
      </c>
      <c r="N54" s="21">
        <f t="shared" si="19"/>
        <v>2.177429436835826E-6</v>
      </c>
      <c r="O54" s="22">
        <f t="shared" si="15"/>
        <v>-1.5347100000000018E-3</v>
      </c>
      <c r="P54" s="21">
        <f t="shared" si="20"/>
        <v>-1.3661779003608253E-3</v>
      </c>
      <c r="Q54" s="23">
        <f t="shared" si="16"/>
        <v>-1.534709999999996E-3</v>
      </c>
      <c r="R54" s="14">
        <f t="shared" si="21"/>
        <v>-1.3640004709239953E-3</v>
      </c>
      <c r="S54" s="1"/>
      <c r="T54" s="1"/>
      <c r="V54" s="5">
        <f>'PQBRT Data'!G52</f>
        <v>5997568</v>
      </c>
    </row>
    <row r="55" spans="1:22" x14ac:dyDescent="0.25">
      <c r="A55" s="1">
        <f>'PQBRT Data'!E53</f>
        <v>5.2644199999999997E-3</v>
      </c>
      <c r="B55" s="11">
        <f t="shared" si="7"/>
        <v>8.2250645533743696E-3</v>
      </c>
      <c r="C55" s="11">
        <f t="shared" si="0"/>
        <v>-2.9606445533743699E-3</v>
      </c>
      <c r="D55" s="13">
        <f t="shared" si="8"/>
        <v>8.2232240073023821E-3</v>
      </c>
      <c r="E55" s="14">
        <f t="shared" si="9"/>
        <v>-2.9588040073023824E-3</v>
      </c>
      <c r="F55" s="14">
        <f t="shared" si="10"/>
        <v>2.9588040073023824E-3</v>
      </c>
      <c r="G55" s="24">
        <f t="shared" si="17"/>
        <v>-56.20379846787268</v>
      </c>
      <c r="H55" s="17">
        <f t="shared" si="11"/>
        <v>-2.2786494696209161</v>
      </c>
      <c r="I55" s="18">
        <f t="shared" si="12"/>
        <v>-2.1025684258330744</v>
      </c>
      <c r="J55" s="17">
        <f t="shared" si="2"/>
        <v>-5.0363553662521312</v>
      </c>
      <c r="K55" s="19">
        <f t="shared" si="13"/>
        <v>-0.17608104378784173</v>
      </c>
      <c r="L55" s="19">
        <f t="shared" si="18"/>
        <v>-5.4791993603142596E-2</v>
      </c>
      <c r="M55" s="19">
        <f t="shared" si="14"/>
        <v>8.3745690092380869</v>
      </c>
      <c r="N55" s="21">
        <f t="shared" si="19"/>
        <v>1.8405460719874561E-6</v>
      </c>
      <c r="O55" s="22">
        <f t="shared" si="15"/>
        <v>-1.5347100000000018E-3</v>
      </c>
      <c r="P55" s="21">
        <f t="shared" si="20"/>
        <v>-1.425934553374368E-3</v>
      </c>
      <c r="Q55" s="23">
        <f t="shared" si="16"/>
        <v>-1.534709999999996E-3</v>
      </c>
      <c r="R55" s="14">
        <f t="shared" si="21"/>
        <v>-1.4240940073023864E-3</v>
      </c>
      <c r="S55" s="1"/>
      <c r="T55" s="1"/>
      <c r="V55" s="5">
        <f>'PQBRT Data'!G53</f>
        <v>6112256</v>
      </c>
    </row>
    <row r="56" spans="1:22" x14ac:dyDescent="0.25">
      <c r="A56" s="1">
        <f>'PQBRT Data'!E54</f>
        <v>5.3723199999999999E-3</v>
      </c>
      <c r="B56" s="11">
        <f t="shared" si="7"/>
        <v>8.4023193221446461E-3</v>
      </c>
      <c r="C56" s="11">
        <f t="shared" si="0"/>
        <v>-3.0299993221446463E-3</v>
      </c>
      <c r="D56" s="13">
        <f t="shared" si="8"/>
        <v>8.4008851917348297E-3</v>
      </c>
      <c r="E56" s="14">
        <f t="shared" si="9"/>
        <v>-3.0285651917348298E-3</v>
      </c>
      <c r="F56" s="14">
        <f t="shared" si="10"/>
        <v>3.0285651917348298E-3</v>
      </c>
      <c r="G56" s="24">
        <f t="shared" si="17"/>
        <v>-56.37350700879378</v>
      </c>
      <c r="H56" s="17">
        <f t="shared" si="11"/>
        <v>-2.2698381266631964</v>
      </c>
      <c r="I56" s="18">
        <f t="shared" si="12"/>
        <v>-2.0923352950440615</v>
      </c>
      <c r="J56" s="17">
        <f t="shared" si="2"/>
        <v>-5.0184878647059925</v>
      </c>
      <c r="K56" s="19">
        <f t="shared" si="13"/>
        <v>-0.17750283161913494</v>
      </c>
      <c r="L56" s="19">
        <f t="shared" si="18"/>
        <v>-5.4791993603142596E-2</v>
      </c>
      <c r="M56" s="19">
        <f t="shared" si="14"/>
        <v>8.4834792989235979</v>
      </c>
      <c r="N56" s="21">
        <f t="shared" si="19"/>
        <v>1.4341304098164365E-6</v>
      </c>
      <c r="O56" s="22">
        <f t="shared" si="15"/>
        <v>-1.5347100000000018E-3</v>
      </c>
      <c r="P56" s="21">
        <f t="shared" si="20"/>
        <v>-1.4952893221446444E-3</v>
      </c>
      <c r="Q56" s="23">
        <f t="shared" si="16"/>
        <v>-1.534709999999996E-3</v>
      </c>
      <c r="R56" s="14">
        <f t="shared" si="21"/>
        <v>-1.4938551917348338E-3</v>
      </c>
      <c r="S56" s="1"/>
      <c r="T56" s="1"/>
      <c r="V56" s="5">
        <f>'PQBRT Data'!G54</f>
        <v>6243328</v>
      </c>
    </row>
    <row r="57" spans="1:22" x14ac:dyDescent="0.25">
      <c r="A57" s="1">
        <f>'PQBRT Data'!E55</f>
        <v>5.35696E-3</v>
      </c>
      <c r="B57" s="11">
        <f t="shared" si="7"/>
        <v>8.4466294466534926E-3</v>
      </c>
      <c r="C57" s="11">
        <f t="shared" si="0"/>
        <v>-3.0896694466534926E-3</v>
      </c>
      <c r="D57" s="13">
        <f t="shared" si="8"/>
        <v>8.4453004878429407E-3</v>
      </c>
      <c r="E57" s="14">
        <f t="shared" si="9"/>
        <v>-3.0883404878429407E-3</v>
      </c>
      <c r="F57" s="14">
        <f t="shared" si="10"/>
        <v>3.0883404878429407E-3</v>
      </c>
      <c r="G57" s="24">
        <f t="shared" si="17"/>
        <v>-57.650990260202441</v>
      </c>
      <c r="H57" s="17">
        <f t="shared" si="11"/>
        <v>-2.2710815964578539</v>
      </c>
      <c r="I57" s="18">
        <f t="shared" si="12"/>
        <v>-2.0898105811930243</v>
      </c>
      <c r="J57" s="17">
        <f t="shared" si="2"/>
        <v>-5.0140796020181551</v>
      </c>
      <c r="K57" s="19">
        <f t="shared" si="13"/>
        <v>-0.18127101526482958</v>
      </c>
      <c r="L57" s="19">
        <f t="shared" si="18"/>
        <v>-5.4791993603142596E-2</v>
      </c>
      <c r="M57" s="19">
        <f t="shared" si="14"/>
        <v>8.6740404559223805</v>
      </c>
      <c r="N57" s="21">
        <f t="shared" si="19"/>
        <v>1.3289588105518807E-6</v>
      </c>
      <c r="O57" s="22">
        <f t="shared" si="15"/>
        <v>-1.5347100000000018E-3</v>
      </c>
      <c r="P57" s="21">
        <f t="shared" si="20"/>
        <v>-1.5549594466534907E-3</v>
      </c>
      <c r="Q57" s="23">
        <f t="shared" si="16"/>
        <v>-1.534709999999996E-3</v>
      </c>
      <c r="R57" s="14">
        <f t="shared" si="21"/>
        <v>-1.5536304878429447E-3</v>
      </c>
      <c r="S57" s="1"/>
      <c r="T57" s="1"/>
      <c r="V57" s="5">
        <f>'PQBRT Data'!G55</f>
        <v>6276096</v>
      </c>
    </row>
    <row r="58" spans="1:22" x14ac:dyDescent="0.25">
      <c r="A58" s="1">
        <f>'PQBRT Data'!E56</f>
        <v>6.2292199999999997E-3</v>
      </c>
      <c r="B58" s="11">
        <f t="shared" si="7"/>
        <v>9.8637999361340517E-3</v>
      </c>
      <c r="C58" s="11">
        <f t="shared" si="0"/>
        <v>-3.634579936134052E-3</v>
      </c>
      <c r="D58" s="13">
        <f t="shared" si="8"/>
        <v>9.8665899633025179E-3</v>
      </c>
      <c r="E58" s="14">
        <f t="shared" si="9"/>
        <v>-3.6373699633025182E-3</v>
      </c>
      <c r="F58" s="14">
        <f t="shared" si="10"/>
        <v>3.6373699633025182E-3</v>
      </c>
      <c r="G58" s="24">
        <f t="shared" si="17"/>
        <v>-58.392061338378134</v>
      </c>
      <c r="H58" s="17">
        <f t="shared" si="11"/>
        <v>-2.2055663306929159</v>
      </c>
      <c r="I58" s="18">
        <f t="shared" si="12"/>
        <v>-2.015295400350066</v>
      </c>
      <c r="J58" s="17">
        <f t="shared" si="2"/>
        <v>-4.8839727816937408</v>
      </c>
      <c r="K58" s="19">
        <f t="shared" si="13"/>
        <v>-0.19027093034284981</v>
      </c>
      <c r="L58" s="19">
        <f t="shared" si="18"/>
        <v>-5.4791993603142596E-2</v>
      </c>
      <c r="M58" s="19">
        <f t="shared" si="14"/>
        <v>9.4413419645476733</v>
      </c>
      <c r="N58" s="21">
        <f t="shared" si="19"/>
        <v>2.790027168466172E-6</v>
      </c>
      <c r="O58" s="22">
        <f t="shared" si="15"/>
        <v>-1.5347100000000018E-3</v>
      </c>
      <c r="P58" s="21">
        <f t="shared" si="20"/>
        <v>-2.0998699361340504E-3</v>
      </c>
      <c r="Q58" s="23">
        <f t="shared" si="16"/>
        <v>-1.534709999999996E-3</v>
      </c>
      <c r="R58" s="14">
        <f t="shared" si="21"/>
        <v>-2.1026599633025222E-3</v>
      </c>
      <c r="S58" s="1"/>
      <c r="T58" s="1"/>
      <c r="V58" s="5">
        <f>'PQBRT Data'!G56</f>
        <v>7324672</v>
      </c>
    </row>
    <row r="59" spans="1:22" x14ac:dyDescent="0.25">
      <c r="A59" s="1">
        <f>'PQBRT Data'!E57</f>
        <v>6.3025299999999998E-3</v>
      </c>
      <c r="B59" s="11">
        <f t="shared" si="7"/>
        <v>1.0002117169940636E-2</v>
      </c>
      <c r="C59" s="11">
        <f t="shared" si="0"/>
        <v>-3.6995871699406361E-3</v>
      </c>
      <c r="D59" s="13">
        <f t="shared" si="8"/>
        <v>1.0005387763640367E-2</v>
      </c>
      <c r="E59" s="14">
        <f t="shared" si="9"/>
        <v>-3.7028577636403675E-3</v>
      </c>
      <c r="F59" s="14">
        <f t="shared" si="10"/>
        <v>3.7028577636403675E-3</v>
      </c>
      <c r="G59" s="24">
        <f t="shared" si="17"/>
        <v>-58.751926030346027</v>
      </c>
      <c r="H59" s="17">
        <f t="shared" si="11"/>
        <v>-2.2004850784078118</v>
      </c>
      <c r="I59" s="18">
        <f t="shared" si="12"/>
        <v>-2.0085994974171157</v>
      </c>
      <c r="J59" s="17">
        <f t="shared" si="2"/>
        <v>-4.8722814373267038</v>
      </c>
      <c r="K59" s="19">
        <f t="shared" si="13"/>
        <v>-0.19188558099069608</v>
      </c>
      <c r="L59" s="19">
        <f t="shared" si="18"/>
        <v>-5.4791993603142596E-2</v>
      </c>
      <c r="M59" s="19">
        <f t="shared" si="14"/>
        <v>9.5532026786546673</v>
      </c>
      <c r="N59" s="21">
        <f t="shared" si="19"/>
        <v>3.2705936997314E-6</v>
      </c>
      <c r="O59" s="22">
        <f t="shared" si="15"/>
        <v>-1.5347100000000018E-3</v>
      </c>
      <c r="P59" s="21">
        <f t="shared" si="20"/>
        <v>-2.1648771699406344E-3</v>
      </c>
      <c r="Q59" s="23">
        <f t="shared" si="16"/>
        <v>-1.534709999999996E-3</v>
      </c>
      <c r="R59" s="14">
        <f t="shared" si="21"/>
        <v>-2.1681477636403715E-3</v>
      </c>
      <c r="S59" s="1"/>
      <c r="T59" s="1"/>
      <c r="V59" s="5">
        <f>'PQBRT Data'!G57</f>
        <v>7427072</v>
      </c>
    </row>
    <row r="60" spans="1:22" x14ac:dyDescent="0.25">
      <c r="A60" s="1">
        <f>'PQBRT Data'!E58</f>
        <v>6.4491499999999998E-3</v>
      </c>
      <c r="B60" s="11">
        <f t="shared" si="7"/>
        <v>1.0140420467482673E-2</v>
      </c>
      <c r="C60" s="11">
        <f t="shared" si="0"/>
        <v>-3.6912704674826732E-3</v>
      </c>
      <c r="D60" s="13">
        <f t="shared" si="8"/>
        <v>1.0144185563978217E-2</v>
      </c>
      <c r="E60" s="14">
        <f t="shared" si="9"/>
        <v>-3.6950355639782167E-3</v>
      </c>
      <c r="F60" s="14">
        <f t="shared" si="10"/>
        <v>3.6950355639782167E-3</v>
      </c>
      <c r="G60" s="24">
        <f t="shared" si="17"/>
        <v>-57.29492357873854</v>
      </c>
      <c r="H60" s="17">
        <f t="shared" si="11"/>
        <v>-2.1904975217423464</v>
      </c>
      <c r="I60" s="18">
        <f t="shared" si="12"/>
        <v>-2.0019952843874806</v>
      </c>
      <c r="J60" s="17">
        <f t="shared" si="2"/>
        <v>-4.8607501876093906</v>
      </c>
      <c r="K60" s="19">
        <f t="shared" si="13"/>
        <v>-0.18850223735486571</v>
      </c>
      <c r="L60" s="19">
        <f t="shared" si="18"/>
        <v>-5.4791993603142596E-2</v>
      </c>
      <c r="M60" s="19">
        <f t="shared" si="14"/>
        <v>9.4157183498331172</v>
      </c>
      <c r="N60" s="21">
        <f t="shared" si="19"/>
        <v>3.7650964955435184E-6</v>
      </c>
      <c r="O60" s="22">
        <f t="shared" si="15"/>
        <v>-1.5347100000000018E-3</v>
      </c>
      <c r="P60" s="21">
        <f t="shared" si="20"/>
        <v>-2.1565604674826716E-3</v>
      </c>
      <c r="Q60" s="23">
        <f t="shared" si="16"/>
        <v>-1.534709999999996E-3</v>
      </c>
      <c r="R60" s="14">
        <f t="shared" si="21"/>
        <v>-2.1603255639782207E-3</v>
      </c>
      <c r="S60" s="1"/>
      <c r="T60" s="1"/>
      <c r="V60" s="5">
        <f>'PQBRT Data'!G58</f>
        <v>7529472</v>
      </c>
    </row>
    <row r="61" spans="1:22" x14ac:dyDescent="0.25">
      <c r="A61" s="1">
        <f>'PQBRT Data'!E59</f>
        <v>6.5270099999999998E-3</v>
      </c>
      <c r="B61" s="11">
        <f t="shared" si="7"/>
        <v>1.0278709828760165E-2</v>
      </c>
      <c r="C61" s="11">
        <f t="shared" si="0"/>
        <v>-3.7516998287601654E-3</v>
      </c>
      <c r="D61" s="13">
        <f t="shared" si="8"/>
        <v>1.0282983364316066E-2</v>
      </c>
      <c r="E61" s="14">
        <f t="shared" si="9"/>
        <v>-3.7559733643160662E-3</v>
      </c>
      <c r="F61" s="14">
        <f t="shared" si="10"/>
        <v>3.7559733643160662E-3</v>
      </c>
      <c r="G61" s="24">
        <f t="shared" si="17"/>
        <v>-57.545083649574103</v>
      </c>
      <c r="H61" s="17">
        <f t="shared" si="11"/>
        <v>-2.1852857219230684</v>
      </c>
      <c r="I61" s="18">
        <f t="shared" si="12"/>
        <v>-1.9954802840453327</v>
      </c>
      <c r="J61" s="17">
        <f t="shared" si="2"/>
        <v>-4.8493747072127746</v>
      </c>
      <c r="K61" s="19">
        <f t="shared" si="13"/>
        <v>-0.18980543787773563</v>
      </c>
      <c r="L61" s="19">
        <f t="shared" si="18"/>
        <v>-5.4791993603142596E-2</v>
      </c>
      <c r="M61" s="19">
        <f t="shared" si="14"/>
        <v>9.511767136729258</v>
      </c>
      <c r="N61" s="21">
        <f t="shared" si="19"/>
        <v>4.2735355559007926E-6</v>
      </c>
      <c r="O61" s="22">
        <f t="shared" si="15"/>
        <v>-1.5347100000000018E-3</v>
      </c>
      <c r="P61" s="21">
        <f t="shared" si="20"/>
        <v>-2.2169898287601637E-3</v>
      </c>
      <c r="Q61" s="23">
        <f t="shared" si="16"/>
        <v>-1.534709999999996E-3</v>
      </c>
      <c r="R61" s="14">
        <f t="shared" si="21"/>
        <v>-2.2212633643160702E-3</v>
      </c>
      <c r="S61" s="1"/>
      <c r="T61" s="1"/>
      <c r="V61" s="5">
        <f>'PQBRT Data'!G59</f>
        <v>7631872</v>
      </c>
    </row>
    <row r="62" spans="1:22" x14ac:dyDescent="0.25">
      <c r="A62" s="1">
        <f>'PQBRT Data'!E60</f>
        <v>6.5808999999999998E-3</v>
      </c>
      <c r="B62" s="11">
        <f t="shared" si="7"/>
        <v>1.041698525377311E-2</v>
      </c>
      <c r="C62" s="11">
        <f t="shared" si="0"/>
        <v>-3.8360852537731105E-3</v>
      </c>
      <c r="D62" s="13">
        <f t="shared" si="8"/>
        <v>1.0421781164653915E-2</v>
      </c>
      <c r="E62" s="14">
        <f t="shared" si="9"/>
        <v>-3.8408811646539155E-3</v>
      </c>
      <c r="F62" s="14">
        <f t="shared" si="10"/>
        <v>3.8408811646539155E-3</v>
      </c>
      <c r="G62" s="24">
        <f t="shared" si="17"/>
        <v>-58.364071246393593</v>
      </c>
      <c r="H62" s="17">
        <f t="shared" si="11"/>
        <v>-2.1817147084673119</v>
      </c>
      <c r="I62" s="18">
        <f t="shared" si="12"/>
        <v>-1.9890521182298437</v>
      </c>
      <c r="J62" s="17">
        <f t="shared" si="2"/>
        <v>-4.838150843762266</v>
      </c>
      <c r="K62" s="19">
        <f t="shared" si="13"/>
        <v>-0.19266259023746812</v>
      </c>
      <c r="L62" s="19">
        <f t="shared" si="18"/>
        <v>-5.4791993603142596E-2</v>
      </c>
      <c r="M62" s="19">
        <f t="shared" si="14"/>
        <v>9.6861509294652439</v>
      </c>
      <c r="N62" s="21">
        <f t="shared" si="19"/>
        <v>4.7959108808049572E-6</v>
      </c>
      <c r="O62" s="22">
        <f t="shared" si="15"/>
        <v>-1.5347100000000018E-3</v>
      </c>
      <c r="P62" s="21">
        <f t="shared" si="20"/>
        <v>-2.3013752537731089E-3</v>
      </c>
      <c r="Q62" s="23">
        <f t="shared" si="16"/>
        <v>-1.534709999999996E-3</v>
      </c>
      <c r="R62" s="14">
        <f t="shared" si="21"/>
        <v>-2.3061711646539195E-3</v>
      </c>
      <c r="S62" s="1"/>
      <c r="T62" s="1"/>
      <c r="V62" s="5">
        <f>'PQBRT Data'!G60</f>
        <v>7734272</v>
      </c>
    </row>
    <row r="63" spans="1:22" x14ac:dyDescent="0.25">
      <c r="A63" s="1">
        <f>'PQBRT Data'!E61</f>
        <v>6.7136299999999999E-3</v>
      </c>
      <c r="B63" s="11">
        <f t="shared" si="7"/>
        <v>1.0555246742521507E-2</v>
      </c>
      <c r="C63" s="11">
        <f t="shared" si="0"/>
        <v>-3.8416167425215069E-3</v>
      </c>
      <c r="D63" s="13">
        <f t="shared" si="8"/>
        <v>1.0560578964991765E-2</v>
      </c>
      <c r="E63" s="14">
        <f t="shared" si="9"/>
        <v>-3.8469489649917647E-3</v>
      </c>
      <c r="F63" s="14">
        <f t="shared" si="10"/>
        <v>3.8469489649917647E-3</v>
      </c>
      <c r="G63" s="24">
        <f t="shared" si="17"/>
        <v>-57.300580535295573</v>
      </c>
      <c r="H63" s="17">
        <f t="shared" si="11"/>
        <v>-2.1730425971639891</v>
      </c>
      <c r="I63" s="18">
        <f t="shared" si="12"/>
        <v>-1.9827085026234315</v>
      </c>
      <c r="J63" s="17">
        <f t="shared" si="2"/>
        <v>-4.8270746087377532</v>
      </c>
      <c r="K63" s="19">
        <f t="shared" si="13"/>
        <v>-0.19033409454055761</v>
      </c>
      <c r="L63" s="19">
        <f t="shared" si="18"/>
        <v>-5.4791993603142596E-2</v>
      </c>
      <c r="M63" s="19">
        <f t="shared" si="14"/>
        <v>9.5997013322289195</v>
      </c>
      <c r="N63" s="21">
        <f t="shared" si="19"/>
        <v>5.332222470257747E-6</v>
      </c>
      <c r="O63" s="22">
        <f t="shared" si="15"/>
        <v>-1.5347100000000018E-3</v>
      </c>
      <c r="P63" s="21">
        <f t="shared" si="20"/>
        <v>-2.3069067425215053E-3</v>
      </c>
      <c r="Q63" s="23">
        <f t="shared" si="16"/>
        <v>-1.534709999999996E-3</v>
      </c>
      <c r="R63" s="14">
        <f t="shared" si="21"/>
        <v>-2.3122389649917687E-3</v>
      </c>
      <c r="S63" s="1"/>
      <c r="T63" s="1"/>
      <c r="V63" s="5">
        <f>'PQBRT Data'!G61</f>
        <v>7836672</v>
      </c>
    </row>
    <row r="64" spans="1:22" x14ac:dyDescent="0.25">
      <c r="A64" s="1">
        <f>'PQBRT Data'!E62</f>
        <v>6.7869799999999997E-3</v>
      </c>
      <c r="B64" s="11">
        <f t="shared" si="7"/>
        <v>1.0693494295005358E-2</v>
      </c>
      <c r="C64" s="11">
        <f t="shared" si="0"/>
        <v>-3.9065142950053585E-3</v>
      </c>
      <c r="D64" s="13">
        <f t="shared" si="8"/>
        <v>1.0699376765329614E-2</v>
      </c>
      <c r="E64" s="14">
        <f t="shared" si="9"/>
        <v>-3.9123967653296142E-3</v>
      </c>
      <c r="F64" s="14">
        <f t="shared" si="10"/>
        <v>3.9123967653296142E-3</v>
      </c>
      <c r="G64" s="24">
        <f t="shared" si="17"/>
        <v>-57.645620958506058</v>
      </c>
      <c r="H64" s="17">
        <f t="shared" si="11"/>
        <v>-2.1683234305937749</v>
      </c>
      <c r="I64" s="18">
        <f t="shared" si="12"/>
        <v>-1.9764472418783416</v>
      </c>
      <c r="J64" s="17">
        <f t="shared" si="2"/>
        <v>-4.8161421689644062</v>
      </c>
      <c r="K64" s="19">
        <f t="shared" si="13"/>
        <v>-0.19187618871543322</v>
      </c>
      <c r="L64" s="19">
        <f t="shared" si="18"/>
        <v>-5.4791993603142596E-2</v>
      </c>
      <c r="M64" s="19">
        <f t="shared" si="14"/>
        <v>9.70813612677469</v>
      </c>
      <c r="N64" s="21">
        <f t="shared" si="19"/>
        <v>5.8824703242556925E-6</v>
      </c>
      <c r="O64" s="22">
        <f t="shared" si="15"/>
        <v>-1.5347100000000018E-3</v>
      </c>
      <c r="P64" s="21">
        <f t="shared" si="20"/>
        <v>-2.3718042950053569E-3</v>
      </c>
      <c r="Q64" s="23">
        <f t="shared" si="16"/>
        <v>-1.534709999999996E-3</v>
      </c>
      <c r="R64" s="14">
        <f t="shared" si="21"/>
        <v>-2.3776867653296182E-3</v>
      </c>
      <c r="S64" s="1"/>
      <c r="T64" s="1"/>
      <c r="V64" s="5">
        <f>'PQBRT Data'!G62</f>
        <v>7939072</v>
      </c>
    </row>
    <row r="65" spans="1:22" x14ac:dyDescent="0.25">
      <c r="A65" s="1">
        <f>'PQBRT Data'!E63</f>
        <v>7.1468499999999997E-3</v>
      </c>
      <c r="B65" s="11">
        <f t="shared" si="7"/>
        <v>1.1279509102361295E-2</v>
      </c>
      <c r="C65" s="11">
        <f t="shared" si="0"/>
        <v>-4.1326591023612951E-3</v>
      </c>
      <c r="D65" s="13">
        <f t="shared" si="8"/>
        <v>1.1287879438762095E-2</v>
      </c>
      <c r="E65" s="14">
        <f t="shared" si="9"/>
        <v>-4.1410294387620953E-3</v>
      </c>
      <c r="F65" s="14">
        <f t="shared" si="10"/>
        <v>4.1410294387620953E-3</v>
      </c>
      <c r="G65" s="24">
        <f t="shared" si="17"/>
        <v>-57.942022552062731</v>
      </c>
      <c r="H65" s="17">
        <f t="shared" si="11"/>
        <v>-2.1458853328919645</v>
      </c>
      <c r="I65" s="18">
        <f t="shared" si="12"/>
        <v>-1.9507670506814749</v>
      </c>
      <c r="J65" s="17">
        <f t="shared" si="2"/>
        <v>-4.7713034128324328</v>
      </c>
      <c r="K65" s="19">
        <f t="shared" si="13"/>
        <v>-0.19511828221048955</v>
      </c>
      <c r="L65" s="19">
        <f t="shared" si="18"/>
        <v>-5.4791993603142596E-2</v>
      </c>
      <c r="M65" s="19">
        <f t="shared" si="14"/>
        <v>10.002131322770062</v>
      </c>
      <c r="N65" s="21">
        <f t="shared" si="19"/>
        <v>8.3703364008001768E-6</v>
      </c>
      <c r="O65" s="22">
        <f t="shared" si="15"/>
        <v>-1.5347100000000018E-3</v>
      </c>
      <c r="P65" s="21">
        <f t="shared" si="20"/>
        <v>-2.5979491023612935E-3</v>
      </c>
      <c r="Q65" s="23">
        <f t="shared" si="16"/>
        <v>-1.534709999999996E-3</v>
      </c>
      <c r="R65" s="14">
        <f t="shared" si="21"/>
        <v>-2.6063194387620993E-3</v>
      </c>
      <c r="S65" s="1"/>
      <c r="T65" s="1"/>
      <c r="V65" s="5">
        <f>'PQBRT Data'!G63</f>
        <v>8373248</v>
      </c>
    </row>
    <row r="66" spans="1:22" x14ac:dyDescent="0.25">
      <c r="A66" s="1">
        <f>'PQBRT Data'!E64</f>
        <v>7.22669E-3</v>
      </c>
      <c r="B66" s="11">
        <f t="shared" si="7"/>
        <v>1.1417683628818924E-2</v>
      </c>
      <c r="C66" s="11">
        <f t="shared" si="0"/>
        <v>-4.1909936288189236E-3</v>
      </c>
      <c r="D66" s="13">
        <f t="shared" si="8"/>
        <v>1.1426677239099944E-2</v>
      </c>
      <c r="E66" s="14">
        <f t="shared" si="9"/>
        <v>-4.1999872390999443E-3</v>
      </c>
      <c r="F66" s="14">
        <f t="shared" si="10"/>
        <v>4.1999872390999443E-3</v>
      </c>
      <c r="G66" s="24">
        <f t="shared" si="17"/>
        <v>-58.117716950636378</v>
      </c>
      <c r="H66" s="17">
        <f t="shared" si="11"/>
        <v>-2.1410605746132458</v>
      </c>
      <c r="I66" s="18">
        <f t="shared" si="12"/>
        <v>-1.9449045968126892</v>
      </c>
      <c r="J66" s="17">
        <f t="shared" si="2"/>
        <v>-4.761067307604776</v>
      </c>
      <c r="K66" s="19">
        <f t="shared" si="13"/>
        <v>-0.1961559778005566</v>
      </c>
      <c r="L66" s="19">
        <f t="shared" si="18"/>
        <v>-5.4791993603142596E-2</v>
      </c>
      <c r="M66" s="19">
        <f t="shared" si="14"/>
        <v>10.085634952069995</v>
      </c>
      <c r="N66" s="21">
        <f t="shared" si="19"/>
        <v>8.9936102810207058E-6</v>
      </c>
      <c r="O66" s="22">
        <f t="shared" si="15"/>
        <v>-1.5347100000000018E-3</v>
      </c>
      <c r="P66" s="21">
        <f t="shared" si="20"/>
        <v>-2.656283628818922E-3</v>
      </c>
      <c r="Q66" s="23">
        <f t="shared" si="16"/>
        <v>-1.534709999999996E-3</v>
      </c>
      <c r="R66" s="14">
        <f t="shared" si="21"/>
        <v>-2.6652772390999484E-3</v>
      </c>
      <c r="S66" s="1"/>
      <c r="T66" s="1"/>
      <c r="V66" s="5">
        <f>'PQBRT Data'!G64</f>
        <v>8475648</v>
      </c>
    </row>
    <row r="67" spans="1:22" x14ac:dyDescent="0.25">
      <c r="A67" s="1">
        <f>'PQBRT Data'!E65</f>
        <v>7.3041900000000003E-3</v>
      </c>
      <c r="B67" s="11">
        <f t="shared" si="7"/>
        <v>1.1555844219012006E-2</v>
      </c>
      <c r="C67" s="11">
        <f t="shared" si="0"/>
        <v>-4.2516542190120053E-3</v>
      </c>
      <c r="D67" s="13">
        <f t="shared" si="8"/>
        <v>1.1565475039437794E-2</v>
      </c>
      <c r="E67" s="14">
        <f t="shared" si="9"/>
        <v>-4.2612850394377934E-3</v>
      </c>
      <c r="F67" s="14">
        <f t="shared" si="10"/>
        <v>4.2612850394377934E-3</v>
      </c>
      <c r="G67" s="24">
        <f t="shared" si="17"/>
        <v>-58.340281940061715</v>
      </c>
      <c r="H67" s="17">
        <f t="shared" si="11"/>
        <v>-2.136427938256023</v>
      </c>
      <c r="I67" s="18">
        <f t="shared" si="12"/>
        <v>-1.9391125475991515</v>
      </c>
      <c r="J67" s="17">
        <f t="shared" si="2"/>
        <v>-4.7509541320369113</v>
      </c>
      <c r="K67" s="19">
        <f t="shared" si="13"/>
        <v>-0.19731539065687143</v>
      </c>
      <c r="L67" s="19">
        <f t="shared" si="18"/>
        <v>-5.4791993603142596E-2</v>
      </c>
      <c r="M67" s="19">
        <f t="shared" si="14"/>
        <v>10.175551228378724</v>
      </c>
      <c r="N67" s="21">
        <f t="shared" si="19"/>
        <v>9.6308204257881252E-6</v>
      </c>
      <c r="O67" s="22">
        <f t="shared" si="15"/>
        <v>-1.5347100000000018E-3</v>
      </c>
      <c r="P67" s="21">
        <f t="shared" si="20"/>
        <v>-2.7169442190120036E-3</v>
      </c>
      <c r="Q67" s="23">
        <f t="shared" si="16"/>
        <v>-1.534709999999996E-3</v>
      </c>
      <c r="R67" s="14">
        <f t="shared" si="21"/>
        <v>-2.7265750394377974E-3</v>
      </c>
      <c r="S67" s="1"/>
      <c r="T67" s="1"/>
      <c r="V67" s="5">
        <f>'PQBRT Data'!G65</f>
        <v>8578048</v>
      </c>
    </row>
    <row r="68" spans="1:22" x14ac:dyDescent="0.25">
      <c r="A68" s="1">
        <f>'PQBRT Data'!E66</f>
        <v>7.4139499999999999E-3</v>
      </c>
      <c r="B68" s="11">
        <f t="shared" ref="B68:B69" si="22">-6.64532878234219E-19*POWER(V68,2) + 1.36055725529172E-09*V68 - 0.0000661829623252482</f>
        <v>1.1693990872940539E-2</v>
      </c>
      <c r="C68" s="11">
        <f t="shared" ref="C68:C69" si="23">A68-B68</f>
        <v>-4.280040872940539E-3</v>
      </c>
      <c r="D68" s="13">
        <f t="shared" ref="D68:D69" si="24">1.35544726892431E-09*V68 -0.0000616166948638464</f>
        <v>1.1704272839775643E-2</v>
      </c>
      <c r="E68" s="14">
        <f t="shared" ref="E68:E69" si="25">A68-D68</f>
        <v>-4.2903228397756432E-3</v>
      </c>
      <c r="F68" s="14">
        <f t="shared" ref="F68:F69" si="26">ABS(E68)</f>
        <v>4.2903228397756432E-3</v>
      </c>
      <c r="G68" s="24">
        <f t="shared" si="17"/>
        <v>-57.868246208507522</v>
      </c>
      <c r="H68" s="17">
        <f t="shared" ref="H68:H69" si="27">LOG(A68,10)</f>
        <v>-2.1299503471973802</v>
      </c>
      <c r="I68" s="18">
        <f t="shared" ref="I68:I69" si="28">(2.30258509299405)*0.482298141501016*LOG(V68,10) -9.63886585723195</f>
        <v>-1.9333892320508577</v>
      </c>
      <c r="J68" s="17">
        <f t="shared" ref="J68:J69" si="29">0.842114008571208*LN(V68) - 18.1950659098772</f>
        <v>-4.7409609685059664</v>
      </c>
      <c r="K68" s="19">
        <f t="shared" ref="K68:K69" si="30">H68-I68</f>
        <v>-0.19656111514652252</v>
      </c>
      <c r="L68" s="19">
        <f t="shared" si="18"/>
        <v>-5.4791993603142596E-2</v>
      </c>
      <c r="M68" s="19">
        <f t="shared" si="14"/>
        <v>10.166660281748792</v>
      </c>
      <c r="N68" s="21">
        <f t="shared" ref="N68:N69" si="31">ABS(E68-C68)</f>
        <v>1.028196683510417E-5</v>
      </c>
      <c r="O68" s="22">
        <f t="shared" si="15"/>
        <v>-1.5347100000000018E-3</v>
      </c>
      <c r="P68" s="21">
        <f t="shared" ref="P68:P69" si="32">C68-O68</f>
        <v>-2.7453308729405374E-3</v>
      </c>
      <c r="Q68" s="23">
        <f t="shared" si="16"/>
        <v>-1.534709999999996E-3</v>
      </c>
      <c r="R68" s="14">
        <f t="shared" ref="R68:R69" si="33">E68-Q68</f>
        <v>-2.7556128397756472E-3</v>
      </c>
      <c r="V68" s="5">
        <f>'PQBRT Data'!G66</f>
        <v>8680448</v>
      </c>
    </row>
    <row r="69" spans="1:22" x14ac:dyDescent="0.25">
      <c r="A69" s="1">
        <f>'PQBRT Data'!E67</f>
        <v>7.4694399999999999E-3</v>
      </c>
      <c r="B69" s="11">
        <f t="shared" si="22"/>
        <v>1.1832123590604527E-2</v>
      </c>
      <c r="C69" s="11">
        <f t="shared" si="23"/>
        <v>-4.3626835906045271E-3</v>
      </c>
      <c r="D69" s="13">
        <f t="shared" si="24"/>
        <v>1.1843070640113492E-2</v>
      </c>
      <c r="E69" s="14">
        <f t="shared" si="25"/>
        <v>-4.3736306401134925E-3</v>
      </c>
      <c r="F69" s="14">
        <f t="shared" si="26"/>
        <v>4.3736306401134925E-3</v>
      </c>
      <c r="G69" s="24">
        <f t="shared" si="17"/>
        <v>-58.553661855687878</v>
      </c>
      <c r="H69" s="17">
        <f t="shared" si="27"/>
        <v>-2.1267119569565467</v>
      </c>
      <c r="I69" s="18">
        <f t="shared" si="28"/>
        <v>-1.9277330379699222</v>
      </c>
      <c r="J69" s="17">
        <f t="shared" si="29"/>
        <v>-4.7310850020427129</v>
      </c>
      <c r="K69" s="19">
        <f t="shared" si="30"/>
        <v>-0.19897891898662445</v>
      </c>
      <c r="L69" s="19">
        <f t="shared" si="18"/>
        <v>-5.4791993603142596E-2</v>
      </c>
      <c r="M69" s="19">
        <f t="shared" ref="M69" si="34">K69/I69*100</f>
        <v>10.321912581638758</v>
      </c>
      <c r="N69" s="21">
        <f t="shared" si="31"/>
        <v>1.094704950896537E-5</v>
      </c>
      <c r="O69" s="22">
        <f t="shared" ref="O69" si="35">AVERAGE($C$4:$C$67)</f>
        <v>-1.5347100000000018E-3</v>
      </c>
      <c r="P69" s="21">
        <f t="shared" si="32"/>
        <v>-2.8279735906045255E-3</v>
      </c>
      <c r="Q69" s="23">
        <f t="shared" ref="Q69" si="36">AVERAGE($E$4:$E$67)</f>
        <v>-1.534709999999996E-3</v>
      </c>
      <c r="R69" s="14">
        <f t="shared" si="33"/>
        <v>-2.8389206401134965E-3</v>
      </c>
      <c r="V69" s="5">
        <f>'PQBRT Data'!G67</f>
        <v>8782848</v>
      </c>
    </row>
    <row r="70" spans="1:22" x14ac:dyDescent="0.25">
      <c r="V70" s="5">
        <f>'PQBRT Data'!G68</f>
        <v>8885248</v>
      </c>
    </row>
    <row r="71" spans="1:22" x14ac:dyDescent="0.25">
      <c r="V71" s="5">
        <f>'PQBRT Data'!G69</f>
        <v>8987648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E9D1-6E5B-4AF2-8404-AEF069555B30}">
  <dimension ref="A1:J66"/>
  <sheetViews>
    <sheetView workbookViewId="0">
      <selection activeCell="K21" sqref="K21"/>
    </sheetView>
  </sheetViews>
  <sheetFormatPr defaultRowHeight="15" x14ac:dyDescent="0.25"/>
  <cols>
    <col min="1" max="1" width="12" bestFit="1" customWidth="1"/>
    <col min="6" max="6" width="20.7109375" customWidth="1"/>
  </cols>
  <sheetData>
    <row r="1" spans="1:10" x14ac:dyDescent="0.25">
      <c r="A1" t="s">
        <v>117</v>
      </c>
      <c r="C1" t="s">
        <v>115</v>
      </c>
      <c r="D1" t="s">
        <v>116</v>
      </c>
      <c r="F1" t="s">
        <v>119</v>
      </c>
    </row>
    <row r="2" spans="1:10" x14ac:dyDescent="0.25">
      <c r="A2">
        <f>'PQBRT Calcs Segments'!A4</f>
        <v>7.2320000000000004E-6</v>
      </c>
      <c r="B2">
        <f>RANK(A2,$A$2:$A$67,1)</f>
        <v>1</v>
      </c>
      <c r="C2">
        <f>(B2-0.5)/COUNT($B$2:$B$67)</f>
        <v>7.8125E-3</v>
      </c>
      <c r="D2" s="7">
        <f>_xlfn.NORM.S.INV(C2)</f>
        <v>-2.4175590162365048</v>
      </c>
      <c r="F2" t="e">
        <f>'PQBRT Calcs Segments'!#REF!</f>
        <v>#REF!</v>
      </c>
      <c r="G2" t="e">
        <f>RANK(F2,$F$2:$F$67,1)</f>
        <v>#REF!</v>
      </c>
      <c r="H2" t="e">
        <f>(G2-0.5)/COUNT($F$2:$F$67)</f>
        <v>#REF!</v>
      </c>
      <c r="I2" s="7" t="e">
        <f>_xlfn.NORM.S.INV(H2)</f>
        <v>#REF!</v>
      </c>
      <c r="J2" t="s">
        <v>118</v>
      </c>
    </row>
    <row r="3" spans="1:10" x14ac:dyDescent="0.25">
      <c r="A3">
        <f>'PQBRT Calcs Segments'!A5</f>
        <v>1.4239999999999999E-5</v>
      </c>
      <c r="B3">
        <f t="shared" ref="B3:B65" si="0">RANK(A3,$A$2:$A$67,1)</f>
        <v>2</v>
      </c>
      <c r="C3">
        <f t="shared" ref="C3:C65" si="1">(B3-0.5)/COUNT($B$2:$B$67)</f>
        <v>2.34375E-2</v>
      </c>
      <c r="D3" s="7">
        <f t="shared" ref="D3:D65" si="2">_xlfn.NORM.S.INV(C3)</f>
        <v>-1.9874278859298957</v>
      </c>
      <c r="F3">
        <v>2.9718680993610735E-3</v>
      </c>
      <c r="G3" t="e">
        <f t="shared" ref="G3:G65" si="3">RANK(F3,$F$2:$F$67,1)</f>
        <v>#REF!</v>
      </c>
      <c r="H3" t="e">
        <f t="shared" ref="H3:H65" si="4">(G3-0.5)/COUNT($F$2:$F$67)</f>
        <v>#REF!</v>
      </c>
      <c r="I3" s="7" t="e">
        <f t="shared" ref="I3:I65" si="5">_xlfn.NORM.S.INV(H3)</f>
        <v>#REF!</v>
      </c>
    </row>
    <row r="4" spans="1:10" x14ac:dyDescent="0.25">
      <c r="A4">
        <f>'PQBRT Calcs Segments'!A6</f>
        <v>2.336E-5</v>
      </c>
      <c r="B4">
        <f t="shared" si="0"/>
        <v>3</v>
      </c>
      <c r="C4">
        <f t="shared" si="1"/>
        <v>3.90625E-2</v>
      </c>
      <c r="D4" s="7">
        <f t="shared" si="2"/>
        <v>-1.7616704103630663</v>
      </c>
      <c r="F4">
        <v>4.5571921179603566E-3</v>
      </c>
      <c r="G4" t="e">
        <f t="shared" si="3"/>
        <v>#REF!</v>
      </c>
      <c r="H4" t="e">
        <f t="shared" si="4"/>
        <v>#REF!</v>
      </c>
      <c r="I4" s="7" t="e">
        <f t="shared" si="5"/>
        <v>#REF!</v>
      </c>
    </row>
    <row r="5" spans="1:10" x14ac:dyDescent="0.25">
      <c r="A5">
        <f>'PQBRT Calcs Segments'!A7</f>
        <v>3.0528000000000003E-5</v>
      </c>
      <c r="B5">
        <f t="shared" si="0"/>
        <v>4</v>
      </c>
      <c r="C5">
        <f t="shared" si="1"/>
        <v>5.46875E-2</v>
      </c>
      <c r="D5" s="7">
        <f t="shared" si="2"/>
        <v>-1.6010086648860757</v>
      </c>
      <c r="F5">
        <v>5.9329587896765302E-3</v>
      </c>
      <c r="G5" t="e">
        <f t="shared" si="3"/>
        <v>#REF!</v>
      </c>
      <c r="H5" t="e">
        <f t="shared" si="4"/>
        <v>#REF!</v>
      </c>
      <c r="I5" s="7" t="e">
        <f t="shared" si="5"/>
        <v>#REF!</v>
      </c>
    </row>
    <row r="6" spans="1:10" x14ac:dyDescent="0.25">
      <c r="A6">
        <f>'PQBRT Calcs Segments'!A8</f>
        <v>3.6575999999999997E-5</v>
      </c>
      <c r="B6">
        <f t="shared" si="0"/>
        <v>5</v>
      </c>
      <c r="C6">
        <f t="shared" si="1"/>
        <v>7.03125E-2</v>
      </c>
      <c r="D6" s="7">
        <f t="shared" si="2"/>
        <v>-1.4734675779471014</v>
      </c>
      <c r="F6">
        <v>6.6211781428987398E-3</v>
      </c>
      <c r="G6" t="e">
        <f t="shared" si="3"/>
        <v>#REF!</v>
      </c>
      <c r="H6" t="e">
        <f t="shared" si="4"/>
        <v>#REF!</v>
      </c>
      <c r="I6" s="7" t="e">
        <f t="shared" si="5"/>
        <v>#REF!</v>
      </c>
    </row>
    <row r="7" spans="1:10" x14ac:dyDescent="0.25">
      <c r="A7">
        <f>'PQBRT Calcs Segments'!A9</f>
        <v>4.3103999999999999E-5</v>
      </c>
      <c r="B7">
        <f t="shared" si="0"/>
        <v>6</v>
      </c>
      <c r="C7">
        <f t="shared" si="1"/>
        <v>8.59375E-2</v>
      </c>
      <c r="D7" s="7">
        <f t="shared" si="2"/>
        <v>-1.3662038163720986</v>
      </c>
      <c r="F7">
        <v>7.112805353726475E-3</v>
      </c>
      <c r="G7" t="e">
        <f t="shared" si="3"/>
        <v>#REF!</v>
      </c>
      <c r="H7" t="e">
        <f t="shared" si="4"/>
        <v>#REF!</v>
      </c>
      <c r="I7" s="7" t="e">
        <f t="shared" si="5"/>
        <v>#REF!</v>
      </c>
    </row>
    <row r="8" spans="1:10" x14ac:dyDescent="0.25">
      <c r="A8">
        <f>'PQBRT Calcs Segments'!A10</f>
        <v>4.9599999999999999E-5</v>
      </c>
      <c r="B8">
        <f t="shared" si="0"/>
        <v>7</v>
      </c>
      <c r="C8">
        <f t="shared" si="1"/>
        <v>0.1015625</v>
      </c>
      <c r="D8" s="7">
        <f t="shared" si="2"/>
        <v>-1.2726986411905357</v>
      </c>
      <c r="F8">
        <v>7.6105190361761797E-3</v>
      </c>
      <c r="G8" t="e">
        <f t="shared" si="3"/>
        <v>#REF!</v>
      </c>
      <c r="H8" t="e">
        <f t="shared" si="4"/>
        <v>#REF!</v>
      </c>
      <c r="I8" s="7" t="e">
        <f t="shared" si="5"/>
        <v>#REF!</v>
      </c>
    </row>
    <row r="9" spans="1:10" x14ac:dyDescent="0.25">
      <c r="A9">
        <f>'PQBRT Calcs Segments'!A11</f>
        <v>5.4784000000000003E-5</v>
      </c>
      <c r="B9">
        <f t="shared" si="0"/>
        <v>8</v>
      </c>
      <c r="C9">
        <f t="shared" si="1"/>
        <v>0.1171875</v>
      </c>
      <c r="D9" s="7">
        <f t="shared" si="2"/>
        <v>-1.1891643501993372</v>
      </c>
      <c r="F9">
        <v>8.0875212519040708E-3</v>
      </c>
      <c r="G9" t="e">
        <f t="shared" si="3"/>
        <v>#REF!</v>
      </c>
      <c r="H9" t="e">
        <f t="shared" si="4"/>
        <v>#REF!</v>
      </c>
      <c r="I9" s="7" t="e">
        <f t="shared" si="5"/>
        <v>#REF!</v>
      </c>
    </row>
    <row r="10" spans="1:10" x14ac:dyDescent="0.25">
      <c r="A10">
        <f>'PQBRT Calcs Segments'!A12</f>
        <v>6.3008000000000004E-5</v>
      </c>
      <c r="B10">
        <f t="shared" si="0"/>
        <v>9</v>
      </c>
      <c r="C10">
        <f t="shared" si="1"/>
        <v>0.1328125</v>
      </c>
      <c r="D10" s="7">
        <f t="shared" si="2"/>
        <v>-1.1131942771609289</v>
      </c>
      <c r="F10">
        <v>8.5229103010650061E-3</v>
      </c>
      <c r="G10" t="e">
        <f t="shared" si="3"/>
        <v>#REF!</v>
      </c>
      <c r="H10" t="e">
        <f t="shared" si="4"/>
        <v>#REF!</v>
      </c>
      <c r="I10" s="7" t="e">
        <f t="shared" si="5"/>
        <v>#REF!</v>
      </c>
    </row>
    <row r="11" spans="1:10" x14ac:dyDescent="0.25">
      <c r="A11">
        <f>'PQBRT Calcs Segments'!A13</f>
        <v>6.7680000000000003E-5</v>
      </c>
      <c r="B11">
        <f t="shared" si="0"/>
        <v>10</v>
      </c>
      <c r="C11">
        <f t="shared" si="1"/>
        <v>0.1484375</v>
      </c>
      <c r="D11" s="7">
        <f t="shared" si="2"/>
        <v>-1.043158263318454</v>
      </c>
      <c r="F11">
        <v>8.9639277105518882E-3</v>
      </c>
      <c r="G11" t="e">
        <f t="shared" si="3"/>
        <v>#REF!</v>
      </c>
      <c r="H11" t="e">
        <f t="shared" si="4"/>
        <v>#REF!</v>
      </c>
      <c r="I11" s="7" t="e">
        <f t="shared" si="5"/>
        <v>#REF!</v>
      </c>
    </row>
    <row r="12" spans="1:10" x14ac:dyDescent="0.25">
      <c r="A12">
        <f>'PQBRT Calcs Segments'!A14</f>
        <v>1.1056E-4</v>
      </c>
      <c r="B12">
        <f t="shared" si="0"/>
        <v>11</v>
      </c>
      <c r="C12">
        <f t="shared" si="1"/>
        <v>0.1640625</v>
      </c>
      <c r="D12" s="7">
        <f t="shared" si="2"/>
        <v>-0.97789754394054018</v>
      </c>
      <c r="F12">
        <v>9.3398072785256126E-3</v>
      </c>
      <c r="G12" t="e">
        <f t="shared" si="3"/>
        <v>#REF!</v>
      </c>
      <c r="H12" t="e">
        <f t="shared" si="4"/>
        <v>#REF!</v>
      </c>
      <c r="I12" s="7" t="e">
        <f t="shared" si="5"/>
        <v>#REF!</v>
      </c>
    </row>
    <row r="13" spans="1:10" x14ac:dyDescent="0.25">
      <c r="A13">
        <f>'PQBRT Calcs Segments'!A15</f>
        <v>1.8707199999999999E-4</v>
      </c>
      <c r="B13">
        <f t="shared" si="0"/>
        <v>12</v>
      </c>
      <c r="C13">
        <f t="shared" si="1"/>
        <v>0.1796875</v>
      </c>
      <c r="D13" s="7">
        <f t="shared" si="2"/>
        <v>-0.91655666753311338</v>
      </c>
      <c r="F13">
        <v>1.112546628236318E-2</v>
      </c>
      <c r="G13" t="e">
        <f t="shared" si="3"/>
        <v>#REF!</v>
      </c>
      <c r="H13" t="e">
        <f t="shared" si="4"/>
        <v>#REF!</v>
      </c>
      <c r="I13" s="7" t="e">
        <f t="shared" si="5"/>
        <v>#REF!</v>
      </c>
    </row>
    <row r="14" spans="1:10" x14ac:dyDescent="0.25">
      <c r="A14">
        <f>'PQBRT Calcs Segments'!A16</f>
        <v>2.7414399999999998E-4</v>
      </c>
      <c r="B14">
        <f t="shared" si="0"/>
        <v>13</v>
      </c>
      <c r="C14">
        <f t="shared" si="1"/>
        <v>0.1953125</v>
      </c>
      <c r="D14" s="7">
        <f t="shared" si="2"/>
        <v>-0.85848447414183249</v>
      </c>
      <c r="F14">
        <v>1.4147791347061916E-2</v>
      </c>
      <c r="G14" t="e">
        <f t="shared" si="3"/>
        <v>#REF!</v>
      </c>
      <c r="H14" t="e">
        <f t="shared" si="4"/>
        <v>#REF!</v>
      </c>
      <c r="I14" s="7" t="e">
        <f t="shared" si="5"/>
        <v>#REF!</v>
      </c>
    </row>
    <row r="15" spans="1:10" x14ac:dyDescent="0.25">
      <c r="A15">
        <f>'PQBRT Calcs Segments'!A17</f>
        <v>3.2937599999999999E-4</v>
      </c>
      <c r="B15">
        <f t="shared" si="0"/>
        <v>14</v>
      </c>
      <c r="C15">
        <f t="shared" si="1"/>
        <v>0.2109375</v>
      </c>
      <c r="D15" s="7">
        <f t="shared" si="2"/>
        <v>-0.8031725655979175</v>
      </c>
      <c r="F15">
        <v>1.6983756945976352E-2</v>
      </c>
      <c r="G15" t="e">
        <f t="shared" si="3"/>
        <v>#REF!</v>
      </c>
      <c r="H15" t="e">
        <f t="shared" si="4"/>
        <v>#REF!</v>
      </c>
      <c r="I15" s="7" t="e">
        <f t="shared" si="5"/>
        <v>#REF!</v>
      </c>
    </row>
    <row r="16" spans="1:10" x14ac:dyDescent="0.25">
      <c r="A16">
        <f>'PQBRT Calcs Segments'!A18</f>
        <v>3.99424E-4</v>
      </c>
      <c r="B16">
        <f t="shared" si="0"/>
        <v>15</v>
      </c>
      <c r="C16">
        <f t="shared" si="1"/>
        <v>0.2265625</v>
      </c>
      <c r="D16" s="7">
        <f t="shared" si="2"/>
        <v>-0.75021537546794015</v>
      </c>
      <c r="F16">
        <v>1.8539471405625351E-2</v>
      </c>
      <c r="G16" t="e">
        <f t="shared" si="3"/>
        <v>#REF!</v>
      </c>
      <c r="H16" t="e">
        <f t="shared" si="4"/>
        <v>#REF!</v>
      </c>
      <c r="I16" s="7" t="e">
        <f t="shared" si="5"/>
        <v>#REF!</v>
      </c>
    </row>
    <row r="17" spans="1:9" x14ac:dyDescent="0.25">
      <c r="A17">
        <f>'PQBRT Calcs Segments'!A19</f>
        <v>4.6937599999999997E-4</v>
      </c>
      <c r="B17">
        <f t="shared" si="0"/>
        <v>16</v>
      </c>
      <c r="C17">
        <f t="shared" si="1"/>
        <v>0.2421875</v>
      </c>
      <c r="D17" s="7">
        <f t="shared" si="2"/>
        <v>-0.69928330238321956</v>
      </c>
      <c r="F17">
        <v>2.0561711990979739E-2</v>
      </c>
      <c r="G17" t="e">
        <f t="shared" si="3"/>
        <v>#REF!</v>
      </c>
      <c r="H17" t="e">
        <f t="shared" si="4"/>
        <v>#REF!</v>
      </c>
      <c r="I17" s="7" t="e">
        <f t="shared" si="5"/>
        <v>#REF!</v>
      </c>
    </row>
    <row r="18" spans="1:9" x14ac:dyDescent="0.25">
      <c r="A18">
        <f>'PQBRT Calcs Segments'!A20</f>
        <v>5.5030400000000005E-4</v>
      </c>
      <c r="B18">
        <f t="shared" si="0"/>
        <v>17</v>
      </c>
      <c r="C18">
        <f t="shared" si="1"/>
        <v>0.2578125</v>
      </c>
      <c r="D18" s="7">
        <f t="shared" si="2"/>
        <v>-0.65010407064799569</v>
      </c>
      <c r="F18">
        <v>2.2005090320196371E-2</v>
      </c>
      <c r="G18" t="e">
        <f t="shared" si="3"/>
        <v>#REF!</v>
      </c>
      <c r="H18" t="e">
        <f t="shared" si="4"/>
        <v>#REF!</v>
      </c>
      <c r="I18" s="7" t="e">
        <f t="shared" si="5"/>
        <v>#REF!</v>
      </c>
    </row>
    <row r="19" spans="1:9" s="8" customFormat="1" x14ac:dyDescent="0.25">
      <c r="A19" s="8">
        <f>'PQBRT Calcs Segments'!A21</f>
        <v>6.2460800000000002E-4</v>
      </c>
      <c r="B19" s="8">
        <f t="shared" si="0"/>
        <v>18</v>
      </c>
      <c r="C19" s="8">
        <f t="shared" si="1"/>
        <v>0.2734375</v>
      </c>
      <c r="D19" s="9">
        <f t="shared" si="2"/>
        <v>-0.60244945316442367</v>
      </c>
      <c r="F19">
        <v>2.404395974044209E-2</v>
      </c>
      <c r="G19" s="8" t="e">
        <f t="shared" si="3"/>
        <v>#REF!</v>
      </c>
      <c r="H19" s="8" t="e">
        <f t="shared" si="4"/>
        <v>#REF!</v>
      </c>
      <c r="I19" s="9" t="e">
        <f t="shared" si="5"/>
        <v>#REF!</v>
      </c>
    </row>
    <row r="20" spans="1:9" x14ac:dyDescent="0.25">
      <c r="A20">
        <f>'PQBRT Calcs Segments'!A22</f>
        <v>7.5289599999999997E-4</v>
      </c>
      <c r="B20">
        <f t="shared" si="0"/>
        <v>19</v>
      </c>
      <c r="C20">
        <f t="shared" si="1"/>
        <v>0.2890625</v>
      </c>
      <c r="D20" s="7">
        <f t="shared" si="2"/>
        <v>-0.55612559361869141</v>
      </c>
      <c r="F20">
        <v>2.7779704822045895E-2</v>
      </c>
      <c r="G20" t="e">
        <f t="shared" si="3"/>
        <v>#REF!</v>
      </c>
      <c r="H20" t="e">
        <f t="shared" si="4"/>
        <v>#REF!</v>
      </c>
      <c r="I20" s="7" t="e">
        <f t="shared" si="5"/>
        <v>#REF!</v>
      </c>
    </row>
    <row r="21" spans="1:9" x14ac:dyDescent="0.25">
      <c r="A21">
        <f>'PQBRT Calcs Segments'!A24</f>
        <v>1.03491E-3</v>
      </c>
      <c r="B21">
        <f t="shared" si="0"/>
        <v>21</v>
      </c>
      <c r="C21">
        <f t="shared" si="1"/>
        <v>0.3203125</v>
      </c>
      <c r="D21" s="7">
        <f t="shared" si="2"/>
        <v>-0.4668251228525897</v>
      </c>
      <c r="F21">
        <v>3.2569003669133019E-2</v>
      </c>
      <c r="G21" t="e">
        <f t="shared" si="3"/>
        <v>#REF!</v>
      </c>
      <c r="H21" t="e">
        <f t="shared" si="4"/>
        <v>#REF!</v>
      </c>
      <c r="I21" s="7" t="e">
        <f t="shared" si="5"/>
        <v>#REF!</v>
      </c>
    </row>
    <row r="22" spans="1:9" x14ac:dyDescent="0.25">
      <c r="A22">
        <f>'PQBRT Calcs Segments'!A23</f>
        <v>9.0016E-4</v>
      </c>
      <c r="B22">
        <f t="shared" si="0"/>
        <v>20</v>
      </c>
      <c r="C22">
        <f t="shared" si="1"/>
        <v>0.3046875</v>
      </c>
      <c r="D22" s="7">
        <f t="shared" si="2"/>
        <v>-0.51096580673824743</v>
      </c>
      <c r="F22">
        <v>3.4549384943874183E-2</v>
      </c>
      <c r="G22" t="e">
        <f t="shared" si="3"/>
        <v>#REF!</v>
      </c>
      <c r="H22" t="e">
        <f t="shared" si="4"/>
        <v>#REF!</v>
      </c>
      <c r="I22" s="7" t="e">
        <f t="shared" si="5"/>
        <v>#REF!</v>
      </c>
    </row>
    <row r="23" spans="1:9" x14ac:dyDescent="0.25">
      <c r="A23">
        <f>'PQBRT Calcs Segments'!A26</f>
        <v>1.3041299999999999E-3</v>
      </c>
      <c r="B23">
        <f t="shared" si="0"/>
        <v>22</v>
      </c>
      <c r="C23">
        <f t="shared" si="1"/>
        <v>0.3359375</v>
      </c>
      <c r="D23" s="7">
        <f t="shared" si="2"/>
        <v>-0.42357608420119958</v>
      </c>
      <c r="F23">
        <v>3.7643857400643736E-2</v>
      </c>
      <c r="G23" t="e">
        <f t="shared" si="3"/>
        <v>#REF!</v>
      </c>
      <c r="H23" t="e">
        <f t="shared" si="4"/>
        <v>#REF!</v>
      </c>
      <c r="I23" s="7" t="e">
        <f t="shared" si="5"/>
        <v>#REF!</v>
      </c>
    </row>
    <row r="24" spans="1:9" x14ac:dyDescent="0.25">
      <c r="A24">
        <f>'PQBRT Calcs Segments'!A25</f>
        <v>1.38627E-3</v>
      </c>
      <c r="B24">
        <f t="shared" si="0"/>
        <v>23</v>
      </c>
      <c r="C24">
        <f t="shared" si="1"/>
        <v>0.3515625</v>
      </c>
      <c r="D24" s="7">
        <f t="shared" si="2"/>
        <v>-0.38110545476355656</v>
      </c>
      <c r="F24">
        <v>4.3884963256222514E-2</v>
      </c>
      <c r="G24" t="e">
        <f t="shared" si="3"/>
        <v>#REF!</v>
      </c>
      <c r="H24" t="e">
        <f t="shared" si="4"/>
        <v>#REF!</v>
      </c>
      <c r="I24" s="7" t="e">
        <f t="shared" si="5"/>
        <v>#REF!</v>
      </c>
    </row>
    <row r="25" spans="1:9" x14ac:dyDescent="0.25">
      <c r="A25">
        <f>'PQBRT Calcs Segments'!A27</f>
        <v>1.7364500000000001E-3</v>
      </c>
      <c r="B25">
        <f t="shared" si="0"/>
        <v>25</v>
      </c>
      <c r="C25">
        <f t="shared" si="1"/>
        <v>0.3828125</v>
      </c>
      <c r="D25" s="7">
        <f t="shared" si="2"/>
        <v>-0.29810241293048689</v>
      </c>
      <c r="F25">
        <v>4.670963498037637E-2</v>
      </c>
      <c r="G25" t="e">
        <f t="shared" si="3"/>
        <v>#REF!</v>
      </c>
      <c r="H25" t="e">
        <f t="shared" si="4"/>
        <v>#REF!</v>
      </c>
      <c r="I25" s="7" t="e">
        <f t="shared" si="5"/>
        <v>#REF!</v>
      </c>
    </row>
    <row r="26" spans="1:9" x14ac:dyDescent="0.25">
      <c r="A26">
        <f>'PQBRT Calcs Segments'!A29</f>
        <v>1.93878E-3</v>
      </c>
      <c r="B26">
        <f t="shared" si="0"/>
        <v>26</v>
      </c>
      <c r="C26">
        <f t="shared" si="1"/>
        <v>0.3984375</v>
      </c>
      <c r="D26" s="7">
        <f t="shared" si="2"/>
        <v>-0.25739352610093835</v>
      </c>
      <c r="F26">
        <v>4.7832729380623891E-2</v>
      </c>
      <c r="G26" t="e">
        <f t="shared" si="3"/>
        <v>#REF!</v>
      </c>
      <c r="H26" t="e">
        <f t="shared" si="4"/>
        <v>#REF!</v>
      </c>
      <c r="I26" s="7" t="e">
        <f t="shared" si="5"/>
        <v>#REF!</v>
      </c>
    </row>
    <row r="27" spans="1:9" x14ac:dyDescent="0.25">
      <c r="A27">
        <f>'PQBRT Calcs Segments'!A30</f>
        <v>2.1521600000000002E-3</v>
      </c>
      <c r="B27">
        <f t="shared" si="0"/>
        <v>27</v>
      </c>
      <c r="C27">
        <f t="shared" si="1"/>
        <v>0.4140625</v>
      </c>
      <c r="D27" s="7">
        <f t="shared" si="2"/>
        <v>-0.21710694721012977</v>
      </c>
      <c r="F27">
        <v>4.8126499976624104E-2</v>
      </c>
      <c r="G27" t="e">
        <f t="shared" si="3"/>
        <v>#REF!</v>
      </c>
      <c r="H27" t="e">
        <f t="shared" si="4"/>
        <v>#REF!</v>
      </c>
      <c r="I27" s="7" t="e">
        <f t="shared" si="5"/>
        <v>#REF!</v>
      </c>
    </row>
    <row r="28" spans="1:9" x14ac:dyDescent="0.25">
      <c r="A28">
        <f>'PQBRT Calcs Segments'!A31</f>
        <v>2.30138E-3</v>
      </c>
      <c r="B28">
        <f t="shared" si="0"/>
        <v>28</v>
      </c>
      <c r="C28">
        <f t="shared" si="1"/>
        <v>0.4296875</v>
      </c>
      <c r="D28" s="7">
        <f t="shared" si="2"/>
        <v>-0.17716982099173983</v>
      </c>
      <c r="F28">
        <v>4.8186927687911378E-2</v>
      </c>
      <c r="G28" t="e">
        <f t="shared" si="3"/>
        <v>#REF!</v>
      </c>
      <c r="H28" t="e">
        <f t="shared" si="4"/>
        <v>#REF!</v>
      </c>
      <c r="I28" s="7" t="e">
        <f t="shared" si="5"/>
        <v>#REF!</v>
      </c>
    </row>
    <row r="29" spans="1:9" x14ac:dyDescent="0.25">
      <c r="A29">
        <f>'PQBRT Calcs Segments'!A28</f>
        <v>1.58515E-3</v>
      </c>
      <c r="B29">
        <f t="shared" si="0"/>
        <v>24</v>
      </c>
      <c r="C29">
        <f t="shared" si="1"/>
        <v>0.3671875</v>
      </c>
      <c r="D29" s="7">
        <f t="shared" si="2"/>
        <v>-0.33931160653881726</v>
      </c>
      <c r="F29">
        <v>4.9906813162132482E-2</v>
      </c>
      <c r="G29" t="e">
        <f t="shared" si="3"/>
        <v>#REF!</v>
      </c>
      <c r="H29" t="e">
        <f t="shared" si="4"/>
        <v>#REF!</v>
      </c>
      <c r="I29" s="7" t="e">
        <f t="shared" si="5"/>
        <v>#REF!</v>
      </c>
    </row>
    <row r="30" spans="1:9" x14ac:dyDescent="0.25">
      <c r="A30">
        <f>'PQBRT Calcs Segments'!A32</f>
        <v>2.3529900000000001E-3</v>
      </c>
      <c r="B30">
        <f t="shared" si="0"/>
        <v>29</v>
      </c>
      <c r="C30">
        <f t="shared" si="1"/>
        <v>0.4453125</v>
      </c>
      <c r="D30" s="7">
        <f t="shared" si="2"/>
        <v>-0.13751340214433597</v>
      </c>
      <c r="F30">
        <v>5.2273415805742025E-2</v>
      </c>
      <c r="G30" t="e">
        <f t="shared" si="3"/>
        <v>#REF!</v>
      </c>
      <c r="H30" t="e">
        <f t="shared" si="4"/>
        <v>#REF!</v>
      </c>
      <c r="I30" s="7" t="e">
        <f t="shared" si="5"/>
        <v>#REF!</v>
      </c>
    </row>
    <row r="31" spans="1:9" x14ac:dyDescent="0.25">
      <c r="A31">
        <f>'PQBRT Calcs Segments'!A35</f>
        <v>2.78838E-3</v>
      </c>
      <c r="B31">
        <f t="shared" si="0"/>
        <v>33</v>
      </c>
      <c r="C31">
        <f t="shared" si="1"/>
        <v>0.5078125</v>
      </c>
      <c r="D31" s="7">
        <f t="shared" si="2"/>
        <v>1.9584285230126924E-2</v>
      </c>
      <c r="F31">
        <v>5.653547558834187E-2</v>
      </c>
      <c r="G31" t="e">
        <f t="shared" si="3"/>
        <v>#REF!</v>
      </c>
      <c r="H31" t="e">
        <f t="shared" si="4"/>
        <v>#REF!</v>
      </c>
      <c r="I31" s="7" t="e">
        <f t="shared" si="5"/>
        <v>#REF!</v>
      </c>
    </row>
    <row r="32" spans="1:9" x14ac:dyDescent="0.25">
      <c r="A32">
        <f>'PQBRT Calcs Segments'!A33</f>
        <v>2.4950699999999998E-3</v>
      </c>
      <c r="B32">
        <f t="shared" si="0"/>
        <v>30</v>
      </c>
      <c r="C32">
        <f t="shared" si="1"/>
        <v>0.4609375</v>
      </c>
      <c r="D32" s="7">
        <f t="shared" si="2"/>
        <v>-9.807215248866108E-2</v>
      </c>
      <c r="F32">
        <v>5.7121362028579113E-2</v>
      </c>
      <c r="G32" t="e">
        <f t="shared" si="3"/>
        <v>#REF!</v>
      </c>
      <c r="H32" t="e">
        <f t="shared" si="4"/>
        <v>#REF!</v>
      </c>
      <c r="I32" s="7" t="e">
        <f t="shared" si="5"/>
        <v>#REF!</v>
      </c>
    </row>
    <row r="33" spans="1:9" x14ac:dyDescent="0.25">
      <c r="A33">
        <f>'PQBRT Calcs Segments'!A37</f>
        <v>2.8345900000000001E-3</v>
      </c>
      <c r="B33">
        <f t="shared" si="0"/>
        <v>34</v>
      </c>
      <c r="C33">
        <f t="shared" si="1"/>
        <v>0.5234375</v>
      </c>
      <c r="D33" s="7">
        <f t="shared" si="2"/>
        <v>5.8782936068943067E-2</v>
      </c>
      <c r="F33">
        <v>5.8123145131694309E-2</v>
      </c>
      <c r="G33" t="e">
        <f t="shared" si="3"/>
        <v>#REF!</v>
      </c>
      <c r="H33" t="e">
        <f t="shared" si="4"/>
        <v>#REF!</v>
      </c>
      <c r="I33" s="7" t="e">
        <f t="shared" si="5"/>
        <v>#REF!</v>
      </c>
    </row>
    <row r="34" spans="1:9" x14ac:dyDescent="0.25">
      <c r="A34">
        <f>'PQBRT Calcs Segments'!A34</f>
        <v>2.7277099999999999E-3</v>
      </c>
      <c r="B34">
        <f t="shared" si="0"/>
        <v>32</v>
      </c>
      <c r="C34">
        <f t="shared" si="1"/>
        <v>0.4921875</v>
      </c>
      <c r="D34" s="7">
        <f t="shared" si="2"/>
        <v>-1.9584285230126924E-2</v>
      </c>
      <c r="F34">
        <v>6.0723883275034377E-2</v>
      </c>
      <c r="G34" t="e">
        <f t="shared" si="3"/>
        <v>#REF!</v>
      </c>
      <c r="H34" t="e">
        <f t="shared" si="4"/>
        <v>#REF!</v>
      </c>
      <c r="I34" s="7" t="e">
        <f t="shared" si="5"/>
        <v>#REF!</v>
      </c>
    </row>
    <row r="35" spans="1:9" x14ac:dyDescent="0.25">
      <c r="A35">
        <f>'PQBRT Calcs Segments'!A36</f>
        <v>2.68739E-3</v>
      </c>
      <c r="B35">
        <f t="shared" si="0"/>
        <v>31</v>
      </c>
      <c r="C35">
        <f t="shared" si="1"/>
        <v>0.4765625</v>
      </c>
      <c r="D35" s="7">
        <f t="shared" si="2"/>
        <v>-5.8782936068943067E-2</v>
      </c>
      <c r="F35">
        <v>6.3478106461992076E-2</v>
      </c>
      <c r="G35" t="e">
        <f t="shared" si="3"/>
        <v>#REF!</v>
      </c>
      <c r="H35" t="e">
        <f t="shared" si="4"/>
        <v>#REF!</v>
      </c>
      <c r="I35" s="7" t="e">
        <f t="shared" si="5"/>
        <v>#REF!</v>
      </c>
    </row>
    <row r="36" spans="1:9" x14ac:dyDescent="0.25">
      <c r="A36">
        <f>'PQBRT Calcs Segments'!A40</f>
        <v>3.2388500000000001E-3</v>
      </c>
      <c r="B36">
        <f t="shared" si="0"/>
        <v>37</v>
      </c>
      <c r="C36">
        <f t="shared" si="1"/>
        <v>0.5703125</v>
      </c>
      <c r="D36" s="7">
        <f t="shared" si="2"/>
        <v>0.17716982099173983</v>
      </c>
      <c r="F36">
        <v>6.6821553409061069E-2</v>
      </c>
      <c r="G36" t="e">
        <f t="shared" si="3"/>
        <v>#REF!</v>
      </c>
      <c r="H36" t="e">
        <f t="shared" si="4"/>
        <v>#REF!</v>
      </c>
      <c r="I36" s="7" t="e">
        <f t="shared" si="5"/>
        <v>#REF!</v>
      </c>
    </row>
    <row r="37" spans="1:9" x14ac:dyDescent="0.25">
      <c r="A37">
        <f>'PQBRT Calcs Segments'!A43</f>
        <v>3.6377599999999999E-3</v>
      </c>
      <c r="B37">
        <f t="shared" si="0"/>
        <v>40</v>
      </c>
      <c r="C37">
        <f t="shared" si="1"/>
        <v>0.6171875</v>
      </c>
      <c r="D37" s="7">
        <f t="shared" si="2"/>
        <v>0.29810241293048689</v>
      </c>
      <c r="F37">
        <v>6.6990596355010895E-2</v>
      </c>
      <c r="G37" t="e">
        <f t="shared" si="3"/>
        <v>#REF!</v>
      </c>
      <c r="H37" t="e">
        <f t="shared" si="4"/>
        <v>#REF!</v>
      </c>
      <c r="I37" s="7" t="e">
        <f t="shared" si="5"/>
        <v>#REF!</v>
      </c>
    </row>
    <row r="38" spans="1:9" x14ac:dyDescent="0.25">
      <c r="A38">
        <f>'PQBRT Calcs Segments'!A38</f>
        <v>2.9843199999999999E-3</v>
      </c>
      <c r="B38">
        <f t="shared" si="0"/>
        <v>35</v>
      </c>
      <c r="C38">
        <f t="shared" si="1"/>
        <v>0.5390625</v>
      </c>
      <c r="D38" s="7">
        <f t="shared" si="2"/>
        <v>9.807215248866108E-2</v>
      </c>
      <c r="F38">
        <v>7.0278303906682327E-2</v>
      </c>
      <c r="G38" t="e">
        <f t="shared" si="3"/>
        <v>#REF!</v>
      </c>
      <c r="H38" t="e">
        <f t="shared" si="4"/>
        <v>#REF!</v>
      </c>
      <c r="I38" s="7" t="e">
        <f t="shared" si="5"/>
        <v>#REF!</v>
      </c>
    </row>
    <row r="39" spans="1:9" x14ac:dyDescent="0.25">
      <c r="A39">
        <f>'PQBRT Calcs Segments'!A39</f>
        <v>3.1058599999999998E-3</v>
      </c>
      <c r="B39">
        <f t="shared" si="0"/>
        <v>36</v>
      </c>
      <c r="C39">
        <f t="shared" si="1"/>
        <v>0.5546875</v>
      </c>
      <c r="D39" s="7">
        <f t="shared" si="2"/>
        <v>0.13751340214433597</v>
      </c>
      <c r="F39">
        <v>7.0717890240023423E-2</v>
      </c>
      <c r="G39" t="e">
        <f t="shared" si="3"/>
        <v>#REF!</v>
      </c>
      <c r="H39" t="e">
        <f t="shared" si="4"/>
        <v>#REF!</v>
      </c>
      <c r="I39" s="7" t="e">
        <f t="shared" si="5"/>
        <v>#REF!</v>
      </c>
    </row>
    <row r="40" spans="1:9" x14ac:dyDescent="0.25">
      <c r="A40">
        <f>'PQBRT Calcs Segments'!A41</f>
        <v>3.3619499999999998E-3</v>
      </c>
      <c r="B40">
        <f t="shared" si="0"/>
        <v>38</v>
      </c>
      <c r="C40">
        <f t="shared" si="1"/>
        <v>0.5859375</v>
      </c>
      <c r="D40" s="7">
        <f t="shared" si="2"/>
        <v>0.21710694721012977</v>
      </c>
      <c r="F40">
        <v>7.1938445910375348E-2</v>
      </c>
      <c r="G40" t="e">
        <f t="shared" si="3"/>
        <v>#REF!</v>
      </c>
      <c r="H40" t="e">
        <f t="shared" si="4"/>
        <v>#REF!</v>
      </c>
      <c r="I40" s="7" t="e">
        <f t="shared" si="5"/>
        <v>#REF!</v>
      </c>
    </row>
    <row r="41" spans="1:9" x14ac:dyDescent="0.25">
      <c r="A41">
        <f>'PQBRT Calcs Segments'!A42</f>
        <v>3.5074899999999998E-3</v>
      </c>
      <c r="B41">
        <f t="shared" si="0"/>
        <v>39</v>
      </c>
      <c r="C41">
        <f t="shared" si="1"/>
        <v>0.6015625</v>
      </c>
      <c r="D41" s="7">
        <f t="shared" si="2"/>
        <v>0.25739352610093835</v>
      </c>
      <c r="F41">
        <v>7.3144241058336237E-2</v>
      </c>
      <c r="G41" t="e">
        <f t="shared" si="3"/>
        <v>#REF!</v>
      </c>
      <c r="H41" t="e">
        <f t="shared" si="4"/>
        <v>#REF!</v>
      </c>
      <c r="I41" s="7" t="e">
        <f t="shared" si="5"/>
        <v>#REF!</v>
      </c>
    </row>
    <row r="42" spans="1:9" x14ac:dyDescent="0.25">
      <c r="A42">
        <f>'PQBRT Calcs Segments'!A46</f>
        <v>4.0528999999999999E-3</v>
      </c>
      <c r="B42">
        <f t="shared" si="0"/>
        <v>43</v>
      </c>
      <c r="C42">
        <f t="shared" si="1"/>
        <v>0.6640625</v>
      </c>
      <c r="D42" s="7">
        <f t="shared" si="2"/>
        <v>0.42357608420119958</v>
      </c>
      <c r="F42">
        <v>7.3249368597961301E-2</v>
      </c>
      <c r="G42" t="e">
        <f t="shared" si="3"/>
        <v>#REF!</v>
      </c>
      <c r="H42" t="e">
        <f t="shared" si="4"/>
        <v>#REF!</v>
      </c>
      <c r="I42" s="7" t="e">
        <f t="shared" si="5"/>
        <v>#REF!</v>
      </c>
    </row>
    <row r="43" spans="1:9" x14ac:dyDescent="0.25">
      <c r="A43">
        <f>'PQBRT Calcs Segments'!A44</f>
        <v>3.7961599999999998E-3</v>
      </c>
      <c r="B43">
        <f t="shared" si="0"/>
        <v>41</v>
      </c>
      <c r="C43">
        <f t="shared" si="1"/>
        <v>0.6328125</v>
      </c>
      <c r="D43" s="7">
        <f t="shared" si="2"/>
        <v>0.33931160653881726</v>
      </c>
      <c r="F43">
        <v>7.4654202828775829E-2</v>
      </c>
      <c r="G43" t="e">
        <f t="shared" si="3"/>
        <v>#REF!</v>
      </c>
      <c r="H43" t="e">
        <f t="shared" si="4"/>
        <v>#REF!</v>
      </c>
      <c r="I43" s="7" t="e">
        <f t="shared" si="5"/>
        <v>#REF!</v>
      </c>
    </row>
    <row r="44" spans="1:9" x14ac:dyDescent="0.25">
      <c r="A44">
        <f>'PQBRT Calcs Segments'!A45</f>
        <v>3.9257900000000002E-3</v>
      </c>
      <c r="B44">
        <f t="shared" si="0"/>
        <v>42</v>
      </c>
      <c r="C44">
        <f t="shared" si="1"/>
        <v>0.6484375</v>
      </c>
      <c r="D44" s="7">
        <f t="shared" si="2"/>
        <v>0.38110545476355656</v>
      </c>
      <c r="F44">
        <v>7.9430976325360628E-2</v>
      </c>
      <c r="G44" t="e">
        <f t="shared" si="3"/>
        <v>#REF!</v>
      </c>
      <c r="H44" t="e">
        <f t="shared" si="4"/>
        <v>#REF!</v>
      </c>
      <c r="I44" s="7" t="e">
        <f t="shared" si="5"/>
        <v>#REF!</v>
      </c>
    </row>
    <row r="45" spans="1:9" x14ac:dyDescent="0.25">
      <c r="A45">
        <f>'PQBRT Calcs Segments'!A47</f>
        <v>4.20522E-3</v>
      </c>
      <c r="B45">
        <f t="shared" si="0"/>
        <v>44</v>
      </c>
      <c r="C45">
        <f t="shared" si="1"/>
        <v>0.6796875</v>
      </c>
      <c r="D45" s="7">
        <f t="shared" si="2"/>
        <v>0.4668251228525897</v>
      </c>
      <c r="F45">
        <v>8.1018886686994168E-2</v>
      </c>
      <c r="G45" t="e">
        <f t="shared" si="3"/>
        <v>#REF!</v>
      </c>
      <c r="H45" t="e">
        <f t="shared" si="4"/>
        <v>#REF!</v>
      </c>
      <c r="I45" s="7" t="e">
        <f t="shared" si="5"/>
        <v>#REF!</v>
      </c>
    </row>
    <row r="46" spans="1:9" x14ac:dyDescent="0.25">
      <c r="A46">
        <f>'PQBRT Calcs Segments'!A48</f>
        <v>4.3561900000000002E-3</v>
      </c>
      <c r="B46">
        <f t="shared" si="0"/>
        <v>45</v>
      </c>
      <c r="C46">
        <f t="shared" si="1"/>
        <v>0.6953125</v>
      </c>
      <c r="D46" s="7">
        <f t="shared" si="2"/>
        <v>0.51096580673824743</v>
      </c>
      <c r="F46">
        <v>8.2261230236363475E-2</v>
      </c>
      <c r="G46" t="e">
        <f t="shared" si="3"/>
        <v>#REF!</v>
      </c>
      <c r="H46" t="e">
        <f t="shared" si="4"/>
        <v>#REF!</v>
      </c>
      <c r="I46" s="7" t="e">
        <f t="shared" si="5"/>
        <v>#REF!</v>
      </c>
    </row>
    <row r="47" spans="1:9" x14ac:dyDescent="0.25">
      <c r="A47">
        <f>'PQBRT Calcs Segments'!A53</f>
        <v>5.0361599999999996E-3</v>
      </c>
      <c r="B47">
        <f t="shared" si="0"/>
        <v>50</v>
      </c>
      <c r="C47">
        <f t="shared" si="1"/>
        <v>0.7734375</v>
      </c>
      <c r="D47" s="7">
        <f t="shared" si="2"/>
        <v>0.75021537546794015</v>
      </c>
      <c r="F47">
        <v>8.3540289681087412E-2</v>
      </c>
      <c r="G47" t="e">
        <f t="shared" si="3"/>
        <v>#REF!</v>
      </c>
      <c r="H47" t="e">
        <f t="shared" si="4"/>
        <v>#REF!</v>
      </c>
      <c r="I47" s="7" t="e">
        <f t="shared" si="5"/>
        <v>#REF!</v>
      </c>
    </row>
    <row r="48" spans="1:9" x14ac:dyDescent="0.25">
      <c r="A48">
        <f>'PQBRT Calcs Segments'!A49</f>
        <v>4.4619799999999999E-3</v>
      </c>
      <c r="B48">
        <f t="shared" si="0"/>
        <v>46</v>
      </c>
      <c r="C48">
        <f t="shared" si="1"/>
        <v>0.7109375</v>
      </c>
      <c r="D48" s="7">
        <f t="shared" si="2"/>
        <v>0.55612559361869141</v>
      </c>
      <c r="F48">
        <v>8.439431260458255E-2</v>
      </c>
      <c r="G48" t="e">
        <f t="shared" si="3"/>
        <v>#REF!</v>
      </c>
      <c r="H48" t="e">
        <f t="shared" si="4"/>
        <v>#REF!</v>
      </c>
      <c r="I48" s="7" t="e">
        <f t="shared" si="5"/>
        <v>#REF!</v>
      </c>
    </row>
    <row r="49" spans="1:9" x14ac:dyDescent="0.25">
      <c r="A49">
        <f>'PQBRT Calcs Segments'!A50</f>
        <v>4.6117099999999998E-3</v>
      </c>
      <c r="B49">
        <f t="shared" si="0"/>
        <v>47</v>
      </c>
      <c r="C49">
        <f t="shared" si="1"/>
        <v>0.7265625</v>
      </c>
      <c r="D49" s="7">
        <f t="shared" si="2"/>
        <v>0.60244945316442367</v>
      </c>
      <c r="F49">
        <v>8.5453730170192102E-2</v>
      </c>
      <c r="G49" t="e">
        <f t="shared" si="3"/>
        <v>#REF!</v>
      </c>
      <c r="H49" t="e">
        <f t="shared" si="4"/>
        <v>#REF!</v>
      </c>
      <c r="I49" s="7" t="e">
        <f t="shared" si="5"/>
        <v>#REF!</v>
      </c>
    </row>
    <row r="50" spans="1:9" x14ac:dyDescent="0.25">
      <c r="A50">
        <f>'PQBRT Calcs Segments'!A51</f>
        <v>4.7380199999999999E-3</v>
      </c>
      <c r="B50">
        <f t="shared" si="0"/>
        <v>48</v>
      </c>
      <c r="C50">
        <f t="shared" si="1"/>
        <v>0.7421875</v>
      </c>
      <c r="D50" s="7">
        <f t="shared" si="2"/>
        <v>0.65010407064799569</v>
      </c>
      <c r="F50">
        <v>8.6415912886458585E-2</v>
      </c>
      <c r="G50" t="e">
        <f t="shared" si="3"/>
        <v>#REF!</v>
      </c>
      <c r="H50" t="e">
        <f t="shared" si="4"/>
        <v>#REF!</v>
      </c>
      <c r="I50" s="7" t="e">
        <f t="shared" si="5"/>
        <v>#REF!</v>
      </c>
    </row>
    <row r="51" spans="1:9" x14ac:dyDescent="0.25">
      <c r="A51">
        <f>'PQBRT Calcs Segments'!A56</f>
        <v>5.3723199999999999E-3</v>
      </c>
      <c r="B51">
        <f t="shared" si="0"/>
        <v>54</v>
      </c>
      <c r="C51">
        <f t="shared" si="1"/>
        <v>0.8359375</v>
      </c>
      <c r="D51" s="7">
        <f t="shared" si="2"/>
        <v>0.97789754394054018</v>
      </c>
      <c r="F51">
        <v>8.6607909569507563E-2</v>
      </c>
      <c r="G51" t="e">
        <f t="shared" si="3"/>
        <v>#REF!</v>
      </c>
      <c r="H51" t="e">
        <f t="shared" si="4"/>
        <v>#REF!</v>
      </c>
      <c r="I51" s="7" t="e">
        <f t="shared" si="5"/>
        <v>#REF!</v>
      </c>
    </row>
    <row r="52" spans="1:9" x14ac:dyDescent="0.25">
      <c r="A52">
        <f>'PQBRT Calcs Segments'!A52</f>
        <v>4.87222E-3</v>
      </c>
      <c r="B52">
        <f t="shared" si="0"/>
        <v>49</v>
      </c>
      <c r="C52">
        <f t="shared" si="1"/>
        <v>0.7578125</v>
      </c>
      <c r="D52" s="7">
        <f t="shared" si="2"/>
        <v>0.69928330238321956</v>
      </c>
      <c r="F52">
        <v>8.7845489354889478E-2</v>
      </c>
      <c r="G52" t="e">
        <f t="shared" si="3"/>
        <v>#REF!</v>
      </c>
      <c r="H52" t="e">
        <f t="shared" si="4"/>
        <v>#REF!</v>
      </c>
      <c r="I52" s="7" t="e">
        <f t="shared" si="5"/>
        <v>#REF!</v>
      </c>
    </row>
    <row r="53" spans="1:9" x14ac:dyDescent="0.25">
      <c r="A53">
        <f>'PQBRT Calcs Segments'!A54</f>
        <v>5.1690599999999996E-3</v>
      </c>
      <c r="B53">
        <f t="shared" si="0"/>
        <v>51</v>
      </c>
      <c r="C53">
        <f t="shared" si="1"/>
        <v>0.7890625</v>
      </c>
      <c r="D53" s="7">
        <f t="shared" si="2"/>
        <v>0.8031725655979175</v>
      </c>
      <c r="F53">
        <v>8.8835691025623248E-2</v>
      </c>
      <c r="G53" t="e">
        <f t="shared" si="3"/>
        <v>#REF!</v>
      </c>
      <c r="H53" t="e">
        <f t="shared" si="4"/>
        <v>#REF!</v>
      </c>
      <c r="I53" s="7" t="e">
        <f t="shared" si="5"/>
        <v>#REF!</v>
      </c>
    </row>
    <row r="54" spans="1:9" x14ac:dyDescent="0.25">
      <c r="A54">
        <f>'PQBRT Calcs Segments'!A57</f>
        <v>5.35696E-3</v>
      </c>
      <c r="B54">
        <f t="shared" si="0"/>
        <v>53</v>
      </c>
      <c r="C54">
        <f t="shared" si="1"/>
        <v>0.8203125</v>
      </c>
      <c r="D54" s="7">
        <f t="shared" si="2"/>
        <v>0.91655666753311338</v>
      </c>
      <c r="F54">
        <v>9.1600000000000001E-2</v>
      </c>
      <c r="G54" t="e">
        <f t="shared" si="3"/>
        <v>#REF!</v>
      </c>
      <c r="H54" t="e">
        <f t="shared" si="4"/>
        <v>#REF!</v>
      </c>
      <c r="I54" s="7" t="e">
        <f t="shared" si="5"/>
        <v>#REF!</v>
      </c>
    </row>
    <row r="55" spans="1:9" x14ac:dyDescent="0.25">
      <c r="A55">
        <f>'PQBRT Calcs Segments'!A55</f>
        <v>5.2644199999999997E-3</v>
      </c>
      <c r="B55">
        <f t="shared" si="0"/>
        <v>52</v>
      </c>
      <c r="C55">
        <f t="shared" si="1"/>
        <v>0.8046875</v>
      </c>
      <c r="D55" s="7">
        <f t="shared" si="2"/>
        <v>0.85848447414183249</v>
      </c>
      <c r="F55">
        <v>9.4148127968643108E-2</v>
      </c>
      <c r="G55" t="e">
        <f t="shared" si="3"/>
        <v>#REF!</v>
      </c>
      <c r="H55" t="e">
        <f t="shared" si="4"/>
        <v>#REF!</v>
      </c>
      <c r="I55" s="7" t="e">
        <f t="shared" si="5"/>
        <v>#REF!</v>
      </c>
    </row>
    <row r="56" spans="1:9" x14ac:dyDescent="0.25">
      <c r="A56">
        <f>'PQBRT Calcs Segments'!A58</f>
        <v>6.2292199999999997E-3</v>
      </c>
      <c r="B56">
        <f t="shared" si="0"/>
        <v>55</v>
      </c>
      <c r="C56">
        <f t="shared" si="1"/>
        <v>0.8515625</v>
      </c>
      <c r="D56" s="7">
        <f t="shared" si="2"/>
        <v>1.043158263318454</v>
      </c>
      <c r="F56">
        <v>9.4247175023976185E-2</v>
      </c>
      <c r="G56" t="e">
        <f t="shared" si="3"/>
        <v>#REF!</v>
      </c>
      <c r="H56" t="e">
        <f t="shared" si="4"/>
        <v>#REF!</v>
      </c>
      <c r="I56" s="7" t="e">
        <f t="shared" si="5"/>
        <v>#REF!</v>
      </c>
    </row>
    <row r="57" spans="1:9" x14ac:dyDescent="0.25">
      <c r="A57">
        <f>'PQBRT Calcs Segments'!A61</f>
        <v>6.5270099999999998E-3</v>
      </c>
      <c r="B57">
        <f t="shared" si="0"/>
        <v>58</v>
      </c>
      <c r="C57">
        <f t="shared" si="1"/>
        <v>0.8984375</v>
      </c>
      <c r="D57" s="7">
        <f t="shared" si="2"/>
        <v>1.2726986411905357</v>
      </c>
      <c r="F57">
        <v>9.4404237193041293E-2</v>
      </c>
      <c r="G57" t="e">
        <f t="shared" si="3"/>
        <v>#REF!</v>
      </c>
      <c r="H57" t="e">
        <f t="shared" si="4"/>
        <v>#REF!</v>
      </c>
      <c r="I57" s="7" t="e">
        <f t="shared" si="5"/>
        <v>#REF!</v>
      </c>
    </row>
    <row r="58" spans="1:9" x14ac:dyDescent="0.25">
      <c r="A58">
        <f>'PQBRT Calcs Segments'!A60</f>
        <v>6.4491499999999998E-3</v>
      </c>
      <c r="B58">
        <f t="shared" si="0"/>
        <v>57</v>
      </c>
      <c r="C58">
        <f t="shared" si="1"/>
        <v>0.8828125</v>
      </c>
      <c r="D58" s="7">
        <f t="shared" si="2"/>
        <v>1.1891643501993372</v>
      </c>
      <c r="F58">
        <v>9.9892892640067246E-2</v>
      </c>
      <c r="G58" t="e">
        <f t="shared" si="3"/>
        <v>#REF!</v>
      </c>
      <c r="H58" t="e">
        <f t="shared" si="4"/>
        <v>#REF!</v>
      </c>
      <c r="I58" s="7" t="e">
        <f t="shared" si="5"/>
        <v>#REF!</v>
      </c>
    </row>
    <row r="59" spans="1:9" x14ac:dyDescent="0.25">
      <c r="A59">
        <f>'PQBRT Calcs Segments'!A59</f>
        <v>6.3025299999999998E-3</v>
      </c>
      <c r="B59">
        <f t="shared" si="0"/>
        <v>56</v>
      </c>
      <c r="C59">
        <f t="shared" si="1"/>
        <v>0.8671875</v>
      </c>
      <c r="D59" s="7">
        <f t="shared" si="2"/>
        <v>1.1131942771609289</v>
      </c>
      <c r="F59">
        <v>0.10037579389474337</v>
      </c>
      <c r="G59" t="e">
        <f t="shared" si="3"/>
        <v>#REF!</v>
      </c>
      <c r="H59" t="e">
        <f t="shared" si="4"/>
        <v>#REF!</v>
      </c>
      <c r="I59" s="7" t="e">
        <f t="shared" si="5"/>
        <v>#REF!</v>
      </c>
    </row>
    <row r="60" spans="1:9" x14ac:dyDescent="0.25">
      <c r="A60">
        <f>'PQBRT Calcs Segments'!A64</f>
        <v>6.7869799999999997E-3</v>
      </c>
      <c r="B60">
        <f t="shared" si="0"/>
        <v>61</v>
      </c>
      <c r="C60">
        <f t="shared" si="1"/>
        <v>0.9453125</v>
      </c>
      <c r="D60" s="7">
        <f t="shared" si="2"/>
        <v>1.6010086648860757</v>
      </c>
      <c r="F60">
        <v>0.10084294720008931</v>
      </c>
      <c r="G60" t="e">
        <f t="shared" si="3"/>
        <v>#REF!</v>
      </c>
      <c r="H60" t="e">
        <f t="shared" si="4"/>
        <v>#REF!</v>
      </c>
      <c r="I60" s="7" t="e">
        <f t="shared" si="5"/>
        <v>#REF!</v>
      </c>
    </row>
    <row r="61" spans="1:9" s="8" customFormat="1" x14ac:dyDescent="0.25">
      <c r="A61" s="8">
        <f>'PQBRT Calcs Segments'!A63</f>
        <v>6.7136299999999999E-3</v>
      </c>
      <c r="B61" s="8">
        <f t="shared" si="0"/>
        <v>60</v>
      </c>
      <c r="C61" s="8">
        <f t="shared" si="1"/>
        <v>0.9296875</v>
      </c>
      <c r="D61" s="9">
        <f t="shared" si="2"/>
        <v>1.4734675779471014</v>
      </c>
      <c r="F61">
        <v>0.10094751111344945</v>
      </c>
      <c r="G61" s="8" t="e">
        <f t="shared" si="3"/>
        <v>#REF!</v>
      </c>
      <c r="H61" s="8" t="e">
        <f t="shared" si="4"/>
        <v>#REF!</v>
      </c>
      <c r="I61" s="9" t="e">
        <f t="shared" si="5"/>
        <v>#REF!</v>
      </c>
    </row>
    <row r="62" spans="1:9" x14ac:dyDescent="0.25">
      <c r="A62">
        <f>'PQBRT Calcs Segments'!A62</f>
        <v>6.5808999999999998E-3</v>
      </c>
      <c r="B62">
        <f t="shared" si="0"/>
        <v>59</v>
      </c>
      <c r="C62">
        <f t="shared" si="1"/>
        <v>0.9140625</v>
      </c>
      <c r="D62" s="7">
        <f t="shared" si="2"/>
        <v>1.3662038163720986</v>
      </c>
      <c r="F62">
        <v>0.10283238789408715</v>
      </c>
      <c r="G62" t="e">
        <f t="shared" si="3"/>
        <v>#REF!</v>
      </c>
      <c r="H62" t="e">
        <f t="shared" si="4"/>
        <v>#REF!</v>
      </c>
      <c r="I62" s="7" t="e">
        <f t="shared" si="5"/>
        <v>#REF!</v>
      </c>
    </row>
    <row r="63" spans="1:9" x14ac:dyDescent="0.25">
      <c r="A63">
        <f>'PQBRT Calcs Segments'!A66</f>
        <v>7.22669E-3</v>
      </c>
      <c r="B63">
        <f t="shared" si="0"/>
        <v>63</v>
      </c>
      <c r="C63">
        <f t="shared" si="1"/>
        <v>0.9765625</v>
      </c>
      <c r="D63" s="7">
        <f t="shared" si="2"/>
        <v>1.9874278859298957</v>
      </c>
      <c r="F63">
        <v>0.10370149468546729</v>
      </c>
      <c r="G63" t="e">
        <f t="shared" si="3"/>
        <v>#REF!</v>
      </c>
      <c r="H63" t="e">
        <f t="shared" si="4"/>
        <v>#REF!</v>
      </c>
      <c r="I63" s="7" t="e">
        <f t="shared" si="5"/>
        <v>#REF!</v>
      </c>
    </row>
    <row r="64" spans="1:9" x14ac:dyDescent="0.25">
      <c r="A64">
        <f>'PQBRT Calcs Segments'!A67</f>
        <v>7.3041900000000003E-3</v>
      </c>
      <c r="B64">
        <f t="shared" si="0"/>
        <v>64</v>
      </c>
      <c r="C64">
        <f t="shared" si="1"/>
        <v>0.9921875</v>
      </c>
      <c r="D64" s="7">
        <f t="shared" si="2"/>
        <v>2.4175590162365048</v>
      </c>
      <c r="F64">
        <v>0.10762713412518239</v>
      </c>
      <c r="G64" t="e">
        <f t="shared" si="3"/>
        <v>#REF!</v>
      </c>
      <c r="H64" t="e">
        <f t="shared" si="4"/>
        <v>#REF!</v>
      </c>
      <c r="I64" s="7" t="e">
        <f t="shared" si="5"/>
        <v>#REF!</v>
      </c>
    </row>
    <row r="65" spans="1:9" x14ac:dyDescent="0.25">
      <c r="A65">
        <f>'PQBRT Calcs Segments'!A65</f>
        <v>7.1468499999999997E-3</v>
      </c>
      <c r="B65">
        <f t="shared" si="0"/>
        <v>62</v>
      </c>
      <c r="C65">
        <f t="shared" si="1"/>
        <v>0.9609375</v>
      </c>
      <c r="D65" s="7">
        <f t="shared" si="2"/>
        <v>1.7616704103630663</v>
      </c>
      <c r="F65">
        <v>0.10786148524844259</v>
      </c>
      <c r="G65" t="e">
        <f t="shared" si="3"/>
        <v>#REF!</v>
      </c>
      <c r="H65" t="e">
        <f t="shared" si="4"/>
        <v>#REF!</v>
      </c>
      <c r="I65" s="7" t="e">
        <f t="shared" si="5"/>
        <v>#REF!</v>
      </c>
    </row>
    <row r="66" spans="1:9" x14ac:dyDescent="0.25">
      <c r="F66">
        <v>0.1079439669458187</v>
      </c>
    </row>
  </sheetData>
  <sortState xmlns:xlrd2="http://schemas.microsoft.com/office/spreadsheetml/2017/richdata2" ref="F2:F69">
    <sortCondition ref="F2:F6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A5949-C299-4069-ACDD-3B4B7B05AE99}">
  <dimension ref="P2:P24"/>
  <sheetViews>
    <sheetView topLeftCell="A10" workbookViewId="0">
      <selection activeCell="R32" sqref="R32"/>
    </sheetView>
  </sheetViews>
  <sheetFormatPr defaultRowHeight="15" x14ac:dyDescent="0.25"/>
  <sheetData>
    <row r="2" spans="16:16" x14ac:dyDescent="0.25">
      <c r="P2" t="s">
        <v>104</v>
      </c>
    </row>
    <row r="3" spans="16:16" x14ac:dyDescent="0.25">
      <c r="P3" t="s">
        <v>105</v>
      </c>
    </row>
    <row r="23" spans="16:16" x14ac:dyDescent="0.25">
      <c r="P23" t="s">
        <v>106</v>
      </c>
    </row>
    <row r="24" spans="16:16" x14ac:dyDescent="0.25">
      <c r="P24" t="s">
        <v>107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B1F7-B440-4FA4-BD0D-1F0EFF03ACD3}">
  <dimension ref="P2:P24"/>
  <sheetViews>
    <sheetView workbookViewId="0">
      <selection activeCell="Q10" sqref="Q10"/>
    </sheetView>
  </sheetViews>
  <sheetFormatPr defaultRowHeight="15" x14ac:dyDescent="0.25"/>
  <sheetData>
    <row r="2" spans="16:16" x14ac:dyDescent="0.25">
      <c r="P2" t="s">
        <v>104</v>
      </c>
    </row>
    <row r="3" spans="16:16" x14ac:dyDescent="0.25">
      <c r="P3" t="s">
        <v>105</v>
      </c>
    </row>
    <row r="23" spans="16:16" x14ac:dyDescent="0.25">
      <c r="P23" t="s">
        <v>106</v>
      </c>
    </row>
    <row r="24" spans="16:16" x14ac:dyDescent="0.25">
      <c r="P24" t="s">
        <v>107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8BDD-1270-4A00-BFB6-03CB725C9B50}">
  <dimension ref="P2:P24"/>
  <sheetViews>
    <sheetView workbookViewId="0">
      <selection activeCell="Q15" sqref="Q15"/>
    </sheetView>
  </sheetViews>
  <sheetFormatPr defaultRowHeight="15" x14ac:dyDescent="0.25"/>
  <sheetData>
    <row r="2" spans="16:16" x14ac:dyDescent="0.25">
      <c r="P2" t="s">
        <v>104</v>
      </c>
    </row>
    <row r="3" spans="16:16" x14ac:dyDescent="0.25">
      <c r="P3" t="s">
        <v>105</v>
      </c>
    </row>
    <row r="23" spans="16:16" x14ac:dyDescent="0.25">
      <c r="P23" t="s">
        <v>106</v>
      </c>
    </row>
    <row r="24" spans="16:16" x14ac:dyDescent="0.25">
      <c r="P24" t="s">
        <v>107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B3B7-3956-4BAE-AB84-DA9013A706AE}">
  <dimension ref="R2:R49"/>
  <sheetViews>
    <sheetView topLeftCell="A19" zoomScaleNormal="100" workbookViewId="0">
      <selection activeCell="T39" sqref="T39"/>
    </sheetView>
  </sheetViews>
  <sheetFormatPr defaultRowHeight="15" x14ac:dyDescent="0.25"/>
  <sheetData>
    <row r="2" spans="18:18" x14ac:dyDescent="0.25">
      <c r="R2" t="s">
        <v>108</v>
      </c>
    </row>
    <row r="3" spans="18:18" x14ac:dyDescent="0.25">
      <c r="R3" t="s">
        <v>109</v>
      </c>
    </row>
    <row r="27" spans="18:18" x14ac:dyDescent="0.25">
      <c r="R27" t="s">
        <v>110</v>
      </c>
    </row>
    <row r="28" spans="18:18" x14ac:dyDescent="0.25">
      <c r="R28" t="s">
        <v>111</v>
      </c>
    </row>
    <row r="48" spans="18:18" x14ac:dyDescent="0.25">
      <c r="R48" t="s">
        <v>100</v>
      </c>
    </row>
    <row r="49" spans="18:18" x14ac:dyDescent="0.25">
      <c r="R49" t="s">
        <v>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9557-0318-4E42-8DCD-AB1E2E08C818}">
  <dimension ref="N1:U65"/>
  <sheetViews>
    <sheetView topLeftCell="A31" workbookViewId="0">
      <selection activeCell="R39" sqref="R39"/>
    </sheetView>
  </sheetViews>
  <sheetFormatPr defaultRowHeight="15" x14ac:dyDescent="0.25"/>
  <cols>
    <col min="19" max="19" width="18.28515625" customWidth="1"/>
    <col min="20" max="20" width="20.7109375" customWidth="1"/>
    <col min="21" max="21" width="16.42578125" customWidth="1"/>
  </cols>
  <sheetData>
    <row r="1" spans="14:21" x14ac:dyDescent="0.25">
      <c r="S1" t="s">
        <v>101</v>
      </c>
      <c r="T1" t="s">
        <v>102</v>
      </c>
      <c r="U1" t="s">
        <v>92</v>
      </c>
    </row>
    <row r="2" spans="14:21" x14ac:dyDescent="0.25">
      <c r="N2" t="s">
        <v>112</v>
      </c>
      <c r="S2">
        <v>-0.18813154974434676</v>
      </c>
      <c r="T2">
        <v>-1.0899571699406353E-3</v>
      </c>
      <c r="U2">
        <v>-1.0974794387620945E-3</v>
      </c>
    </row>
    <row r="3" spans="14:21" x14ac:dyDescent="0.25">
      <c r="N3" t="s">
        <v>105</v>
      </c>
      <c r="S3">
        <v>-0.16376371737164597</v>
      </c>
      <c r="T3">
        <v>-1.0891091023612944E-3</v>
      </c>
      <c r="U3">
        <v>-1.0932277636403667E-3</v>
      </c>
    </row>
    <row r="4" spans="14:21" x14ac:dyDescent="0.25">
      <c r="S4">
        <v>-0.16168855879015132</v>
      </c>
      <c r="T4">
        <v>-9.9992993613405232E-4</v>
      </c>
      <c r="U4">
        <v>-1.0027199633025185E-3</v>
      </c>
    </row>
    <row r="5" spans="14:21" x14ac:dyDescent="0.25">
      <c r="S5">
        <v>-0.11338120643401428</v>
      </c>
      <c r="T5">
        <v>-9.4754790036082667E-4</v>
      </c>
      <c r="U5">
        <v>-9.4537047092399084E-4</v>
      </c>
    </row>
    <row r="6" spans="14:21" x14ac:dyDescent="0.25">
      <c r="S6">
        <v>-0.11153183569350267</v>
      </c>
      <c r="T6">
        <v>-9.4456987946180127E-4</v>
      </c>
      <c r="U6">
        <v>-9.3998510714007714E-4</v>
      </c>
    </row>
    <row r="7" spans="14:21" x14ac:dyDescent="0.25">
      <c r="S7">
        <v>-9.4868816631691999E-2</v>
      </c>
      <c r="T7">
        <v>-9.1304700366077497E-4</v>
      </c>
      <c r="U7">
        <v>-9.0796566551840097E-4</v>
      </c>
    </row>
    <row r="8" spans="14:21" x14ac:dyDescent="0.25">
      <c r="S8">
        <v>-9.4092847529684054E-2</v>
      </c>
      <c r="T8">
        <v>-8.544856525570404E-4</v>
      </c>
      <c r="U8">
        <v>-8.4936443032910267E-4</v>
      </c>
    </row>
    <row r="9" spans="14:21" x14ac:dyDescent="0.25">
      <c r="S9">
        <v>-8.7725011715630075E-2</v>
      </c>
      <c r="T9">
        <v>-8.3460436449073845E-4</v>
      </c>
      <c r="U9">
        <v>-8.2975146924798475E-4</v>
      </c>
    </row>
    <row r="10" spans="14:21" x14ac:dyDescent="0.25">
      <c r="S10">
        <v>-5.9904458595497534E-2</v>
      </c>
      <c r="T10">
        <v>-7.2979944665349256E-4</v>
      </c>
      <c r="U10">
        <v>-7.2847048784294068E-4</v>
      </c>
    </row>
    <row r="11" spans="14:21" x14ac:dyDescent="0.25">
      <c r="S11">
        <v>-5.2146200313411661E-2</v>
      </c>
      <c r="T11">
        <v>-7.1749366631126315E-4</v>
      </c>
      <c r="U11">
        <v>-7.1360554708574863E-4</v>
      </c>
    </row>
    <row r="12" spans="14:21" x14ac:dyDescent="0.25">
      <c r="S12">
        <v>-5.0902524402016702E-2</v>
      </c>
      <c r="T12">
        <v>-6.9829303632459611E-4</v>
      </c>
      <c r="U12">
        <v>-6.9303622389672425E-4</v>
      </c>
    </row>
    <row r="13" spans="14:21" x14ac:dyDescent="0.25">
      <c r="S13">
        <v>-4.8643658763547037E-2</v>
      </c>
      <c r="T13">
        <v>-6.6379679967329625E-4</v>
      </c>
      <c r="U13">
        <v>-6.602390665451899E-4</v>
      </c>
    </row>
    <row r="14" spans="14:21" x14ac:dyDescent="0.25">
      <c r="S14">
        <v>-4.677138937000791E-2</v>
      </c>
      <c r="T14">
        <v>-4.5692638626347462E-4</v>
      </c>
      <c r="U14">
        <v>-4.5610018330183603E-4</v>
      </c>
    </row>
    <row r="15" spans="14:21" x14ac:dyDescent="0.25">
      <c r="S15">
        <v>-4.141752779482033E-2</v>
      </c>
      <c r="T15">
        <v>-4.4717425619809079E-4</v>
      </c>
      <c r="U15">
        <v>-4.4398258600463099E-4</v>
      </c>
    </row>
    <row r="16" spans="14:21" x14ac:dyDescent="0.25">
      <c r="S16">
        <v>-4.1041717776938658E-2</v>
      </c>
      <c r="T16">
        <v>-4.3839525377310957E-4</v>
      </c>
      <c r="U16">
        <v>-4.4319116465391453E-4</v>
      </c>
    </row>
    <row r="17" spans="19:21" x14ac:dyDescent="0.25">
      <c r="S17">
        <v>-4.0765158368309073E-2</v>
      </c>
      <c r="T17">
        <v>-3.1529636947216072E-4</v>
      </c>
      <c r="U17">
        <v>-3.1658814946393572E-4</v>
      </c>
    </row>
    <row r="18" spans="19:21" x14ac:dyDescent="0.25">
      <c r="S18">
        <v>-3.9827590805330271E-2</v>
      </c>
      <c r="T18">
        <v>-2.977998762041887E-4</v>
      </c>
      <c r="U18">
        <v>-2.9943790919365618E-4</v>
      </c>
    </row>
    <row r="19" spans="19:21" x14ac:dyDescent="0.25">
      <c r="S19">
        <v>-3.7081221703379352E-2</v>
      </c>
      <c r="T19">
        <v>-2.7459036907547885E-4</v>
      </c>
      <c r="U19">
        <v>-2.7014850816686666E-4</v>
      </c>
    </row>
    <row r="20" spans="19:21" x14ac:dyDescent="0.25">
      <c r="S20">
        <v>-3.5669579275670493E-2</v>
      </c>
      <c r="T20">
        <v>-2.6463469138595427E-4</v>
      </c>
      <c r="U20">
        <v>-2.5945918497784128E-4</v>
      </c>
    </row>
    <row r="21" spans="19:21" x14ac:dyDescent="0.25">
      <c r="S21">
        <v>-2.4680447891483048E-2</v>
      </c>
      <c r="T21">
        <v>-2.3429485611199067E-4</v>
      </c>
      <c r="U21">
        <v>-2.3402638973421509E-4</v>
      </c>
    </row>
    <row r="22" spans="19:21" x14ac:dyDescent="0.25">
      <c r="S22">
        <v>-2.2750485859749148E-2</v>
      </c>
      <c r="T22">
        <v>-2.3307194353082287E-4</v>
      </c>
      <c r="U22">
        <v>-2.3011202762630769E-4</v>
      </c>
    </row>
    <row r="23" spans="19:21" x14ac:dyDescent="0.25">
      <c r="S23">
        <v>-2.1629883659904259E-2</v>
      </c>
      <c r="T23">
        <v>-2.2556671092633323E-4</v>
      </c>
      <c r="U23">
        <v>-2.2763202086932083E-4</v>
      </c>
    </row>
    <row r="24" spans="19:21" x14ac:dyDescent="0.25">
      <c r="S24">
        <v>-1.3195665211741314E-2</v>
      </c>
      <c r="T24">
        <v>-2.1551613204031527E-4</v>
      </c>
      <c r="U24">
        <v>-2.1787342865309728E-4</v>
      </c>
    </row>
    <row r="25" spans="19:21" x14ac:dyDescent="0.25">
      <c r="S25">
        <v>-1.1878703056042994E-2</v>
      </c>
      <c r="T25">
        <v>-2.0340982876016454E-4</v>
      </c>
      <c r="U25">
        <v>-2.0768336431606534E-4</v>
      </c>
    </row>
    <row r="26" spans="19:21" x14ac:dyDescent="0.25">
      <c r="S26">
        <v>-1.2617294884347263E-3</v>
      </c>
      <c r="T26">
        <v>-1.6990256474903875E-4</v>
      </c>
      <c r="U26">
        <v>-1.6802314438295373E-4</v>
      </c>
    </row>
    <row r="27" spans="19:21" x14ac:dyDescent="0.25">
      <c r="S27">
        <v>-8.7797552637169929E-4</v>
      </c>
      <c r="T27">
        <v>-1.5936888114441374E-4</v>
      </c>
      <c r="U27">
        <v>-1.6209918838281772E-4</v>
      </c>
    </row>
    <row r="28" spans="19:21" x14ac:dyDescent="0.25">
      <c r="S28">
        <v>-5.5007135099938154E-4</v>
      </c>
      <c r="T28">
        <v>-1.5852145859698966E-4</v>
      </c>
      <c r="U28">
        <v>-1.6155659616659416E-4</v>
      </c>
    </row>
    <row r="29" spans="19:21" x14ac:dyDescent="0.25">
      <c r="S29">
        <v>7.0708342191205809E-4</v>
      </c>
      <c r="T29">
        <v>-1.4449750042895429E-4</v>
      </c>
      <c r="U29">
        <v>-1.448672222207183E-4</v>
      </c>
    </row>
    <row r="30" spans="19:21" x14ac:dyDescent="0.25">
      <c r="S30">
        <v>2.9560998368831637E-3</v>
      </c>
      <c r="T30">
        <v>-1.2573113571872924E-4</v>
      </c>
      <c r="U30">
        <v>-1.2487676532961338E-4</v>
      </c>
    </row>
    <row r="31" spans="19:21" x14ac:dyDescent="0.25">
      <c r="S31">
        <v>8.6823004545193427E-3</v>
      </c>
      <c r="T31">
        <v>-1.1899429500535769E-4</v>
      </c>
      <c r="U31">
        <v>-1.2268750984287171E-4</v>
      </c>
    </row>
    <row r="32" spans="19:21" x14ac:dyDescent="0.25">
      <c r="S32">
        <v>9.2863438392158937E-3</v>
      </c>
      <c r="T32">
        <v>-1.0119162172468163E-4</v>
      </c>
      <c r="U32">
        <v>-1.0469470784225875E-4</v>
      </c>
    </row>
    <row r="33" spans="19:21" x14ac:dyDescent="0.25">
      <c r="S33">
        <v>1.1301345542559238E-2</v>
      </c>
      <c r="T33">
        <v>-5.9890872940539241E-5</v>
      </c>
      <c r="U33">
        <v>-7.0172839775643411E-5</v>
      </c>
    </row>
    <row r="34" spans="19:21" x14ac:dyDescent="0.25">
      <c r="S34">
        <v>1.3676760614274919E-2</v>
      </c>
      <c r="T34">
        <v>-5.8006702273893755E-5</v>
      </c>
      <c r="U34">
        <v>-5.2772704437282353E-5</v>
      </c>
    </row>
    <row r="35" spans="19:21" x14ac:dyDescent="0.25">
      <c r="S35">
        <v>1.3916944139317433E-2</v>
      </c>
      <c r="T35">
        <v>-4.8585928442361834E-5</v>
      </c>
      <c r="U35">
        <v>-5.2408115626035185E-5</v>
      </c>
    </row>
    <row r="36" spans="19:21" x14ac:dyDescent="0.25">
      <c r="S36">
        <v>1.4278534764531781E-2</v>
      </c>
      <c r="T36">
        <v>-3.0372138735962253E-5</v>
      </c>
      <c r="U36">
        <v>-2.8019624923512898E-5</v>
      </c>
    </row>
    <row r="37" spans="19:21" x14ac:dyDescent="0.25">
      <c r="S37">
        <v>1.8734341858072323E-2</v>
      </c>
      <c r="T37">
        <v>-1.0869781764834014E-5</v>
      </c>
      <c r="U37">
        <v>-1.0623702761277309E-5</v>
      </c>
    </row>
    <row r="38" spans="19:21" x14ac:dyDescent="0.25">
      <c r="S38">
        <v>2.2237630882517401E-2</v>
      </c>
      <c r="T38">
        <v>1.2793163731754037E-5</v>
      </c>
      <c r="U38">
        <v>8.7228065395110157E-6</v>
      </c>
    </row>
    <row r="39" spans="19:21" x14ac:dyDescent="0.25">
      <c r="S39">
        <v>2.2756115950629763E-2</v>
      </c>
      <c r="T39">
        <v>1.7516587523709777E-5</v>
      </c>
      <c r="U39">
        <v>1.4890586573295945E-5</v>
      </c>
    </row>
    <row r="40" spans="19:21" x14ac:dyDescent="0.25">
      <c r="S40">
        <v>2.4447685082894299E-2</v>
      </c>
      <c r="T40">
        <v>1.9012001825867474E-5</v>
      </c>
      <c r="U40">
        <v>1.8124960562205736E-5</v>
      </c>
    </row>
    <row r="41" spans="19:21" x14ac:dyDescent="0.25">
      <c r="S41">
        <v>2.6131337707163027E-2</v>
      </c>
      <c r="T41">
        <v>2.5710979282626422E-5</v>
      </c>
      <c r="U41">
        <v>2.1538366607080884E-5</v>
      </c>
    </row>
    <row r="42" spans="19:21" x14ac:dyDescent="0.25">
      <c r="S42">
        <v>2.6328299004707123E-2</v>
      </c>
      <c r="T42">
        <v>2.725051561233531E-5</v>
      </c>
      <c r="U42">
        <v>2.1591931778804779E-5</v>
      </c>
    </row>
    <row r="43" spans="19:21" x14ac:dyDescent="0.25">
      <c r="S43">
        <v>2.6359373168775235E-2</v>
      </c>
      <c r="T43">
        <v>2.7755780987993861E-5</v>
      </c>
      <c r="U43">
        <v>2.5114436021782607E-5</v>
      </c>
    </row>
    <row r="44" spans="19:21" x14ac:dyDescent="0.25">
      <c r="S44">
        <v>2.8432944097623203E-2</v>
      </c>
      <c r="T44">
        <v>2.8879532517326126E-5</v>
      </c>
      <c r="U44">
        <v>2.7930146640865817E-5</v>
      </c>
    </row>
    <row r="45" spans="19:21" x14ac:dyDescent="0.25">
      <c r="S45">
        <v>3.0975241296347988E-2</v>
      </c>
      <c r="T45">
        <v>3.2154096102030838E-5</v>
      </c>
      <c r="U45">
        <v>3.1598412319364284E-5</v>
      </c>
    </row>
    <row r="46" spans="19:21" x14ac:dyDescent="0.25">
      <c r="S46">
        <v>3.1642088076742958E-2</v>
      </c>
      <c r="T46">
        <v>3.8757352284080706E-5</v>
      </c>
      <c r="U46">
        <v>3.4481926674650755E-5</v>
      </c>
    </row>
    <row r="47" spans="19:21" x14ac:dyDescent="0.25">
      <c r="S47">
        <v>3.3739787408842759E-2</v>
      </c>
      <c r="T47">
        <v>4.345764354160217E-5</v>
      </c>
      <c r="U47">
        <v>4.1609706708435696E-5</v>
      </c>
    </row>
    <row r="48" spans="19:21" x14ac:dyDescent="0.25">
      <c r="S48">
        <v>3.6561715903949743E-2</v>
      </c>
      <c r="T48">
        <v>4.5936747828776052E-5</v>
      </c>
      <c r="U48">
        <v>4.6086009616566961E-5</v>
      </c>
    </row>
    <row r="49" spans="19:21" x14ac:dyDescent="0.25">
      <c r="S49">
        <v>3.7995745103460266E-2</v>
      </c>
      <c r="T49">
        <v>5.0727957006103125E-5</v>
      </c>
      <c r="U49">
        <v>4.6297266776005564E-5</v>
      </c>
    </row>
    <row r="50" spans="19:21" x14ac:dyDescent="0.25">
      <c r="S50">
        <v>4.0871978001087772E-2</v>
      </c>
      <c r="T50">
        <v>5.1228282736116859E-5</v>
      </c>
      <c r="U50">
        <v>4.6849486742220631E-5</v>
      </c>
    </row>
    <row r="51" spans="19:21" x14ac:dyDescent="0.25">
      <c r="S51">
        <v>4.1850657526254942E-2</v>
      </c>
      <c r="T51">
        <v>5.9689729716042776E-5</v>
      </c>
      <c r="U51">
        <v>5.5180936826682964E-5</v>
      </c>
    </row>
    <row r="52" spans="19:21" x14ac:dyDescent="0.25">
      <c r="S52">
        <v>4.7777205335397976E-2</v>
      </c>
      <c r="T52">
        <v>6.2745761858177575E-5</v>
      </c>
      <c r="U52">
        <v>6.6168970697686423E-5</v>
      </c>
    </row>
    <row r="53" spans="19:21" x14ac:dyDescent="0.25">
      <c r="S53">
        <v>4.7808317279770307E-2</v>
      </c>
      <c r="T53">
        <v>1.191083362723248E-4</v>
      </c>
      <c r="U53">
        <v>1.2287545123824614E-4</v>
      </c>
    </row>
    <row r="54" spans="19:21" x14ac:dyDescent="0.25">
      <c r="S54">
        <v>5.8090286079636844E-2</v>
      </c>
      <c r="T54">
        <v>1.4543715305749116E-4</v>
      </c>
      <c r="U54">
        <v>1.5044205021145715E-4</v>
      </c>
    </row>
    <row r="55" spans="19:21" x14ac:dyDescent="0.25">
      <c r="S55">
        <v>5.849209644721487E-2</v>
      </c>
      <c r="T55">
        <v>1.5427979479827212E-4</v>
      </c>
      <c r="U55">
        <v>1.5894501129257513E-4</v>
      </c>
    </row>
    <row r="56" spans="19:21" x14ac:dyDescent="0.25">
      <c r="S56">
        <v>6.0216306033545219E-2</v>
      </c>
      <c r="T56">
        <v>1.6549544662563045E-4</v>
      </c>
      <c r="U56">
        <v>1.6733599269761791E-4</v>
      </c>
    </row>
    <row r="57" spans="19:21" x14ac:dyDescent="0.25">
      <c r="S57">
        <v>6.4087528932127658E-2</v>
      </c>
      <c r="T57">
        <v>1.9165396411435429E-4</v>
      </c>
      <c r="U57">
        <v>1.9342103500823507E-4</v>
      </c>
    </row>
    <row r="58" spans="19:21" x14ac:dyDescent="0.25">
      <c r="S58">
        <v>6.504777126565342E-2</v>
      </c>
      <c r="T58">
        <v>1.9875325747849282E-4</v>
      </c>
      <c r="U58">
        <v>1.9444389453592828E-4</v>
      </c>
    </row>
    <row r="59" spans="19:21" x14ac:dyDescent="0.25">
      <c r="S59">
        <v>6.724575726841886E-2</v>
      </c>
      <c r="T59">
        <v>2.1119630646194293E-4</v>
      </c>
      <c r="U59">
        <v>2.1644025664383556E-4</v>
      </c>
    </row>
    <row r="60" spans="19:21" x14ac:dyDescent="0.25">
      <c r="S60">
        <v>8.1638607636884686E-2</v>
      </c>
      <c r="T60">
        <v>2.3421637118107609E-4</v>
      </c>
      <c r="U60">
        <v>2.2522276090005539E-4</v>
      </c>
    </row>
    <row r="61" spans="19:21" x14ac:dyDescent="0.25">
      <c r="S61">
        <v>8.5388514325034137E-2</v>
      </c>
      <c r="T61">
        <v>2.3524636090164336E-4</v>
      </c>
      <c r="U61">
        <v>2.4019785394104043E-4</v>
      </c>
    </row>
    <row r="62" spans="19:21" x14ac:dyDescent="0.25">
      <c r="S62">
        <v>9.1153803000402434E-2</v>
      </c>
      <c r="T62">
        <v>2.5920132608571976E-4</v>
      </c>
      <c r="U62">
        <v>2.6439673718439433E-4</v>
      </c>
    </row>
    <row r="63" spans="19:21" x14ac:dyDescent="0.25">
      <c r="S63">
        <v>9.8132052262759117E-2</v>
      </c>
      <c r="T63">
        <v>2.6811540230130184E-4</v>
      </c>
      <c r="U63">
        <v>2.7290137340048141E-4</v>
      </c>
    </row>
    <row r="64" spans="19:21" x14ac:dyDescent="0.25">
      <c r="S64">
        <v>0.11404802695169014</v>
      </c>
      <c r="T64">
        <v>3.0858268607512353E-4</v>
      </c>
      <c r="U64">
        <v>3.0995333615760476E-4</v>
      </c>
    </row>
    <row r="65" spans="19:21" x14ac:dyDescent="0.25">
      <c r="S65">
        <v>0.14318290662439903</v>
      </c>
      <c r="T65">
        <v>4.8021067785535346E-4</v>
      </c>
      <c r="U65">
        <v>4.8164480826516989E-4</v>
      </c>
    </row>
  </sheetData>
  <sortState xmlns:xlrd2="http://schemas.microsoft.com/office/spreadsheetml/2017/richdata2" ref="T2:T65">
    <sortCondition ref="T2:T6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34BA-59B9-47A9-9410-B11ACC0F831B}">
  <dimension ref="N1:P65"/>
  <sheetViews>
    <sheetView workbookViewId="0">
      <selection activeCell="J23" sqref="J23"/>
    </sheetView>
  </sheetViews>
  <sheetFormatPr defaultRowHeight="15" x14ac:dyDescent="0.25"/>
  <cols>
    <col min="14" max="14" width="16.140625" customWidth="1"/>
    <col min="15" max="15" width="17.42578125" customWidth="1"/>
  </cols>
  <sheetData>
    <row r="1" spans="14:16" ht="30" x14ac:dyDescent="0.25">
      <c r="N1" t="s">
        <v>92</v>
      </c>
      <c r="O1" s="6" t="s">
        <v>114</v>
      </c>
      <c r="P1" t="s">
        <v>113</v>
      </c>
    </row>
    <row r="2" spans="14:16" x14ac:dyDescent="0.25">
      <c r="N2">
        <f>'PQBRT Calcs Segments'!E4</f>
        <v>6.8805320551240814E-5</v>
      </c>
      <c r="O2">
        <f>N2/$P$2</f>
        <v>4.8414210716925324E-2</v>
      </c>
      <c r="P2">
        <f>'PQBRT Calcs Segments'!T6</f>
        <v>1.421180259522167E-3</v>
      </c>
    </row>
    <row r="3" spans="14:16" x14ac:dyDescent="0.25">
      <c r="N3">
        <f>'PQBRT Calcs Segments'!E5</f>
        <v>6.0588936826682964E-5</v>
      </c>
      <c r="O3">
        <f t="shared" ref="O3:O65" si="0">N3/$P$2</f>
        <v>4.2632830297723343E-2</v>
      </c>
    </row>
    <row r="4" spans="14:16" x14ac:dyDescent="0.25">
      <c r="N4">
        <f>'PQBRT Calcs Segments'!E6</f>
        <v>4.8889266776005562E-5</v>
      </c>
      <c r="O4">
        <f t="shared" si="0"/>
        <v>3.4400468517936801E-2</v>
      </c>
    </row>
    <row r="5" spans="14:16" x14ac:dyDescent="0.25">
      <c r="N5">
        <f>'PQBRT Calcs Segments'!E7</f>
        <v>4.2177486742220632E-5</v>
      </c>
      <c r="O5">
        <f t="shared" si="0"/>
        <v>2.9677788204292718E-2</v>
      </c>
    </row>
    <row r="6" spans="14:16" x14ac:dyDescent="0.25">
      <c r="N6">
        <f>'PQBRT Calcs Segments'!E8</f>
        <v>3.4345706708435692E-5</v>
      </c>
      <c r="O6">
        <f t="shared" si="0"/>
        <v>2.4167030521507173E-2</v>
      </c>
    </row>
    <row r="7" spans="14:16" x14ac:dyDescent="0.25">
      <c r="N7">
        <f>'PQBRT Calcs Segments'!E9</f>
        <v>2.6993926674650755E-5</v>
      </c>
      <c r="O7">
        <f t="shared" si="0"/>
        <v>1.8994020282639391E-2</v>
      </c>
    </row>
    <row r="8" spans="14:16" x14ac:dyDescent="0.25">
      <c r="N8">
        <f>'PQBRT Calcs Segments'!E10</f>
        <v>1.9610146640865815E-5</v>
      </c>
      <c r="O8">
        <f t="shared" si="0"/>
        <v>1.3798493547510428E-2</v>
      </c>
    </row>
    <row r="9" spans="14:16" x14ac:dyDescent="0.25">
      <c r="N9">
        <f>'PQBRT Calcs Segments'!E11</f>
        <v>1.0914366607080892E-5</v>
      </c>
      <c r="O9">
        <f t="shared" si="0"/>
        <v>7.6797904656729114E-3</v>
      </c>
    </row>
    <row r="10" spans="14:16" x14ac:dyDescent="0.25">
      <c r="N10">
        <f>'PQBRT Calcs Segments'!E12</f>
        <v>5.2585865732959536E-6</v>
      </c>
      <c r="O10">
        <f t="shared" si="0"/>
        <v>3.7001545286479069E-3</v>
      </c>
    </row>
    <row r="11" spans="14:16" x14ac:dyDescent="0.25">
      <c r="N11">
        <f>'PQBRT Calcs Segments'!E13</f>
        <v>-3.9491934604889877E-6</v>
      </c>
      <c r="O11">
        <f t="shared" si="0"/>
        <v>-2.7788124933685724E-3</v>
      </c>
    </row>
    <row r="12" spans="14:16" x14ac:dyDescent="0.25">
      <c r="N12">
        <f>'PQBRT Calcs Segments'!E14</f>
        <v>-2.9080115626035181E-5</v>
      </c>
      <c r="O12">
        <f t="shared" si="0"/>
        <v>-2.0461947336513509E-2</v>
      </c>
    </row>
    <row r="13" spans="14:16" x14ac:dyDescent="0.25">
      <c r="N13">
        <f>'PQBRT Calcs Segments'!E15</f>
        <v>-4.1398707842258764E-5</v>
      </c>
      <c r="O13">
        <f t="shared" si="0"/>
        <v>-2.9129807823377697E-2</v>
      </c>
    </row>
    <row r="14" spans="14:16" x14ac:dyDescent="0.25">
      <c r="N14">
        <f>'PQBRT Calcs Segments'!E16</f>
        <v>-8.7572596166594181E-5</v>
      </c>
      <c r="O14">
        <f t="shared" si="0"/>
        <v>-6.1619626067729139E-2</v>
      </c>
    </row>
    <row r="15" spans="14:16" x14ac:dyDescent="0.25">
      <c r="N15">
        <f>'PQBRT Calcs Segments'!E17</f>
        <v>-1.2117118838281775E-4</v>
      </c>
      <c r="O15">
        <f t="shared" si="0"/>
        <v>-8.5260956568280963E-2</v>
      </c>
    </row>
    <row r="16" spans="14:16" x14ac:dyDescent="0.25">
      <c r="N16">
        <f>'PQBRT Calcs Segments'!E18</f>
        <v>-1.6216142865309725E-4</v>
      </c>
      <c r="O16">
        <f t="shared" si="0"/>
        <v>-0.11410335006174346</v>
      </c>
    </row>
    <row r="17" spans="14:15" x14ac:dyDescent="0.25">
      <c r="N17">
        <f>'PQBRT Calcs Segments'!E19</f>
        <v>-1.8104002086932085E-4</v>
      </c>
      <c r="O17">
        <f t="shared" si="0"/>
        <v>-0.12738709228215048</v>
      </c>
    </row>
    <row r="18" spans="14:15" x14ac:dyDescent="0.25">
      <c r="N18">
        <f>'PQBRT Calcs Segments'!E20</f>
        <v>-2.3335790919365614E-4</v>
      </c>
      <c r="O18">
        <f t="shared" si="0"/>
        <v>-0.16420007780864923</v>
      </c>
    </row>
    <row r="19" spans="14:15" x14ac:dyDescent="0.25">
      <c r="N19">
        <f>'PQBRT Calcs Segments'!E21</f>
        <v>-2.7009214946393568E-4</v>
      </c>
      <c r="O19">
        <f t="shared" si="0"/>
        <v>-0.19004777729937425</v>
      </c>
    </row>
    <row r="20" spans="14:15" x14ac:dyDescent="0.25">
      <c r="N20">
        <f>'PQBRT Calcs Segments'!E22</f>
        <v>-2.5284238973421515E-4</v>
      </c>
      <c r="O20">
        <f t="shared" si="0"/>
        <v>-0.17791014759748106</v>
      </c>
    </row>
    <row r="21" spans="14:15" x14ac:dyDescent="0.25">
      <c r="N21">
        <f>'PQBRT Calcs Segments'!E23</f>
        <v>-3.054472222207182E-4</v>
      </c>
      <c r="O21">
        <f t="shared" si="0"/>
        <v>-0.21492503866006166</v>
      </c>
    </row>
    <row r="22" spans="14:15" x14ac:dyDescent="0.25">
      <c r="N22">
        <f>'PQBRT Calcs Segments'!E24</f>
        <v>-3.9277370276127725E-4</v>
      </c>
      <c r="O22">
        <f t="shared" si="0"/>
        <v>-0.27637148780362081</v>
      </c>
    </row>
    <row r="23" spans="14:15" x14ac:dyDescent="0.25">
      <c r="N23">
        <f>'PQBRT Calcs Segments'!E25</f>
        <v>-2.6349018330183607E-4</v>
      </c>
      <c r="O23">
        <f t="shared" si="0"/>
        <v>-0.18540236647420605</v>
      </c>
    </row>
    <row r="24" spans="14:15" x14ac:dyDescent="0.25">
      <c r="N24">
        <f>'PQBRT Calcs Segments'!E26</f>
        <v>-5.6770666384239519E-4</v>
      </c>
      <c r="O24">
        <f t="shared" si="0"/>
        <v>-0.39946140543302439</v>
      </c>
    </row>
    <row r="25" spans="14:15" x14ac:dyDescent="0.25">
      <c r="N25">
        <f>'PQBRT Calcs Segments'!E27</f>
        <v>-3.5746314438295365E-4</v>
      </c>
      <c r="O25">
        <f t="shared" si="0"/>
        <v>-0.25152554856281278</v>
      </c>
    </row>
    <row r="26" spans="14:15" x14ac:dyDescent="0.25">
      <c r="N26">
        <f>'PQBRT Calcs Segments'!E28</f>
        <v>-7.3083962492351273E-4</v>
      </c>
      <c r="O26">
        <f t="shared" si="0"/>
        <v>-0.51424836506611593</v>
      </c>
    </row>
    <row r="27" spans="14:15" x14ac:dyDescent="0.25">
      <c r="N27">
        <f>'PQBRT Calcs Segments'!E29</f>
        <v>-5.9928610546407181E-4</v>
      </c>
      <c r="O27">
        <f t="shared" si="0"/>
        <v>-0.42168197978317357</v>
      </c>
    </row>
    <row r="28" spans="14:15" x14ac:dyDescent="0.25">
      <c r="N28">
        <f>'PQBRT Calcs Segments'!E30</f>
        <v>-6.0798258600463064E-4</v>
      </c>
      <c r="O28">
        <f t="shared" si="0"/>
        <v>-0.42780117576995347</v>
      </c>
    </row>
    <row r="29" spans="14:15" x14ac:dyDescent="0.25">
      <c r="N29">
        <f>'PQBRT Calcs Segments'!E31</f>
        <v>-6.8083906654518985E-4</v>
      </c>
      <c r="O29">
        <f t="shared" si="0"/>
        <v>-0.47906594676040842</v>
      </c>
    </row>
    <row r="30" spans="14:15" x14ac:dyDescent="0.25">
      <c r="N30">
        <f>'PQBRT Calcs Segments'!E32</f>
        <v>-8.5130554708574835E-4</v>
      </c>
      <c r="O30">
        <f t="shared" si="0"/>
        <v>-0.59901306775255703</v>
      </c>
    </row>
    <row r="31" spans="14:15" x14ac:dyDescent="0.25">
      <c r="N31">
        <f>'PQBRT Calcs Segments'!E33</f>
        <v>-9.3130202762630766E-4</v>
      </c>
      <c r="O31">
        <f t="shared" si="0"/>
        <v>-0.65530183197128877</v>
      </c>
    </row>
    <row r="32" spans="14:15" x14ac:dyDescent="0.25">
      <c r="N32">
        <f>'PQBRT Calcs Segments'!E34</f>
        <v>-9.207385081668666E-4</v>
      </c>
      <c r="O32">
        <f t="shared" si="0"/>
        <v>-0.64786891177086836</v>
      </c>
    </row>
    <row r="33" spans="14:15" x14ac:dyDescent="0.25">
      <c r="N33">
        <f>'PQBRT Calcs Segments'!E35</f>
        <v>-1.0821449887074251E-3</v>
      </c>
      <c r="O33">
        <f t="shared" si="0"/>
        <v>-0.76144104975906912</v>
      </c>
    </row>
    <row r="34" spans="14:15" x14ac:dyDescent="0.25">
      <c r="N34">
        <f>'PQBRT Calcs Segments'!E36</f>
        <v>-1.4052114692479846E-3</v>
      </c>
      <c r="O34">
        <f t="shared" si="0"/>
        <v>-0.98876371229674176</v>
      </c>
    </row>
    <row r="35" spans="14:15" x14ac:dyDescent="0.25">
      <c r="N35">
        <f>'PQBRT Calcs Segments'!E37</f>
        <v>-1.4800879497885431E-3</v>
      </c>
      <c r="O35">
        <f t="shared" si="0"/>
        <v>-1.0414498371136833</v>
      </c>
    </row>
    <row r="36" spans="14:15" x14ac:dyDescent="0.25">
      <c r="N36">
        <f>'PQBRT Calcs Segments'!E38</f>
        <v>-1.5524344303291028E-3</v>
      </c>
      <c r="O36">
        <f t="shared" si="0"/>
        <v>-1.092355751444976</v>
      </c>
    </row>
    <row r="37" spans="14:15" x14ac:dyDescent="0.25">
      <c r="N37">
        <f>'PQBRT Calcs Segments'!E39</f>
        <v>-1.630763262815606E-3</v>
      </c>
      <c r="O37">
        <f t="shared" si="0"/>
        <v>-1.1474710909395165</v>
      </c>
    </row>
    <row r="38" spans="14:15" x14ac:dyDescent="0.25">
      <c r="N38">
        <f>'PQBRT Calcs Segments'!E40</f>
        <v>-1.7198497433561642E-3</v>
      </c>
      <c r="O38">
        <f t="shared" si="0"/>
        <v>-1.2101559473774401</v>
      </c>
    </row>
    <row r="39" spans="14:15" x14ac:dyDescent="0.25">
      <c r="N39">
        <f>'PQBRT Calcs Segments'!E41</f>
        <v>-1.818826223896724E-3</v>
      </c>
      <c r="O39">
        <f t="shared" si="0"/>
        <v>-1.2797998084410873</v>
      </c>
    </row>
    <row r="40" spans="14:15" x14ac:dyDescent="0.25">
      <c r="N40">
        <f>'PQBRT Calcs Segments'!E42</f>
        <v>-1.8953627044372826E-3</v>
      </c>
      <c r="O40">
        <f t="shared" si="0"/>
        <v>-1.333653976501578</v>
      </c>
    </row>
    <row r="41" spans="14:15" x14ac:dyDescent="0.25">
      <c r="N41">
        <f>'PQBRT Calcs Segments'!E43</f>
        <v>-1.9871691849778412E-3</v>
      </c>
      <c r="O41">
        <f t="shared" si="0"/>
        <v>-1.3982527351217027</v>
      </c>
    </row>
    <row r="42" spans="14:15" x14ac:dyDescent="0.25">
      <c r="N42">
        <f>'PQBRT Calcs Segments'!E44</f>
        <v>-2.0508456655184007E-3</v>
      </c>
      <c r="O42">
        <f t="shared" si="0"/>
        <v>-1.4430580862472306</v>
      </c>
    </row>
    <row r="43" spans="14:15" x14ac:dyDescent="0.25">
      <c r="N43">
        <f>'PQBRT Calcs Segments'!E45</f>
        <v>-2.143292146058959E-3</v>
      </c>
      <c r="O43">
        <f t="shared" si="0"/>
        <v>-1.5081071747925787</v>
      </c>
    </row>
    <row r="44" spans="14:15" x14ac:dyDescent="0.25">
      <c r="N44">
        <f>'PQBRT Calcs Segments'!E46</f>
        <v>-2.2382586265995187E-3</v>
      </c>
      <c r="O44">
        <f t="shared" si="0"/>
        <v>-1.5749294374184961</v>
      </c>
    </row>
    <row r="45" spans="14:15" x14ac:dyDescent="0.25">
      <c r="N45">
        <f>'PQBRT Calcs Segments'!E47</f>
        <v>-2.3080151071400773E-3</v>
      </c>
      <c r="O45">
        <f t="shared" si="0"/>
        <v>-1.6240129228336484</v>
      </c>
    </row>
    <row r="46" spans="14:15" x14ac:dyDescent="0.25">
      <c r="N46">
        <f>'PQBRT Calcs Segments'!E48</f>
        <v>-2.3791215876806356E-3</v>
      </c>
      <c r="O46">
        <f t="shared" si="0"/>
        <v>-1.674046322934819</v>
      </c>
    </row>
    <row r="47" spans="14:15" x14ac:dyDescent="0.25">
      <c r="N47">
        <f>'PQBRT Calcs Segments'!E49</f>
        <v>-2.4954080682211954E-3</v>
      </c>
      <c r="O47">
        <f t="shared" si="0"/>
        <v>-1.7558702011947507</v>
      </c>
    </row>
    <row r="48" spans="14:15" x14ac:dyDescent="0.25">
      <c r="N48">
        <f>'PQBRT Calcs Segments'!E50</f>
        <v>-2.5677545487617541E-3</v>
      </c>
      <c r="O48">
        <f t="shared" si="0"/>
        <v>-1.8067761155260427</v>
      </c>
    </row>
    <row r="49" spans="14:15" x14ac:dyDescent="0.25">
      <c r="N49">
        <f>'PQBRT Calcs Segments'!E51</f>
        <v>-2.6635210293023135E-3</v>
      </c>
      <c r="O49">
        <f t="shared" si="0"/>
        <v>-1.8741612905584895</v>
      </c>
    </row>
    <row r="50" spans="14:15" x14ac:dyDescent="0.25">
      <c r="N50">
        <f>'PQBRT Calcs Segments'!E52</f>
        <v>-2.751397509842872E-3</v>
      </c>
      <c r="O50">
        <f t="shared" si="0"/>
        <v>-1.9359947419815373</v>
      </c>
    </row>
    <row r="51" spans="14:15" x14ac:dyDescent="0.25">
      <c r="N51">
        <f>'PQBRT Calcs Segments'!E53</f>
        <v>-2.8095339903834327E-3</v>
      </c>
      <c r="O51">
        <f t="shared" si="0"/>
        <v>-1.9769019246918487</v>
      </c>
    </row>
    <row r="52" spans="14:15" x14ac:dyDescent="0.25">
      <c r="N52">
        <f>'PQBRT Calcs Segments'!E54</f>
        <v>-2.8987104709239913E-3</v>
      </c>
      <c r="O52">
        <f t="shared" si="0"/>
        <v>-2.0396501087755072</v>
      </c>
    </row>
    <row r="53" spans="14:15" x14ac:dyDescent="0.25">
      <c r="N53">
        <f>'PQBRT Calcs Segments'!E55</f>
        <v>-2.9588040073023824E-3</v>
      </c>
      <c r="O53">
        <f t="shared" si="0"/>
        <v>-2.0819343552500507</v>
      </c>
    </row>
    <row r="54" spans="14:15" x14ac:dyDescent="0.25">
      <c r="N54">
        <f>'PQBRT Calcs Segments'!E56</f>
        <v>-3.0285651917348298E-3</v>
      </c>
      <c r="O54">
        <f t="shared" si="0"/>
        <v>-2.1310211505140821</v>
      </c>
    </row>
    <row r="55" spans="14:15" x14ac:dyDescent="0.25">
      <c r="N55">
        <f>'PQBRT Calcs Segments'!E57</f>
        <v>-3.0883404878429407E-3</v>
      </c>
      <c r="O55">
        <f t="shared" si="0"/>
        <v>-2.1730814702431278</v>
      </c>
    </row>
    <row r="56" spans="14:15" x14ac:dyDescent="0.25">
      <c r="N56">
        <f>'PQBRT Calcs Segments'!E58</f>
        <v>-3.6373699633025182E-3</v>
      </c>
      <c r="O56">
        <f t="shared" si="0"/>
        <v>-2.5594008493514289</v>
      </c>
    </row>
    <row r="57" spans="14:15" x14ac:dyDescent="0.25">
      <c r="N57">
        <f>'PQBRT Calcs Segments'!E59</f>
        <v>-3.7028577636403675E-3</v>
      </c>
      <c r="O57">
        <f t="shared" si="0"/>
        <v>-2.6054807184595656</v>
      </c>
    </row>
    <row r="58" spans="14:15" x14ac:dyDescent="0.25">
      <c r="N58">
        <f>'PQBRT Calcs Segments'!E60</f>
        <v>-3.6950355639782167E-3</v>
      </c>
      <c r="O58">
        <f t="shared" si="0"/>
        <v>-2.5999767019143452</v>
      </c>
    </row>
    <row r="59" spans="14:15" x14ac:dyDescent="0.25">
      <c r="N59">
        <f>'PQBRT Calcs Segments'!E61</f>
        <v>-3.7559733643160662E-3</v>
      </c>
      <c r="O59">
        <f t="shared" si="0"/>
        <v>-2.6428550067103447</v>
      </c>
    </row>
    <row r="60" spans="14:15" x14ac:dyDescent="0.25">
      <c r="N60">
        <f>'PQBRT Calcs Segments'!E62</f>
        <v>-3.8408811646539155E-3</v>
      </c>
      <c r="O60">
        <f t="shared" si="0"/>
        <v>-2.702599574486988</v>
      </c>
    </row>
    <row r="61" spans="14:15" x14ac:dyDescent="0.25">
      <c r="N61">
        <f>'PQBRT Calcs Segments'!E63</f>
        <v>-3.8469489649917647E-3</v>
      </c>
      <c r="O61">
        <f t="shared" si="0"/>
        <v>-2.706869124600138</v>
      </c>
    </row>
    <row r="62" spans="14:15" x14ac:dyDescent="0.25">
      <c r="N62">
        <f>'PQBRT Calcs Segments'!E64</f>
        <v>-3.9123967653296142E-3</v>
      </c>
      <c r="O62">
        <f t="shared" si="0"/>
        <v>-2.7529208480879483</v>
      </c>
    </row>
    <row r="63" spans="14:15" x14ac:dyDescent="0.25">
      <c r="N63">
        <f>'PQBRT Calcs Segments'!E65</f>
        <v>-4.1410294387620953E-3</v>
      </c>
      <c r="O63">
        <f t="shared" si="0"/>
        <v>-2.9137960586044187</v>
      </c>
    </row>
    <row r="64" spans="14:15" x14ac:dyDescent="0.25">
      <c r="N64">
        <f>'PQBRT Calcs Segments'!E66</f>
        <v>-4.1999872390999443E-3</v>
      </c>
      <c r="O64">
        <f t="shared" si="0"/>
        <v>-2.9552811551942577</v>
      </c>
    </row>
    <row r="65" spans="14:15" x14ac:dyDescent="0.25">
      <c r="N65">
        <f>'PQBRT Calcs Segments'!E67</f>
        <v>-4.2612850394377934E-3</v>
      </c>
      <c r="O65">
        <f t="shared" si="0"/>
        <v>-2.9984127705731951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m G w Y W 2 E V 6 s O n A A A A + A A A A B I A H A B D b 2 5 m a W c v U G F j a 2 F n Z S 5 4 b W w g o h g A K K A U A A A A A A A A A A A A A A A A A A A A A A A A A A A A h Y / N C o J A H M T v Q e 8 g e 3 e / K o L 4 u x 6 6 J g R S d F 1 0 0 S V d w 1 1 b 3 6 1 D j 9 Q r p J T V r e P M / G B m H r c 7 x H 1 d B V f V W t 2 Y C D F M U W C d N L m s G q M i Z B o U i / k M 9 j I 7 y 0 I F A 2 3 s p r d 5 h E r n L h t C v P f Y L 3 D T F o R T y s g p 2 a V Z q W q J P r D + D 4 f a j L W Z Q g K O r z W C Y 7 Z c Y U b 5 G l M g k w u J N l + C D 4 v H 9 M e E b V e 5 r l V C m f C Q A p k k k P c J 8 Q R Q S w M E F A A C A A g A m G w Y W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J h s G F s m P V Q Q i A E A A C k G A A A T A B w A R m 9 y b X V s Y X M v U 2 V j d G l v b j E u b S C i G A A o o B Q A A A A A A A A A A A A A A A A A A A A A A A A A A A D t k 0 t L w 0 A U h f e B / o d h 3 K Q w B F r U h Z K F J o q 6 k G q 6 s y L j z D U N z C P M o 1 i K / 9 0 b 2 1 K x 0 Z U L F 2 Y z k / N N 7 j 2 X y f E g Q m M N q d b r 6 D R J / J w 7 k K Q F 9 y J 5 4 B N c r d P c C K i i 1 t w t S U 4 U h E F C 8 K l s d A J Q K f w i K 6 2 I G k x I L x s F W W F N w B e f 0 u J k 9 l T e z O p J U Z Z Y c d a V 7 j a T u / P 7 6 e z 7 R p n w C z p k D y W o R j c B X E 4 Z Z a S w K m r j 8 9 E R I x d G W N m Y O h + N j 8 a M 3 E U b o A p L B f l u m 9 1 a A 4 9 D t n Z 8 Q C f O a m S S X A G X 4 D x F + 1 P + j A c 3 Z K O n 6 + E Y e d j o Z 0 p V g i v u f B 5 c / F y y m H N T Y 8 X p s o V d u a n j x n c z r R 1 3 0 K c 9 / d l q R W + 5 B p w t 4 B k S 4 D W 8 M b K i L 6 3 f a i b q Z 3 A f q m i j 7 t V 7 1 b p X h d c W b x x k i + z a h O P D r H P 3 g Z R F V 3 0 A f w y 0 2 z 4 J q 3 + g t W v n + 3 T b T 3 z 3 Y R 9 o J C g w + 0 C A U u g i m r D P N H D T M 6 8 P U s L i C 3 g b D p L G 9 N 7 h 6 S A Z b J N w Q H / I Q j o e 0 t 8 M x H 8 e / v P w F / P w D l B L A Q I t A B Q A A g A I A J h s G F t h F e r D p w A A A P g A A A A S A A A A A A A A A A A A A A A A A A A A A A B D b 2 5 m a W c v U G F j a 2 F n Z S 5 4 b W x Q S w E C L Q A U A A I A C A C Y b B h b U 3 I 4 L J s A A A D h A A A A E w A A A A A A A A A A A A A A A A D z A A A A W 0 N v b n R l b n R f V H l w Z X N d L n h t b F B L A Q I t A B Q A A g A I A J h s G F s m P V Q Q i A E A A C k G A A A T A A A A A A A A A A A A A A A A A N s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E l A A A A A A A A P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B l c m Z k Y X R h U G V y Z m 9 y b W F u Y 2 V T d W 1 t Y X J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4 V D I y O j I 2 O j A z L j U 0 M z Q 1 N T d a I i A v P j x F b n R y e S B U e X B l P S J G a W x s Q 2 9 s d W 1 u V H l w Z X M i I F Z h b H V l P S J z Q m d V R k J R V U R B d 0 1 E Q X d N R E F 3 V U Y i I C 8 + P E V u d H J 5 I F R 5 c G U 9 I k Z p b G x D b 2 x 1 b W 5 O Y W 1 l c y I g V m F s d W U 9 I n N b J n F 1 b 3 Q 7 T m F t Z S Z x d W 9 0 O y w m c X V v d D t m c H M m c X V v d D s s J n F 1 b 3 Q 7 Y 3 B 1 b X M m c X V v d D s s J n F 1 b 3 Q 7 Y 2 1 z J n F 1 b 3 Q 7 L C Z x d W 9 0 O 2 d t c y Z x d W 9 0 O y w m c X V v d D t l e H B l Y 3 R l Z H A m c X V v d D s s J n F 1 b 3 Q 7 b G 9 h Z G V k c C Z x d W 9 0 O y w m c X V v d D t z a G F k Z X J w X 2 N v b X A m c X V v d D s s J n F 1 b 3 Q 7 c 2 h h Z G V y c F 9 n c n B o J n F 1 b 3 Q 7 L C Z x d W 9 0 O 2 V 4 c G V j d G V k Y y Z x d W 9 0 O y w m c X V v d D t z a G F k Z X J j J n F 1 b 3 Q 7 L C Z x d W 9 0 O 3 N p Z G V s Z W 4 m c X V v d D s s J n F 1 b 3 Q 7 Y 2 V s b F 9 j b 3 V u d C Z x d W 9 0 O y w m c X V v d D t t Z W F u J n F 1 b 3 Q 7 L C Z x d W 9 0 O 3 N 0 Z G R l d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z A w O D E 1 M S 0 3 N z B i L T R j Z j E t Y W Q 3 M i 0 y Z D M z Y T h i M z Y 1 N z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Z G F 0 Y V B l c m Z v c m 1 h b m N l U 3 V t b W F y e S 9 B d X R v U m V t b 3 Z l Z E N v b H V t b n M x L n t O Y W 1 l L D B 9 J n F 1 b 3 Q 7 L C Z x d W 9 0 O 1 N l Y 3 R p b 2 4 x L 3 B l c m Z k Y X R h U G V y Z m 9 y b W F u Y 2 V T d W 1 t Y X J 5 L 0 F 1 d G 9 S Z W 1 v d m V k Q 2 9 s d W 1 u c z E u e 2 Z w c y w x f S Z x d W 9 0 O y w m c X V v d D t T Z W N 0 a W 9 u M S 9 w Z X J m Z G F 0 Y V B l c m Z v c m 1 h b m N l U 3 V t b W F y e S 9 B d X R v U m V t b 3 Z l Z E N v b H V t b n M x L n t j c H V t c y w y f S Z x d W 9 0 O y w m c X V v d D t T Z W N 0 a W 9 u M S 9 w Z X J m Z G F 0 Y V B l c m Z v c m 1 h b m N l U 3 V t b W F y e S 9 B d X R v U m V t b 3 Z l Z E N v b H V t b n M x L n t j b X M s M 3 0 m c X V v d D s s J n F 1 b 3 Q 7 U 2 V j d G l v b j E v c G V y Z m R h d G F Q Z X J m b 3 J t Y W 5 j Z V N 1 b W 1 h c n k v Q X V 0 b 1 J l b W 9 2 Z W R D b 2 x 1 b W 5 z M S 5 7 Z 2 1 z L D R 9 J n F 1 b 3 Q 7 L C Z x d W 9 0 O 1 N l Y 3 R p b 2 4 x L 3 B l c m Z k Y X R h U G V y Z m 9 y b W F u Y 2 V T d W 1 t Y X J 5 L 0 F 1 d G 9 S Z W 1 v d m V k Q 2 9 s d W 1 u c z E u e 2 V 4 c G V j d G V k c C w 1 f S Z x d W 9 0 O y w m c X V v d D t T Z W N 0 a W 9 u M S 9 w Z X J m Z G F 0 Y V B l c m Z v c m 1 h b m N l U 3 V t b W F y e S 9 B d X R v U m V t b 3 Z l Z E N v b H V t b n M x L n t s b 2 F k Z W R w L D Z 9 J n F 1 b 3 Q 7 L C Z x d W 9 0 O 1 N l Y 3 R p b 2 4 x L 3 B l c m Z k Y X R h U G V y Z m 9 y b W F u Y 2 V T d W 1 t Y X J 5 L 0 F 1 d G 9 S Z W 1 v d m V k Q 2 9 s d W 1 u c z E u e 3 N o Y W R l c n B f Y 2 9 t c C w 3 f S Z x d W 9 0 O y w m c X V v d D t T Z W N 0 a W 9 u M S 9 w Z X J m Z G F 0 Y V B l c m Z v c m 1 h b m N l U 3 V t b W F y e S 9 B d X R v U m V t b 3 Z l Z E N v b H V t b n M x L n t z a G F k Z X J w X 2 d y c G g s O H 0 m c X V v d D s s J n F 1 b 3 Q 7 U 2 V j d G l v b j E v c G V y Z m R h d G F Q Z X J m b 3 J t Y W 5 j Z V N 1 b W 1 h c n k v Q X V 0 b 1 J l b W 9 2 Z W R D b 2 x 1 b W 5 z M S 5 7 Z X h w Z W N 0 Z W R j L D l 9 J n F 1 b 3 Q 7 L C Z x d W 9 0 O 1 N l Y 3 R p b 2 4 x L 3 B l c m Z k Y X R h U G V y Z m 9 y b W F u Y 2 V T d W 1 t Y X J 5 L 0 F 1 d G 9 S Z W 1 v d m V k Q 2 9 s d W 1 u c z E u e 3 N o Y W R l c m M s M T B 9 J n F 1 b 3 Q 7 L C Z x d W 9 0 O 1 N l Y 3 R p b 2 4 x L 3 B l c m Z k Y X R h U G V y Z m 9 y b W F u Y 2 V T d W 1 t Y X J 5 L 0 F 1 d G 9 S Z W 1 v d m V k Q 2 9 s d W 1 u c z E u e 3 N p Z G V s Z W 4 s M T F 9 J n F 1 b 3 Q 7 L C Z x d W 9 0 O 1 N l Y 3 R p b 2 4 x L 3 B l c m Z k Y X R h U G V y Z m 9 y b W F u Y 2 V T d W 1 t Y X J 5 L 0 F 1 d G 9 S Z W 1 v d m V k Q 2 9 s d W 1 u c z E u e 2 N l b G x f Y 2 9 1 b n Q s M T J 9 J n F 1 b 3 Q 7 L C Z x d W 9 0 O 1 N l Y 3 R p b 2 4 x L 3 B l c m Z k Y X R h U G V y Z m 9 y b W F u Y 2 V T d W 1 t Y X J 5 L 0 F 1 d G 9 S Z W 1 v d m V k Q 2 9 s d W 1 u c z E u e 2 1 l Y W 4 s M T N 9 J n F 1 b 3 Q 7 L C Z x d W 9 0 O 1 N l Y 3 R p b 2 4 x L 3 B l c m Z k Y X R h U G V y Z m 9 y b W F u Y 2 V T d W 1 t Y X J 5 L 0 F 1 d G 9 S Z W 1 v d m V k Q 2 9 s d W 1 u c z E u e 3 N 0 Z G R l d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B l c m Z k Y X R h U G V y Z m 9 y b W F u Y 2 V T d W 1 t Y X J 5 L 0 F 1 d G 9 S Z W 1 v d m V k Q 2 9 s d W 1 u c z E u e 0 5 h b W U s M H 0 m c X V v d D s s J n F 1 b 3 Q 7 U 2 V j d G l v b j E v c G V y Z m R h d G F Q Z X J m b 3 J t Y W 5 j Z V N 1 b W 1 h c n k v Q X V 0 b 1 J l b W 9 2 Z W R D b 2 x 1 b W 5 z M S 5 7 Z n B z L D F 9 J n F 1 b 3 Q 7 L C Z x d W 9 0 O 1 N l Y 3 R p b 2 4 x L 3 B l c m Z k Y X R h U G V y Z m 9 y b W F u Y 2 V T d W 1 t Y X J 5 L 0 F 1 d G 9 S Z W 1 v d m V k Q 2 9 s d W 1 u c z E u e 2 N w d W 1 z L D J 9 J n F 1 b 3 Q 7 L C Z x d W 9 0 O 1 N l Y 3 R p b 2 4 x L 3 B l c m Z k Y X R h U G V y Z m 9 y b W F u Y 2 V T d W 1 t Y X J 5 L 0 F 1 d G 9 S Z W 1 v d m V k Q 2 9 s d W 1 u c z E u e 2 N t c y w z f S Z x d W 9 0 O y w m c X V v d D t T Z W N 0 a W 9 u M S 9 w Z X J m Z G F 0 Y V B l c m Z v c m 1 h b m N l U 3 V t b W F y e S 9 B d X R v U m V t b 3 Z l Z E N v b H V t b n M x L n t n b X M s N H 0 m c X V v d D s s J n F 1 b 3 Q 7 U 2 V j d G l v b j E v c G V y Z m R h d G F Q Z X J m b 3 J t Y W 5 j Z V N 1 b W 1 h c n k v Q X V 0 b 1 J l b W 9 2 Z W R D b 2 x 1 b W 5 z M S 5 7 Z X h w Z W N 0 Z W R w L D V 9 J n F 1 b 3 Q 7 L C Z x d W 9 0 O 1 N l Y 3 R p b 2 4 x L 3 B l c m Z k Y X R h U G V y Z m 9 y b W F u Y 2 V T d W 1 t Y X J 5 L 0 F 1 d G 9 S Z W 1 v d m V k Q 2 9 s d W 1 u c z E u e 2 x v Y W R l Z H A s N n 0 m c X V v d D s s J n F 1 b 3 Q 7 U 2 V j d G l v b j E v c G V y Z m R h d G F Q Z X J m b 3 J t Y W 5 j Z V N 1 b W 1 h c n k v Q X V 0 b 1 J l b W 9 2 Z W R D b 2 x 1 b W 5 z M S 5 7 c 2 h h Z G V y c F 9 j b 2 1 w L D d 9 J n F 1 b 3 Q 7 L C Z x d W 9 0 O 1 N l Y 3 R p b 2 4 x L 3 B l c m Z k Y X R h U G V y Z m 9 y b W F u Y 2 V T d W 1 t Y X J 5 L 0 F 1 d G 9 S Z W 1 v d m V k Q 2 9 s d W 1 u c z E u e 3 N o Y W R l c n B f Z 3 J w a C w 4 f S Z x d W 9 0 O y w m c X V v d D t T Z W N 0 a W 9 u M S 9 w Z X J m Z G F 0 Y V B l c m Z v c m 1 h b m N l U 3 V t b W F y e S 9 B d X R v U m V t b 3 Z l Z E N v b H V t b n M x L n t l e H B l Y 3 R l Z G M s O X 0 m c X V v d D s s J n F 1 b 3 Q 7 U 2 V j d G l v b j E v c G V y Z m R h d G F Q Z X J m b 3 J t Y W 5 j Z V N 1 b W 1 h c n k v Q X V 0 b 1 J l b W 9 2 Z W R D b 2 x 1 b W 5 z M S 5 7 c 2 h h Z G V y Y y w x M H 0 m c X V v d D s s J n F 1 b 3 Q 7 U 2 V j d G l v b j E v c G V y Z m R h d G F Q Z X J m b 3 J t Y W 5 j Z V N 1 b W 1 h c n k v Q X V 0 b 1 J l b W 9 2 Z W R D b 2 x 1 b W 5 z M S 5 7 c 2 l k Z W x l b i w x M X 0 m c X V v d D s s J n F 1 b 3 Q 7 U 2 V j d G l v b j E v c G V y Z m R h d G F Q Z X J m b 3 J t Y W 5 j Z V N 1 b W 1 h c n k v Q X V 0 b 1 J l b W 9 2 Z W R D b 2 x 1 b W 5 z M S 5 7 Y 2 V s b F 9 j b 3 V u d C w x M n 0 m c X V v d D s s J n F 1 b 3 Q 7 U 2 V j d G l v b j E v c G V y Z m R h d G F Q Z X J m b 3 J t Y W 5 j Z V N 1 b W 1 h c n k v Q X V 0 b 1 J l b W 9 2 Z W R D b 2 x 1 b W 5 z M S 5 7 b W V h b i w x M 3 0 m c X V v d D s s J n F 1 b 3 Q 7 U 2 V j d G l v b j E v c G V y Z m R h d G F Q Z X J m b 3 J t Y W 5 j Z V N 1 b W 1 h c n k v Q X V 0 b 1 J l b W 9 2 Z W R D b 2 x 1 b W 5 z M S 5 7 c 3 R k Z G V 2 L D E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l c m Z k Y X R h U G V y Z m 9 y b W F u Y 2 V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k Y X R h U G V y Z m 9 y b W F u Y 2 V T d W 1 t Y X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k Y X R h U G V y Z m 9 y b W F u Y 2 V T d W 1 t Y X J 5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k Y X R h U G V y Z m 9 y b W F u Y 2 V T d W 1 t Y X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U 0 Z G I 0 M T k t Z G Y 1 Y i 0 0 Y z I 5 L T g x O W I t N G R i M j I w N D J m N G M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R Q l J U I E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c G V y Z m R h d G F Q Z X J m b 3 J t Y W 5 j Z V N 1 b W 1 h c n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R U M T c 6 M z Y 6 N D k u N T E w M z I z N l o i I C 8 + P E V u d H J 5 I F R 5 c G U 9 I k Z p b G x D b 2 x 1 b W 5 U e X B l c y I g V m F s d W U 9 I n N C Z 1 V G Q l F V R E F 3 T U R B d 0 1 E Q X d V R i I g L z 4 8 R W 5 0 c n k g V H l w Z T 0 i R m l s b E N v b H V t b k 5 h b W V z I i B W Y W x 1 Z T 0 i c 1 s m c X V v d D t O Y W 1 l J n F 1 b 3 Q 7 L C Z x d W 9 0 O 2 Z w c y Z x d W 9 0 O y w m c X V v d D t j c H V t c y Z x d W 9 0 O y w m c X V v d D t j b X M m c X V v d D s s J n F 1 b 3 Q 7 Z 2 1 z J n F 1 b 3 Q 7 L C Z x d W 9 0 O 2 V 4 c G V j d G V k c C Z x d W 9 0 O y w m c X V v d D t s b 2 F k Z W R w J n F 1 b 3 Q 7 L C Z x d W 9 0 O 3 N o Y W R l c n B f Y 2 9 t c C Z x d W 9 0 O y w m c X V v d D t z a G F k Z X J w X 2 d y c G g m c X V v d D s s J n F 1 b 3 Q 7 Z X h w Z W N 0 Z W R j J n F 1 b 3 Q 7 L C Z x d W 9 0 O 3 N o Y W R l c m M m c X V v d D s s J n F 1 b 3 Q 7 c 2 l k Z W x l b i Z x d W 9 0 O y w m c X V v d D t j Z W x s X 2 N v d W 5 0 J n F 1 b 3 Q 7 L C Z x d W 9 0 O 2 1 l Y W 4 m c X V v d D s s J n F 1 b 3 Q 7 c 3 R k Z G V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k Y X R h U G V y Z m 9 y b W F u Y 2 V T d W 1 t Y X J 5 I C g y K S 9 B d X R v U m V t b 3 Z l Z E N v b H V t b n M x L n t O Y W 1 l L D B 9 J n F 1 b 3 Q 7 L C Z x d W 9 0 O 1 N l Y 3 R p b 2 4 x L 3 B l c m Z k Y X R h U G V y Z m 9 y b W F u Y 2 V T d W 1 t Y X J 5 I C g y K S 9 B d X R v U m V t b 3 Z l Z E N v b H V t b n M x L n t m c H M s M X 0 m c X V v d D s s J n F 1 b 3 Q 7 U 2 V j d G l v b j E v c G V y Z m R h d G F Q Z X J m b 3 J t Y W 5 j Z V N 1 b W 1 h c n k g K D I p L 0 F 1 d G 9 S Z W 1 v d m V k Q 2 9 s d W 1 u c z E u e 2 N w d W 1 z L D J 9 J n F 1 b 3 Q 7 L C Z x d W 9 0 O 1 N l Y 3 R p b 2 4 x L 3 B l c m Z k Y X R h U G V y Z m 9 y b W F u Y 2 V T d W 1 t Y X J 5 I C g y K S 9 B d X R v U m V t b 3 Z l Z E N v b H V t b n M x L n t j b X M s M 3 0 m c X V v d D s s J n F 1 b 3 Q 7 U 2 V j d G l v b j E v c G V y Z m R h d G F Q Z X J m b 3 J t Y W 5 j Z V N 1 b W 1 h c n k g K D I p L 0 F 1 d G 9 S Z W 1 v d m V k Q 2 9 s d W 1 u c z E u e 2 d t c y w 0 f S Z x d W 9 0 O y w m c X V v d D t T Z W N 0 a W 9 u M S 9 w Z X J m Z G F 0 Y V B l c m Z v c m 1 h b m N l U 3 V t b W F y e S A o M i k v Q X V 0 b 1 J l b W 9 2 Z W R D b 2 x 1 b W 5 z M S 5 7 Z X h w Z W N 0 Z W R w L D V 9 J n F 1 b 3 Q 7 L C Z x d W 9 0 O 1 N l Y 3 R p b 2 4 x L 3 B l c m Z k Y X R h U G V y Z m 9 y b W F u Y 2 V T d W 1 t Y X J 5 I C g y K S 9 B d X R v U m V t b 3 Z l Z E N v b H V t b n M x L n t s b 2 F k Z W R w L D Z 9 J n F 1 b 3 Q 7 L C Z x d W 9 0 O 1 N l Y 3 R p b 2 4 x L 3 B l c m Z k Y X R h U G V y Z m 9 y b W F u Y 2 V T d W 1 t Y X J 5 I C g y K S 9 B d X R v U m V t b 3 Z l Z E N v b H V t b n M x L n t z a G F k Z X J w X 2 N v b X A s N 3 0 m c X V v d D s s J n F 1 b 3 Q 7 U 2 V j d G l v b j E v c G V y Z m R h d G F Q Z X J m b 3 J t Y W 5 j Z V N 1 b W 1 h c n k g K D I p L 0 F 1 d G 9 S Z W 1 v d m V k Q 2 9 s d W 1 u c z E u e 3 N o Y W R l c n B f Z 3 J w a C w 4 f S Z x d W 9 0 O y w m c X V v d D t T Z W N 0 a W 9 u M S 9 w Z X J m Z G F 0 Y V B l c m Z v c m 1 h b m N l U 3 V t b W F y e S A o M i k v Q X V 0 b 1 J l b W 9 2 Z W R D b 2 x 1 b W 5 z M S 5 7 Z X h w Z W N 0 Z W R j L D l 9 J n F 1 b 3 Q 7 L C Z x d W 9 0 O 1 N l Y 3 R p b 2 4 x L 3 B l c m Z k Y X R h U G V y Z m 9 y b W F u Y 2 V T d W 1 t Y X J 5 I C g y K S 9 B d X R v U m V t b 3 Z l Z E N v b H V t b n M x L n t z a G F k Z X J j L D E w f S Z x d W 9 0 O y w m c X V v d D t T Z W N 0 a W 9 u M S 9 w Z X J m Z G F 0 Y V B l c m Z v c m 1 h b m N l U 3 V t b W F y e S A o M i k v Q X V 0 b 1 J l b W 9 2 Z W R D b 2 x 1 b W 5 z M S 5 7 c 2 l k Z W x l b i w x M X 0 m c X V v d D s s J n F 1 b 3 Q 7 U 2 V j d G l v b j E v c G V y Z m R h d G F Q Z X J m b 3 J t Y W 5 j Z V N 1 b W 1 h c n k g K D I p L 0 F 1 d G 9 S Z W 1 v d m V k Q 2 9 s d W 1 u c z E u e 2 N l b G x f Y 2 9 1 b n Q s M T J 9 J n F 1 b 3 Q 7 L C Z x d W 9 0 O 1 N l Y 3 R p b 2 4 x L 3 B l c m Z k Y X R h U G V y Z m 9 y b W F u Y 2 V T d W 1 t Y X J 5 I C g y K S 9 B d X R v U m V t b 3 Z l Z E N v b H V t b n M x L n t t Z W F u L D E z f S Z x d W 9 0 O y w m c X V v d D t T Z W N 0 a W 9 u M S 9 w Z X J m Z G F 0 Y V B l c m Z v c m 1 h b m N l U 3 V t b W F y e S A o M i k v Q X V 0 b 1 J l b W 9 2 Z W R D b 2 x 1 b W 5 z M S 5 7 c 3 R k Z G V 2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G V y Z m R h d G F Q Z X J m b 3 J t Y W 5 j Z V N 1 b W 1 h c n k g K D I p L 0 F 1 d G 9 S Z W 1 v d m V k Q 2 9 s d W 1 u c z E u e 0 5 h b W U s M H 0 m c X V v d D s s J n F 1 b 3 Q 7 U 2 V j d G l v b j E v c G V y Z m R h d G F Q Z X J m b 3 J t Y W 5 j Z V N 1 b W 1 h c n k g K D I p L 0 F 1 d G 9 S Z W 1 v d m V k Q 2 9 s d W 1 u c z E u e 2 Z w c y w x f S Z x d W 9 0 O y w m c X V v d D t T Z W N 0 a W 9 u M S 9 w Z X J m Z G F 0 Y V B l c m Z v c m 1 h b m N l U 3 V t b W F y e S A o M i k v Q X V 0 b 1 J l b W 9 2 Z W R D b 2 x 1 b W 5 z M S 5 7 Y 3 B 1 b X M s M n 0 m c X V v d D s s J n F 1 b 3 Q 7 U 2 V j d G l v b j E v c G V y Z m R h d G F Q Z X J m b 3 J t Y W 5 j Z V N 1 b W 1 h c n k g K D I p L 0 F 1 d G 9 S Z W 1 v d m V k Q 2 9 s d W 1 u c z E u e 2 N t c y w z f S Z x d W 9 0 O y w m c X V v d D t T Z W N 0 a W 9 u M S 9 w Z X J m Z G F 0 Y V B l c m Z v c m 1 h b m N l U 3 V t b W F y e S A o M i k v Q X V 0 b 1 J l b W 9 2 Z W R D b 2 x 1 b W 5 z M S 5 7 Z 2 1 z L D R 9 J n F 1 b 3 Q 7 L C Z x d W 9 0 O 1 N l Y 3 R p b 2 4 x L 3 B l c m Z k Y X R h U G V y Z m 9 y b W F u Y 2 V T d W 1 t Y X J 5 I C g y K S 9 B d X R v U m V t b 3 Z l Z E N v b H V t b n M x L n t l e H B l Y 3 R l Z H A s N X 0 m c X V v d D s s J n F 1 b 3 Q 7 U 2 V j d G l v b j E v c G V y Z m R h d G F Q Z X J m b 3 J t Y W 5 j Z V N 1 b W 1 h c n k g K D I p L 0 F 1 d G 9 S Z W 1 v d m V k Q 2 9 s d W 1 u c z E u e 2 x v Y W R l Z H A s N n 0 m c X V v d D s s J n F 1 b 3 Q 7 U 2 V j d G l v b j E v c G V y Z m R h d G F Q Z X J m b 3 J t Y W 5 j Z V N 1 b W 1 h c n k g K D I p L 0 F 1 d G 9 S Z W 1 v d m V k Q 2 9 s d W 1 u c z E u e 3 N o Y W R l c n B f Y 2 9 t c C w 3 f S Z x d W 9 0 O y w m c X V v d D t T Z W N 0 a W 9 u M S 9 w Z X J m Z G F 0 Y V B l c m Z v c m 1 h b m N l U 3 V t b W F y e S A o M i k v Q X V 0 b 1 J l b W 9 2 Z W R D b 2 x 1 b W 5 z M S 5 7 c 2 h h Z G V y c F 9 n c n B o L D h 9 J n F 1 b 3 Q 7 L C Z x d W 9 0 O 1 N l Y 3 R p b 2 4 x L 3 B l c m Z k Y X R h U G V y Z m 9 y b W F u Y 2 V T d W 1 t Y X J 5 I C g y K S 9 B d X R v U m V t b 3 Z l Z E N v b H V t b n M x L n t l e H B l Y 3 R l Z G M s O X 0 m c X V v d D s s J n F 1 b 3 Q 7 U 2 V j d G l v b j E v c G V y Z m R h d G F Q Z X J m b 3 J t Y W 5 j Z V N 1 b W 1 h c n k g K D I p L 0 F 1 d G 9 S Z W 1 v d m V k Q 2 9 s d W 1 u c z E u e 3 N o Y W R l c m M s M T B 9 J n F 1 b 3 Q 7 L C Z x d W 9 0 O 1 N l Y 3 R p b 2 4 x L 3 B l c m Z k Y X R h U G V y Z m 9 y b W F u Y 2 V T d W 1 t Y X J 5 I C g y K S 9 B d X R v U m V t b 3 Z l Z E N v b H V t b n M x L n t z a W R l b G V u L D E x f S Z x d W 9 0 O y w m c X V v d D t T Z W N 0 a W 9 u M S 9 w Z X J m Z G F 0 Y V B l c m Z v c m 1 h b m N l U 3 V t b W F y e S A o M i k v Q X V 0 b 1 J l b W 9 2 Z W R D b 2 x 1 b W 5 z M S 5 7 Y 2 V s b F 9 j b 3 V u d C w x M n 0 m c X V v d D s s J n F 1 b 3 Q 7 U 2 V j d G l v b j E v c G V y Z m R h d G F Q Z X J m b 3 J t Y W 5 j Z V N 1 b W 1 h c n k g K D I p L 0 F 1 d G 9 S Z W 1 v d m V k Q 2 9 s d W 1 u c z E u e 2 1 l Y W 4 s M T N 9 J n F 1 b 3 Q 7 L C Z x d W 9 0 O 1 N l Y 3 R p b 2 4 x L 3 B l c m Z k Y X R h U G V y Z m 9 y b W F u Y 2 V T d W 1 t Y X J 5 I C g y K S 9 B d X R v U m V t b 3 Z l Z E N v b H V t b n M x L n t z d G R k Z X Y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Z G F 0 Y V B l c m Z v c m 1 h b m N l U 3 V t b W F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r 3 s v x a K t R a y y C 4 t c b m 9 B A A A A A A I A A A A A A B B m A A A A A Q A A I A A A A M C B 4 x / N Y 3 r P X 2 a M A 1 S s k y i I c 3 J I + w F H P N 2 j 8 G V E g U 9 s A A A A A A 6 A A A A A A g A A I A A A A P a h i O 8 Q 0 Y 4 + h T j 6 W / X D O J K j W G J J R p Z T 3 N 1 x Y U q W 8 j 6 Y U A A A A H f I D t u v O n c w y 1 0 w + M i u g e 6 L h k U C t h 0 s D C N k W 6 d b X 6 k E 3 l k T g q T S P 2 B R h 1 F + / R q 6 p i d p g Q o i Q j h s 7 t j 1 g b u x t v b B q B q a k G X N i F S n E q u B 1 T 6 X Q A A A A D T f P G O C g m / 3 l J 9 W s i j l z q x 2 i j z k m L + 8 P F p 5 y c N r 2 a Z J 0 f j 9 7 C y k l L k f r E A Y / 2 T M z q N q d 1 s z t R J 6 D 6 i t T e t C 8 b M = < / D a t a M a s h u p > 
</file>

<file path=customXml/itemProps1.xml><?xml version="1.0" encoding="utf-8"?>
<ds:datastoreItem xmlns:ds="http://schemas.openxmlformats.org/officeDocument/2006/customXml" ds:itemID="{89F4FFCE-00E3-45D7-942C-ED33752398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PQBRT Data</vt:lpstr>
      <vt:lpstr>PQBRT Calcs Segments</vt:lpstr>
      <vt:lpstr>QQPlot</vt:lpstr>
      <vt:lpstr>Graphics % Errors</vt:lpstr>
      <vt:lpstr>Graphics Total Quad</vt:lpstr>
      <vt:lpstr>Graphics Total Linear</vt:lpstr>
      <vt:lpstr>Graphcs Log</vt:lpstr>
      <vt:lpstr>Linear Histogram</vt:lpstr>
      <vt:lpstr>Standardized residual</vt:lpstr>
      <vt:lpstr>Graphics Total Linear Segment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Bell,Jackie M</dc:creator>
  <cp:lastModifiedBy>Bell,Jackie M</cp:lastModifiedBy>
  <dcterms:created xsi:type="dcterms:W3CDTF">2025-08-18T22:22:07Z</dcterms:created>
  <dcterms:modified xsi:type="dcterms:W3CDTF">2025-08-24T17:49:11Z</dcterms:modified>
</cp:coreProperties>
</file>