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FC5FDBBA-44D4-4FEE-AFD4-FD871C026BE8}" xr6:coauthVersionLast="47" xr6:coauthVersionMax="47" xr10:uidLastSave="{00000000-0000-0000-0000-000000000000}"/>
  <bookViews>
    <workbookView xWindow="-28920" yWindow="-120" windowWidth="29040" windowHeight="15720" activeTab="3" xr2:uid="{422F2738-95FF-48FC-8A81-EA96BD9A57A7}"/>
  </bookViews>
  <sheets>
    <sheet name="PQBRT Data" sheetId="2" r:id="rId1"/>
    <sheet name="PQBRT Calcs Segments" sheetId="9" r:id="rId2"/>
    <sheet name="Compute Total Quad" sheetId="17" r:id="rId3"/>
    <sheet name="Compute Total Linear" sheetId="4" r:id="rId4"/>
    <sheet name="Compute Log" sheetId="14" r:id="rId5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4" i="9"/>
  <c r="D5" i="9"/>
  <c r="D6" i="9"/>
  <c r="D7" i="9"/>
  <c r="D8" i="9"/>
  <c r="D9" i="9"/>
  <c r="D10" i="9"/>
  <c r="D11" i="9"/>
  <c r="E11" i="9" s="1"/>
  <c r="F11" i="9" s="1"/>
  <c r="D12" i="9"/>
  <c r="D13" i="9"/>
  <c r="D14" i="9"/>
  <c r="D15" i="9"/>
  <c r="D16" i="9"/>
  <c r="E16" i="9" s="1"/>
  <c r="F16" i="9" s="1"/>
  <c r="D17" i="9"/>
  <c r="E17" i="9" s="1"/>
  <c r="F17" i="9" s="1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C40" i="9" s="1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6" i="9"/>
  <c r="C6" i="9" s="1"/>
  <c r="A7" i="9"/>
  <c r="G7" i="9" s="1"/>
  <c r="J7" i="9" s="1"/>
  <c r="A8" i="9"/>
  <c r="G8" i="9" s="1"/>
  <c r="J8" i="9" s="1"/>
  <c r="A9" i="9"/>
  <c r="A10" i="9"/>
  <c r="A11" i="9"/>
  <c r="A12" i="9"/>
  <c r="A13" i="9"/>
  <c r="A14" i="9"/>
  <c r="A15" i="9"/>
  <c r="A16" i="9"/>
  <c r="A17" i="9"/>
  <c r="A18" i="9"/>
  <c r="A19" i="9"/>
  <c r="G19" i="9" s="1"/>
  <c r="J19" i="9" s="1"/>
  <c r="A20" i="9"/>
  <c r="G20" i="9" s="1"/>
  <c r="J20" i="9" s="1"/>
  <c r="A21" i="9"/>
  <c r="G21" i="9" s="1"/>
  <c r="J21" i="9" s="1"/>
  <c r="A22" i="9"/>
  <c r="E22" i="9" s="1"/>
  <c r="F22" i="9" s="1"/>
  <c r="A23" i="9"/>
  <c r="E23" i="9" s="1"/>
  <c r="F23" i="9" s="1"/>
  <c r="A24" i="9"/>
  <c r="E24" i="9" s="1"/>
  <c r="F24" i="9" s="1"/>
  <c r="A25" i="9"/>
  <c r="G25" i="9" s="1"/>
  <c r="J25" i="9" s="1"/>
  <c r="A26" i="9"/>
  <c r="C26" i="9" s="1"/>
  <c r="A27" i="9"/>
  <c r="G27" i="9" s="1"/>
  <c r="J27" i="9" s="1"/>
  <c r="A28" i="9"/>
  <c r="G28" i="9" s="1"/>
  <c r="J28" i="9" s="1"/>
  <c r="A29" i="9"/>
  <c r="G29" i="9" s="1"/>
  <c r="J29" i="9" s="1"/>
  <c r="A30" i="9"/>
  <c r="G30" i="9" s="1"/>
  <c r="J30" i="9" s="1"/>
  <c r="A31" i="9"/>
  <c r="G31" i="9" s="1"/>
  <c r="J31" i="9" s="1"/>
  <c r="A32" i="9"/>
  <c r="G32" i="9" s="1"/>
  <c r="J32" i="9" s="1"/>
  <c r="A33" i="9"/>
  <c r="G33" i="9" s="1"/>
  <c r="J33" i="9" s="1"/>
  <c r="A34" i="9"/>
  <c r="G34" i="9" s="1"/>
  <c r="J34" i="9" s="1"/>
  <c r="A35" i="9"/>
  <c r="E35" i="9" s="1"/>
  <c r="F35" i="9" s="1"/>
  <c r="A36" i="9"/>
  <c r="C36" i="9" s="1"/>
  <c r="A37" i="9"/>
  <c r="G37" i="9" s="1"/>
  <c r="J37" i="9" s="1"/>
  <c r="A38" i="9"/>
  <c r="G38" i="9" s="1"/>
  <c r="J38" i="9" s="1"/>
  <c r="A39" i="9"/>
  <c r="G39" i="9" s="1"/>
  <c r="J39" i="9" s="1"/>
  <c r="A40" i="9"/>
  <c r="A41" i="9"/>
  <c r="A42" i="9"/>
  <c r="E42" i="9" s="1"/>
  <c r="F42" i="9" s="1"/>
  <c r="A43" i="9"/>
  <c r="G43" i="9" s="1"/>
  <c r="J43" i="9" s="1"/>
  <c r="A44" i="9"/>
  <c r="A45" i="9"/>
  <c r="E45" i="9" s="1"/>
  <c r="F45" i="9" s="1"/>
  <c r="A46" i="9"/>
  <c r="G46" i="9" s="1"/>
  <c r="J46" i="9" s="1"/>
  <c r="A47" i="9"/>
  <c r="G47" i="9" s="1"/>
  <c r="J47" i="9" s="1"/>
  <c r="A48" i="9"/>
  <c r="E48" i="9" s="1"/>
  <c r="F48" i="9" s="1"/>
  <c r="A49" i="9"/>
  <c r="G49" i="9" s="1"/>
  <c r="J49" i="9" s="1"/>
  <c r="A50" i="9"/>
  <c r="G50" i="9" s="1"/>
  <c r="J50" i="9" s="1"/>
  <c r="A51" i="9"/>
  <c r="E51" i="9" s="1"/>
  <c r="F51" i="9" s="1"/>
  <c r="A52" i="9"/>
  <c r="E52" i="9" s="1"/>
  <c r="F52" i="9" s="1"/>
  <c r="A53" i="9"/>
  <c r="G53" i="9" s="1"/>
  <c r="J53" i="9" s="1"/>
  <c r="A54" i="9"/>
  <c r="E54" i="9" s="1"/>
  <c r="F54" i="9" s="1"/>
  <c r="A55" i="9"/>
  <c r="A56" i="9"/>
  <c r="E56" i="9" s="1"/>
  <c r="F56" i="9" s="1"/>
  <c r="A57" i="9"/>
  <c r="C57" i="9" s="1"/>
  <c r="A58" i="9"/>
  <c r="A59" i="9"/>
  <c r="G59" i="9" s="1"/>
  <c r="J59" i="9" s="1"/>
  <c r="A60" i="9"/>
  <c r="G60" i="9" s="1"/>
  <c r="A61" i="9"/>
  <c r="G61" i="9" s="1"/>
  <c r="J61" i="9" s="1"/>
  <c r="A62" i="9"/>
  <c r="A63" i="9"/>
  <c r="G63" i="9" s="1"/>
  <c r="J63" i="9" s="1"/>
  <c r="A64" i="9"/>
  <c r="G64" i="9" s="1"/>
  <c r="J64" i="9" s="1"/>
  <c r="A65" i="9"/>
  <c r="G65" i="9" s="1"/>
  <c r="J65" i="9" s="1"/>
  <c r="A66" i="9"/>
  <c r="G66" i="9" s="1"/>
  <c r="A67" i="9"/>
  <c r="E67" i="9" s="1"/>
  <c r="F67" i="9" s="1"/>
  <c r="A4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C4" i="9"/>
  <c r="C5" i="9"/>
  <c r="G9" i="9"/>
  <c r="G10" i="9"/>
  <c r="G12" i="9"/>
  <c r="G13" i="9"/>
  <c r="C15" i="9"/>
  <c r="G41" i="9"/>
  <c r="J41" i="9" s="1"/>
  <c r="J66" i="9" l="1"/>
  <c r="J60" i="9"/>
  <c r="J13" i="9"/>
  <c r="J12" i="9"/>
  <c r="J10" i="9"/>
  <c r="J9" i="9"/>
  <c r="E55" i="9"/>
  <c r="F55" i="9" s="1"/>
  <c r="C44" i="9"/>
  <c r="C62" i="9"/>
  <c r="C58" i="9"/>
  <c r="C14" i="9"/>
  <c r="G51" i="9"/>
  <c r="J51" i="9" s="1"/>
  <c r="G15" i="9"/>
  <c r="J15" i="9" s="1"/>
  <c r="G67" i="9"/>
  <c r="J67" i="9" s="1"/>
  <c r="G62" i="9"/>
  <c r="J62" i="9" s="1"/>
  <c r="G24" i="9"/>
  <c r="J24" i="9" s="1"/>
  <c r="C18" i="9"/>
  <c r="G48" i="9"/>
  <c r="J48" i="9" s="1"/>
  <c r="G4" i="9"/>
  <c r="J4" i="9" s="1"/>
  <c r="G35" i="9"/>
  <c r="J35" i="9" s="1"/>
  <c r="G23" i="9"/>
  <c r="J23" i="9" s="1"/>
  <c r="G18" i="9"/>
  <c r="J18" i="9" s="1"/>
  <c r="G17" i="9"/>
  <c r="J17" i="9" s="1"/>
  <c r="G36" i="9"/>
  <c r="J36" i="9" s="1"/>
  <c r="G58" i="9"/>
  <c r="J58" i="9" s="1"/>
  <c r="G26" i="9"/>
  <c r="J26" i="9" s="1"/>
  <c r="G57" i="9"/>
  <c r="J57" i="9" s="1"/>
  <c r="G56" i="9"/>
  <c r="J56" i="9" s="1"/>
  <c r="G55" i="9"/>
  <c r="J55" i="9" s="1"/>
  <c r="G54" i="9"/>
  <c r="J54" i="9" s="1"/>
  <c r="G22" i="9"/>
  <c r="J22" i="9" s="1"/>
  <c r="G52" i="9"/>
  <c r="J52" i="9" s="1"/>
  <c r="G14" i="9"/>
  <c r="J14" i="9" s="1"/>
  <c r="G45" i="9"/>
  <c r="J45" i="9" s="1"/>
  <c r="G16" i="9"/>
  <c r="J16" i="9" s="1"/>
  <c r="G44" i="9"/>
  <c r="J44" i="9" s="1"/>
  <c r="G11" i="9"/>
  <c r="J11" i="9" s="1"/>
  <c r="C20" i="9"/>
  <c r="G42" i="9"/>
  <c r="J42" i="9" s="1"/>
  <c r="G40" i="9"/>
  <c r="J40" i="9" s="1"/>
  <c r="G6" i="9"/>
  <c r="J6" i="9" s="1"/>
  <c r="G5" i="9"/>
  <c r="J5" i="9" s="1"/>
  <c r="E47" i="9"/>
  <c r="F47" i="9" s="1"/>
  <c r="C43" i="9"/>
  <c r="C25" i="9"/>
  <c r="S7" i="9"/>
  <c r="C41" i="9"/>
  <c r="C19" i="9"/>
  <c r="E49" i="9"/>
  <c r="C46" i="9"/>
  <c r="C49" i="9"/>
  <c r="C12" i="9"/>
  <c r="C9" i="9"/>
  <c r="C48" i="9"/>
  <c r="L48" i="9" s="1"/>
  <c r="C47" i="9"/>
  <c r="C13" i="9"/>
  <c r="C7" i="9"/>
  <c r="C67" i="9"/>
  <c r="L67" i="9" s="1"/>
  <c r="C42" i="9"/>
  <c r="C45" i="9"/>
  <c r="L45" i="9" s="1"/>
  <c r="C61" i="9"/>
  <c r="C35" i="9"/>
  <c r="C66" i="9"/>
  <c r="C64" i="9"/>
  <c r="C32" i="9"/>
  <c r="C31" i="9"/>
  <c r="E66" i="9"/>
  <c r="F66" i="9" s="1"/>
  <c r="E65" i="9"/>
  <c r="F65" i="9" s="1"/>
  <c r="E64" i="9"/>
  <c r="F64" i="9" s="1"/>
  <c r="E63" i="9"/>
  <c r="F63" i="9" s="1"/>
  <c r="E34" i="9"/>
  <c r="F34" i="9" s="1"/>
  <c r="E33" i="9"/>
  <c r="F33" i="9" s="1"/>
  <c r="C65" i="9"/>
  <c r="C63" i="9"/>
  <c r="C34" i="9"/>
  <c r="C33" i="9"/>
  <c r="E32" i="9"/>
  <c r="F32" i="9" s="1"/>
  <c r="E31" i="9"/>
  <c r="F31" i="9" s="1"/>
  <c r="E62" i="9"/>
  <c r="F62" i="9" s="1"/>
  <c r="E61" i="9"/>
  <c r="F61" i="9" s="1"/>
  <c r="E58" i="9"/>
  <c r="F58" i="9" s="1"/>
  <c r="E57" i="9"/>
  <c r="F57" i="9" s="1"/>
  <c r="E29" i="9"/>
  <c r="F29" i="9" s="1"/>
  <c r="E60" i="9"/>
  <c r="F60" i="9" s="1"/>
  <c r="E59" i="9"/>
  <c r="F59" i="9" s="1"/>
  <c r="E26" i="9"/>
  <c r="F26" i="9" s="1"/>
  <c r="C30" i="9"/>
  <c r="E21" i="9"/>
  <c r="F21" i="9" s="1"/>
  <c r="C28" i="9"/>
  <c r="E20" i="9"/>
  <c r="E19" i="9"/>
  <c r="F19" i="9" s="1"/>
  <c r="E18" i="9"/>
  <c r="F18" i="9" s="1"/>
  <c r="E15" i="9"/>
  <c r="F15" i="9" s="1"/>
  <c r="E14" i="9"/>
  <c r="F14" i="9" s="1"/>
  <c r="E13" i="9"/>
  <c r="F13" i="9" s="1"/>
  <c r="C17" i="9"/>
  <c r="E12" i="9"/>
  <c r="F12" i="9" s="1"/>
  <c r="C60" i="9"/>
  <c r="C16" i="9"/>
  <c r="E43" i="9"/>
  <c r="F43" i="9" s="1"/>
  <c r="E10" i="9"/>
  <c r="F10" i="9" s="1"/>
  <c r="E9" i="9"/>
  <c r="F9" i="9" s="1"/>
  <c r="E8" i="9"/>
  <c r="F8" i="9" s="1"/>
  <c r="E39" i="9"/>
  <c r="F39" i="9" s="1"/>
  <c r="C52" i="9"/>
  <c r="C11" i="9"/>
  <c r="E6" i="9"/>
  <c r="C51" i="9"/>
  <c r="C10" i="9"/>
  <c r="E37" i="9"/>
  <c r="F37" i="9" s="1"/>
  <c r="E5" i="9"/>
  <c r="F5" i="9" s="1"/>
  <c r="E30" i="9"/>
  <c r="F30" i="9" s="1"/>
  <c r="E28" i="9"/>
  <c r="F28" i="9" s="1"/>
  <c r="E27" i="9"/>
  <c r="F27" i="9" s="1"/>
  <c r="E25" i="9"/>
  <c r="F25" i="9" s="1"/>
  <c r="C29" i="9"/>
  <c r="E53" i="9"/>
  <c r="F53" i="9" s="1"/>
  <c r="C27" i="9"/>
  <c r="E50" i="9"/>
  <c r="F50" i="9" s="1"/>
  <c r="C21" i="9"/>
  <c r="E46" i="9"/>
  <c r="F46" i="9" s="1"/>
  <c r="E44" i="9"/>
  <c r="F44" i="9" s="1"/>
  <c r="C59" i="9"/>
  <c r="E41" i="9"/>
  <c r="F41" i="9" s="1"/>
  <c r="E40" i="9"/>
  <c r="F40" i="9" s="1"/>
  <c r="C53" i="9"/>
  <c r="E7" i="9"/>
  <c r="F7" i="9" s="1"/>
  <c r="E38" i="9"/>
  <c r="F38" i="9" s="1"/>
  <c r="C50" i="9"/>
  <c r="E4" i="9"/>
  <c r="F4" i="9" s="1"/>
  <c r="E36" i="9"/>
  <c r="F36" i="9" s="1"/>
  <c r="L36" i="9"/>
  <c r="C56" i="9"/>
  <c r="C24" i="9"/>
  <c r="C55" i="9"/>
  <c r="C23" i="9"/>
  <c r="C54" i="9"/>
  <c r="C22" i="9"/>
  <c r="C8" i="9"/>
  <c r="C39" i="9"/>
  <c r="C38" i="9"/>
  <c r="C37" i="9"/>
  <c r="S9" i="9" l="1"/>
  <c r="K36" i="9" s="1"/>
  <c r="L65" i="9"/>
  <c r="L47" i="9"/>
  <c r="L5" i="9"/>
  <c r="L6" i="9"/>
  <c r="F6" i="9"/>
  <c r="L49" i="9"/>
  <c r="F49" i="9"/>
  <c r="L7" i="9"/>
  <c r="L20" i="9"/>
  <c r="F20" i="9"/>
  <c r="S4" i="9" s="1"/>
  <c r="M27" i="9"/>
  <c r="N27" i="9" s="1"/>
  <c r="S6" i="9"/>
  <c r="S8" i="9" s="1"/>
  <c r="L38" i="9"/>
  <c r="L53" i="9"/>
  <c r="L66" i="9"/>
  <c r="M38" i="9"/>
  <c r="L37" i="9"/>
  <c r="M18" i="9"/>
  <c r="N18" i="9" s="1"/>
  <c r="M44" i="9"/>
  <c r="N44" i="9" s="1"/>
  <c r="L62" i="9"/>
  <c r="O5" i="9"/>
  <c r="P5" i="9" s="1"/>
  <c r="O37" i="9"/>
  <c r="P37" i="9" s="1"/>
  <c r="O2" i="9"/>
  <c r="O7" i="9"/>
  <c r="P7" i="9" s="1"/>
  <c r="O39" i="9"/>
  <c r="P39" i="9" s="1"/>
  <c r="O8" i="9"/>
  <c r="P8" i="9" s="1"/>
  <c r="O40" i="9"/>
  <c r="P40" i="9" s="1"/>
  <c r="O9" i="9"/>
  <c r="P9" i="9" s="1"/>
  <c r="O10" i="9"/>
  <c r="P10" i="9" s="1"/>
  <c r="O42" i="9"/>
  <c r="P42" i="9" s="1"/>
  <c r="O43" i="9"/>
  <c r="P43" i="9" s="1"/>
  <c r="O13" i="9"/>
  <c r="P13" i="9" s="1"/>
  <c r="O14" i="9"/>
  <c r="P14" i="9" s="1"/>
  <c r="O46" i="9"/>
  <c r="P46" i="9" s="1"/>
  <c r="O48" i="9"/>
  <c r="P48" i="9" s="1"/>
  <c r="O50" i="9"/>
  <c r="P50" i="9" s="1"/>
  <c r="O20" i="9"/>
  <c r="P20" i="9" s="1"/>
  <c r="O24" i="9"/>
  <c r="P24" i="9" s="1"/>
  <c r="O58" i="9"/>
  <c r="P58" i="9" s="1"/>
  <c r="O6" i="9"/>
  <c r="P6" i="9" s="1"/>
  <c r="O38" i="9"/>
  <c r="P38" i="9" s="1"/>
  <c r="O44" i="9"/>
  <c r="P44" i="9" s="1"/>
  <c r="O47" i="9"/>
  <c r="P47" i="9" s="1"/>
  <c r="O51" i="9"/>
  <c r="P51" i="9" s="1"/>
  <c r="O21" i="9"/>
  <c r="P21" i="9" s="1"/>
  <c r="O53" i="9"/>
  <c r="P53" i="9" s="1"/>
  <c r="O55" i="9"/>
  <c r="P55" i="9" s="1"/>
  <c r="O25" i="9"/>
  <c r="P25" i="9" s="1"/>
  <c r="O41" i="9"/>
  <c r="P41" i="9" s="1"/>
  <c r="O11" i="9"/>
  <c r="P11" i="9" s="1"/>
  <c r="O12" i="9"/>
  <c r="P12" i="9" s="1"/>
  <c r="O45" i="9"/>
  <c r="P45" i="9" s="1"/>
  <c r="O15" i="9"/>
  <c r="P15" i="9" s="1"/>
  <c r="O16" i="9"/>
  <c r="P16" i="9" s="1"/>
  <c r="O54" i="9"/>
  <c r="P54" i="9" s="1"/>
  <c r="O26" i="9"/>
  <c r="P26" i="9" s="1"/>
  <c r="O18" i="9"/>
  <c r="P18" i="9" s="1"/>
  <c r="O19" i="9"/>
  <c r="P19" i="9" s="1"/>
  <c r="O22" i="9"/>
  <c r="P22" i="9" s="1"/>
  <c r="O56" i="9"/>
  <c r="P56" i="9" s="1"/>
  <c r="O17" i="9"/>
  <c r="P17" i="9" s="1"/>
  <c r="O49" i="9"/>
  <c r="P49" i="9" s="1"/>
  <c r="O52" i="9"/>
  <c r="P52" i="9" s="1"/>
  <c r="O23" i="9"/>
  <c r="P23" i="9" s="1"/>
  <c r="O57" i="9"/>
  <c r="P57" i="9" s="1"/>
  <c r="O27" i="9"/>
  <c r="P27" i="9" s="1"/>
  <c r="O59" i="9"/>
  <c r="P59" i="9" s="1"/>
  <c r="O28" i="9"/>
  <c r="P28" i="9" s="1"/>
  <c r="O60" i="9"/>
  <c r="P60" i="9" s="1"/>
  <c r="O29" i="9"/>
  <c r="P29" i="9" s="1"/>
  <c r="O61" i="9"/>
  <c r="P61" i="9" s="1"/>
  <c r="O30" i="9"/>
  <c r="P30" i="9" s="1"/>
  <c r="O62" i="9"/>
  <c r="P62" i="9" s="1"/>
  <c r="O31" i="9"/>
  <c r="P31" i="9" s="1"/>
  <c r="O63" i="9"/>
  <c r="P63" i="9" s="1"/>
  <c r="O32" i="9"/>
  <c r="P32" i="9" s="1"/>
  <c r="O64" i="9"/>
  <c r="P64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O36" i="9"/>
  <c r="P36" i="9" s="1"/>
  <c r="O4" i="9"/>
  <c r="P4" i="9" s="1"/>
  <c r="M61" i="9"/>
  <c r="N61" i="9" s="1"/>
  <c r="M32" i="9"/>
  <c r="N32" i="9" s="1"/>
  <c r="M59" i="9"/>
  <c r="N59" i="9" s="1"/>
  <c r="M60" i="9"/>
  <c r="N60" i="9" s="1"/>
  <c r="M11" i="9"/>
  <c r="N11" i="9" s="1"/>
  <c r="M31" i="9"/>
  <c r="N31" i="9" s="1"/>
  <c r="L40" i="9"/>
  <c r="M6" i="9"/>
  <c r="N6" i="9" s="1"/>
  <c r="L43" i="9"/>
  <c r="L34" i="9"/>
  <c r="M42" i="9"/>
  <c r="N42" i="9" s="1"/>
  <c r="L64" i="9"/>
  <c r="L14" i="9"/>
  <c r="L15" i="9"/>
  <c r="M46" i="9"/>
  <c r="N46" i="9" s="1"/>
  <c r="L4" i="9"/>
  <c r="M9" i="9"/>
  <c r="N9" i="9" s="1"/>
  <c r="L18" i="9"/>
  <c r="M41" i="9"/>
  <c r="N41" i="9" s="1"/>
  <c r="L25" i="9"/>
  <c r="L28" i="9"/>
  <c r="L61" i="9"/>
  <c r="M28" i="9"/>
  <c r="N28" i="9" s="1"/>
  <c r="M29" i="9"/>
  <c r="N29" i="9" s="1"/>
  <c r="M10" i="9"/>
  <c r="N10" i="9" s="1"/>
  <c r="M36" i="9"/>
  <c r="N36" i="9" s="1"/>
  <c r="M4" i="9"/>
  <c r="N4" i="9" s="1"/>
  <c r="M12" i="9"/>
  <c r="N12" i="9" s="1"/>
  <c r="N38" i="9"/>
  <c r="L41" i="9"/>
  <c r="M49" i="9"/>
  <c r="N49" i="9" s="1"/>
  <c r="L33" i="9"/>
  <c r="M20" i="9"/>
  <c r="N20" i="9" s="1"/>
  <c r="M21" i="9"/>
  <c r="N21" i="9" s="1"/>
  <c r="M54" i="9"/>
  <c r="N54" i="9" s="1"/>
  <c r="M55" i="9"/>
  <c r="N55" i="9" s="1"/>
  <c r="M24" i="9"/>
  <c r="N24" i="9" s="1"/>
  <c r="M51" i="9"/>
  <c r="N51" i="9" s="1"/>
  <c r="M52" i="9"/>
  <c r="N52" i="9" s="1"/>
  <c r="M53" i="9"/>
  <c r="N53" i="9" s="1"/>
  <c r="M25" i="9"/>
  <c r="N25" i="9" s="1"/>
  <c r="M19" i="9"/>
  <c r="N19" i="9" s="1"/>
  <c r="M22" i="9"/>
  <c r="N22" i="9" s="1"/>
  <c r="M23" i="9"/>
  <c r="N23" i="9" s="1"/>
  <c r="M56" i="9"/>
  <c r="N56" i="9" s="1"/>
  <c r="M57" i="9"/>
  <c r="N57" i="9" s="1"/>
  <c r="M33" i="9"/>
  <c r="N33" i="9" s="1"/>
  <c r="M65" i="9"/>
  <c r="M34" i="9"/>
  <c r="N34" i="9" s="1"/>
  <c r="M66" i="9"/>
  <c r="N66" i="9" s="1"/>
  <c r="M35" i="9"/>
  <c r="M67" i="9"/>
  <c r="N67" i="9" s="1"/>
  <c r="L30" i="9"/>
  <c r="L26" i="9"/>
  <c r="M13" i="9"/>
  <c r="N13" i="9" s="1"/>
  <c r="M45" i="9"/>
  <c r="N45" i="9" s="1"/>
  <c r="M16" i="9"/>
  <c r="N16" i="9" s="1"/>
  <c r="M17" i="9"/>
  <c r="N17" i="9" s="1"/>
  <c r="M14" i="9"/>
  <c r="N14" i="9" s="1"/>
  <c r="M48" i="9"/>
  <c r="N48" i="9" s="1"/>
  <c r="M5" i="9"/>
  <c r="N5" i="9" s="1"/>
  <c r="M37" i="9"/>
  <c r="N37" i="9" s="1"/>
  <c r="N2" i="9"/>
  <c r="M30" i="9"/>
  <c r="N30" i="9" s="1"/>
  <c r="N65" i="9"/>
  <c r="M63" i="9"/>
  <c r="N63" i="9" s="1"/>
  <c r="N39" i="9"/>
  <c r="N35" i="9"/>
  <c r="L44" i="9"/>
  <c r="L12" i="9"/>
  <c r="L63" i="9"/>
  <c r="L13" i="9"/>
  <c r="M8" i="9"/>
  <c r="N8" i="9" s="1"/>
  <c r="L42" i="9"/>
  <c r="L50" i="9"/>
  <c r="L19" i="9"/>
  <c r="M47" i="9"/>
  <c r="N47" i="9" s="1"/>
  <c r="L35" i="9"/>
  <c r="L57" i="9"/>
  <c r="M50" i="9"/>
  <c r="N50" i="9" s="1"/>
  <c r="M26" i="9"/>
  <c r="N26" i="9" s="1"/>
  <c r="M62" i="9"/>
  <c r="N62" i="9" s="1"/>
  <c r="L9" i="9"/>
  <c r="M15" i="9"/>
  <c r="N15" i="9" s="1"/>
  <c r="M64" i="9"/>
  <c r="N64" i="9" s="1"/>
  <c r="M7" i="9"/>
  <c r="N7" i="9" s="1"/>
  <c r="M39" i="9"/>
  <c r="L46" i="9"/>
  <c r="M43" i="9"/>
  <c r="N43" i="9" s="1"/>
  <c r="L52" i="9"/>
  <c r="M40" i="9"/>
  <c r="N40" i="9" s="1"/>
  <c r="L58" i="9"/>
  <c r="M58" i="9"/>
  <c r="N58" i="9" s="1"/>
  <c r="L17" i="9"/>
  <c r="L22" i="9"/>
  <c r="L54" i="9"/>
  <c r="L23" i="9"/>
  <c r="L55" i="9"/>
  <c r="L21" i="9"/>
  <c r="L24" i="9"/>
  <c r="L56" i="9"/>
  <c r="L11" i="9"/>
  <c r="L32" i="9"/>
  <c r="L51" i="9"/>
  <c r="L10" i="9"/>
  <c r="L8" i="9"/>
  <c r="L59" i="9"/>
  <c r="L60" i="9"/>
  <c r="L31" i="9"/>
  <c r="L16" i="9"/>
  <c r="L27" i="9"/>
  <c r="L29" i="9"/>
  <c r="L39" i="9"/>
  <c r="K55" i="9" l="1"/>
  <c r="K35" i="9"/>
  <c r="K66" i="9"/>
  <c r="K65" i="9"/>
  <c r="K14" i="9"/>
  <c r="K63" i="9"/>
  <c r="K62" i="9"/>
  <c r="K61" i="9"/>
  <c r="K60" i="9"/>
  <c r="K59" i="9"/>
  <c r="K30" i="9"/>
  <c r="K29" i="9"/>
  <c r="K27" i="9"/>
  <c r="K58" i="9"/>
  <c r="K21" i="9"/>
  <c r="K56" i="9"/>
  <c r="K25" i="9"/>
  <c r="K24" i="9"/>
  <c r="K22" i="9"/>
  <c r="K20" i="9"/>
  <c r="K23" i="9"/>
  <c r="K18" i="9"/>
  <c r="K64" i="9"/>
  <c r="K67" i="9"/>
  <c r="K34" i="9"/>
  <c r="K33" i="9"/>
  <c r="K32" i="9"/>
  <c r="K31" i="9"/>
  <c r="K26" i="9"/>
  <c r="K57" i="9"/>
  <c r="K28" i="9"/>
  <c r="K54" i="9"/>
  <c r="K52" i="9"/>
  <c r="K51" i="9"/>
  <c r="K50" i="9"/>
  <c r="K53" i="9"/>
  <c r="K49" i="9"/>
  <c r="K48" i="9"/>
  <c r="K19" i="9"/>
  <c r="K47" i="9"/>
  <c r="K17" i="9"/>
  <c r="K46" i="9"/>
  <c r="K16" i="9"/>
  <c r="K45" i="9"/>
  <c r="K15" i="9"/>
  <c r="K44" i="9"/>
  <c r="K13" i="9"/>
  <c r="K11" i="9"/>
  <c r="K12" i="9"/>
  <c r="K10" i="9"/>
  <c r="K43" i="9"/>
  <c r="K41" i="9"/>
  <c r="K42" i="9"/>
  <c r="K40" i="9"/>
  <c r="K9" i="9"/>
  <c r="K8" i="9"/>
  <c r="K38" i="9"/>
  <c r="K39" i="9"/>
  <c r="K6" i="9"/>
  <c r="K7" i="9"/>
  <c r="K37" i="9"/>
  <c r="K4" i="9"/>
  <c r="K5" i="9"/>
  <c r="S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<sst xmlns="http://schemas.openxmlformats.org/spreadsheetml/2006/main" count="119" uniqueCount="114">
  <si>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</si>
  <si>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</si>
  <si>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</si>
  <si>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</si>
  <si>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</si>
  <si>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</si>
  <si>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</si>
  <si>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</si>
  <si>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</si>
  <si>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</si>
  <si>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</si>
  <si>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</si>
  <si>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</si>
  <si>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</si>
  <si>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</si>
  <si>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</si>
  <si>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</si>
  <si>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</si>
  <si>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</si>
  <si>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</si>
  <si>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</si>
  <si>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</si>
  <si>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</si>
  <si>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</si>
  <si>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</si>
  <si>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</si>
  <si>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</si>
  <si>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</si>
  <si>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</si>
  <si>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</si>
  <si>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</si>
  <si>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</si>
  <si>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</si>
  <si>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</si>
  <si>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</si>
  <si>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</si>
  <si>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</si>
  <si>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</si>
  <si>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</si>
  <si>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</si>
  <si>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</si>
  <si>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</si>
  <si>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</si>
  <si>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</si>
  <si>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</si>
  <si>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</si>
  <si>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</si>
  <si>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</si>
  <si>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</si>
  <si>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</si>
  <si>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</si>
  <si>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</si>
  <si>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</si>
  <si>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</si>
  <si>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</si>
  <si>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</si>
  <si>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</si>
  <si>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</si>
  <si>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</si>
  <si>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</si>
  <si>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</si>
  <si>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</si>
  <si>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</si>
  <si>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</si>
  <si>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</si>
  <si>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</si>
  <si>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</si>
  <si>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</si>
  <si>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</si>
  <si>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</si>
  <si>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</si>
  <si>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</si>
  <si>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</si>
  <si>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</si>
  <si>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</si>
  <si>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</si>
  <si>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</si>
  <si>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</si>
  <si>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</si>
  <si>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</si>
  <si>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</si>
  <si>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</si>
  <si>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ploy res-linear res</t>
  </si>
  <si>
    <t>Linear Residuals
mean</t>
  </si>
  <si>
    <t>Linear Residuals mean differnce</t>
  </si>
  <si>
    <t>Quadtratic Residuals mean differnce</t>
  </si>
  <si>
    <t>Quadtratic Residual Mean</t>
  </si>
  <si>
    <t>Quadtratic Residue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</si>
  <si>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</si>
  <si>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</si>
  <si>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</si>
  <si>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</si>
  <si>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</si>
  <si>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</si>
  <si>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 xml:space="preserve">Sorted </t>
  </si>
  <si>
    <t>Linear 
Residuals</t>
  </si>
  <si>
    <t>Linear 
residuals ABS</t>
  </si>
  <si>
    <t xml:space="preserve">PQBRT Data log(10) </t>
  </si>
  <si>
    <t>PQBRT Data log(10) Trendline</t>
  </si>
  <si>
    <t xml:space="preserve">LN fit </t>
  </si>
  <si>
    <t>LOG10
Graphics Time</t>
  </si>
  <si>
    <t>Log Mean</t>
  </si>
  <si>
    <t>LOG10 Mean</t>
  </si>
  <si>
    <t>Log Residual</t>
  </si>
  <si>
    <t xml:space="preserve">PQBRT Compute Data </t>
  </si>
  <si>
    <t>PQBRT Compute Data Linear Fit</t>
  </si>
  <si>
    <t>PQBRT Compute Data Linear Fit Residue</t>
  </si>
  <si>
    <t>PQBRT Compute Data Linear Fit Residue Mean</t>
  </si>
  <si>
    <t>CMS</t>
  </si>
  <si>
    <t>LOG10-LN Transform Fit</t>
  </si>
  <si>
    <t xml:space="preserve">PQBRT Compute Data LOG10 </t>
  </si>
  <si>
    <t>PQBRT Compute Data LOG10 Fit</t>
  </si>
  <si>
    <t>PQBRT Compute Data LOG10 Fit Residue</t>
  </si>
  <si>
    <t>PQBRT Compute Data LOG10 Fit Residue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</si>
</sst>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 applyAlignment="1">
      <alignment wrapText="1"/>
    </xf>
    <xf numFmtId="0" fontId="0" fillId="2" borderId="1" xfId="1" applyFont="1" applyBorder="1"/>
    <xf numFmtId="0" fontId="1" fillId="2" borderId="2" xfId="1" applyBorder="1"/>
    <xf numFmtId="0" fontId="1" fillId="3" borderId="1" xfId="2" applyBorder="1"/>
    <xf numFmtId="0" fontId="0" fillId="2" borderId="2" xfId="1" applyFont="1" applyBorder="1" applyAlignment="1">
      <alignment wrapText="1"/>
    </xf>
    <xf numFmtId="0" fontId="0" fillId="4" borderId="1" xfId="0" applyFill="1" applyBorder="1"/>
  </cellXfs>
  <cellStyles count="3"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Compute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3004621262958E-2"/>
          <c:y val="7.4590258166412612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Total Quad'!$P$2</c:f>
              <c:strCache>
                <c:ptCount val="1"/>
                <c:pt idx="0">
                  <c:v>PQBRT Compute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409085954019187E-2"/>
                  <c:y val="0.433967344709224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ser>
          <c:idx val="1"/>
          <c:order val="1"/>
          <c:tx>
            <c:strRef>
              <c:f>'Compute Total Quad'!$P$3</c:f>
              <c:strCache>
                <c:ptCount val="1"/>
                <c:pt idx="0">
                  <c:v>PQBRT Compute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Segments'!$B$4:$B$67</c:f>
              <c:numCache>
                <c:formatCode>General</c:formatCode>
                <c:ptCount val="64"/>
                <c:pt idx="0">
                  <c:v>-1.4256626798497864E-4</c:v>
                </c:pt>
                <c:pt idx="1">
                  <c:v>-4.2462413567651046E-5</c:v>
                </c:pt>
                <c:pt idx="2">
                  <c:v>2.4274895932233342E-5</c:v>
                </c:pt>
                <c:pt idx="3">
                  <c:v>9.1013330676117135E-5</c:v>
                </c:pt>
                <c:pt idx="4">
                  <c:v>1.5775289066400036E-4</c:v>
                </c:pt>
                <c:pt idx="5">
                  <c:v>2.2449357589588307E-4</c:v>
                </c:pt>
                <c:pt idx="6">
                  <c:v>2.9123538637176513E-4</c:v>
                </c:pt>
                <c:pt idx="7">
                  <c:v>3.5797832209164676E-4</c:v>
                </c:pt>
                <c:pt idx="8">
                  <c:v>4.2472238305552772E-4</c:v>
                </c:pt>
                <c:pt idx="9">
                  <c:v>7.5178454718055642E-4</c:v>
                </c:pt>
                <c:pt idx="10">
                  <c:v>1.1790084707791241E-3</c:v>
                </c:pt>
                <c:pt idx="11">
                  <c:v>1.8199307749161319E-3</c:v>
                </c:pt>
                <c:pt idx="12">
                  <c:v>2.2472699235002416E-3</c:v>
                </c:pt>
                <c:pt idx="13">
                  <c:v>2.7815086732847472E-3</c:v>
                </c:pt>
                <c:pt idx="14">
                  <c:v>3.2089515243558455E-3</c:v>
                </c:pt>
                <c:pt idx="15">
                  <c:v>3.8502022197016502E-3</c:v>
                </c:pt>
                <c:pt idx="16">
                  <c:v>4.384657016334048E-3</c:v>
                </c:pt>
                <c:pt idx="17">
                  <c:v>4.9191838285824099E-3</c:v>
                </c:pt>
                <c:pt idx="18">
                  <c:v>5.88151356998169E-3</c:v>
                </c:pt>
                <c:pt idx="19">
                  <c:v>6.9510424975437754E-3</c:v>
                </c:pt>
                <c:pt idx="20">
                  <c:v>8.0208594875697172E-3</c:v>
                </c:pt>
                <c:pt idx="21">
                  <c:v>9.0909645400595162E-3</c:v>
                </c:pt>
                <c:pt idx="22">
                  <c:v>1.0161357655013172E-2</c:v>
                </c:pt>
                <c:pt idx="23">
                  <c:v>1.1232038832430683E-2</c:v>
                </c:pt>
                <c:pt idx="24">
                  <c:v>1.2303008072312051E-2</c:v>
                </c:pt>
                <c:pt idx="25">
                  <c:v>1.3374265374657275E-2</c:v>
                </c:pt>
                <c:pt idx="26">
                  <c:v>1.4445810739466356E-2</c:v>
                </c:pt>
                <c:pt idx="27">
                  <c:v>1.5517644166739291E-2</c:v>
                </c:pt>
                <c:pt idx="28">
                  <c:v>1.6589765656476081E-2</c:v>
                </c:pt>
                <c:pt idx="29">
                  <c:v>1.7662175208676734E-2</c:v>
                </c:pt>
                <c:pt idx="30">
                  <c:v>1.8734872823341239E-2</c:v>
                </c:pt>
                <c:pt idx="31">
                  <c:v>1.9807858500469601E-2</c:v>
                </c:pt>
                <c:pt idx="32">
                  <c:v>2.0881132240061818E-2</c:v>
                </c:pt>
                <c:pt idx="33">
                  <c:v>2.1954694042117893E-2</c:v>
                </c:pt>
                <c:pt idx="34">
                  <c:v>2.2921145957374957E-2</c:v>
                </c:pt>
                <c:pt idx="35">
                  <c:v>2.399525507811236E-2</c:v>
                </c:pt>
                <c:pt idx="36">
                  <c:v>2.5069652261313618E-2</c:v>
                </c:pt>
                <c:pt idx="37">
                  <c:v>2.6144337506978733E-2</c:v>
                </c:pt>
                <c:pt idx="38">
                  <c:v>2.72193108151077E-2</c:v>
                </c:pt>
                <c:pt idx="39">
                  <c:v>2.8294572185700532E-2</c:v>
                </c:pt>
                <c:pt idx="40">
                  <c:v>2.9370121618757211E-2</c:v>
                </c:pt>
                <c:pt idx="41">
                  <c:v>3.0445959114277752E-2</c:v>
                </c:pt>
                <c:pt idx="42">
                  <c:v>3.1522084672262154E-2</c:v>
                </c:pt>
                <c:pt idx="43">
                  <c:v>3.2598498292710408E-2</c:v>
                </c:pt>
                <c:pt idx="44">
                  <c:v>3.3675199975622509E-2</c:v>
                </c:pt>
                <c:pt idx="45">
                  <c:v>3.4752189720998479E-2</c:v>
                </c:pt>
                <c:pt idx="46">
                  <c:v>3.5829467528838303E-2</c:v>
                </c:pt>
                <c:pt idx="47">
                  <c:v>3.6907033399141982E-2</c:v>
                </c:pt>
                <c:pt idx="48">
                  <c:v>3.7984887331909509E-2</c:v>
                </c:pt>
                <c:pt idx="49">
                  <c:v>3.9063029327140904E-2</c:v>
                </c:pt>
                <c:pt idx="50">
                  <c:v>3.981790012096887E-2</c:v>
                </c:pt>
                <c:pt idx="51">
                  <c:v>4.0680782437107717E-2</c:v>
                </c:pt>
                <c:pt idx="52">
                  <c:v>4.0896531822388817E-2</c:v>
                </c:pt>
                <c:pt idx="53">
                  <c:v>4.7806596030620589E-2</c:v>
                </c:pt>
                <c:pt idx="54">
                  <c:v>4.8482039375583409E-2</c:v>
                </c:pt>
                <c:pt idx="55">
                  <c:v>4.9157595244946173E-2</c:v>
                </c:pt>
                <c:pt idx="56">
                  <c:v>4.9833263638708873E-2</c:v>
                </c:pt>
                <c:pt idx="57">
                  <c:v>5.0509044556871531E-2</c:v>
                </c:pt>
                <c:pt idx="58">
                  <c:v>5.1184937999434119E-2</c:v>
                </c:pt>
                <c:pt idx="59">
                  <c:v>5.1860943966396664E-2</c:v>
                </c:pt>
                <c:pt idx="60">
                  <c:v>5.4728459277371917E-2</c:v>
                </c:pt>
                <c:pt idx="61">
                  <c:v>5.5405054872190163E-2</c:v>
                </c:pt>
                <c:pt idx="62">
                  <c:v>5.6081762991408352E-2</c:v>
                </c:pt>
                <c:pt idx="63">
                  <c:v>5.6758583635026484E-2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Compute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676597450463564"/>
          <c:y val="4.7673562863465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272212196275"/>
          <c:y val="0.11180973701816685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Total Quad'!$P$23</c:f>
              <c:strCache>
                <c:ptCount val="1"/>
                <c:pt idx="0">
                  <c:v>PQBRT Compute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1.5082226798497864E-4</c:v>
                </c:pt>
                <c:pt idx="1">
                  <c:v>8.8414413567651056E-5</c:v>
                </c:pt>
                <c:pt idx="2">
                  <c:v>7.3965104067766653E-5</c:v>
                </c:pt>
                <c:pt idx="3">
                  <c:v>4.313066932388286E-5</c:v>
                </c:pt>
                <c:pt idx="4">
                  <c:v>1.1911109335999647E-5</c:v>
                </c:pt>
                <c:pt idx="5">
                  <c:v>-2.2061575895883069E-5</c:v>
                </c:pt>
                <c:pt idx="6">
                  <c:v>-5.0595386371765134E-5</c:v>
                </c:pt>
                <c:pt idx="7">
                  <c:v>-8.0154322091646789E-5</c:v>
                </c:pt>
                <c:pt idx="8">
                  <c:v>-1.1339438305552773E-4</c:v>
                </c:pt>
                <c:pt idx="9">
                  <c:v>-3.818965471805564E-4</c:v>
                </c:pt>
                <c:pt idx="10">
                  <c:v>-6.1891247077912402E-4</c:v>
                </c:pt>
                <c:pt idx="11">
                  <c:v>-1.5110077491613185E-4</c:v>
                </c:pt>
                <c:pt idx="12">
                  <c:v>-7.2790992350024166E-4</c:v>
                </c:pt>
                <c:pt idx="13">
                  <c:v>-8.8400867328474711E-4</c:v>
                </c:pt>
                <c:pt idx="14">
                  <c:v>-8.2556152435584547E-4</c:v>
                </c:pt>
                <c:pt idx="15">
                  <c:v>-1.0639022197016504E-3</c:v>
                </c:pt>
                <c:pt idx="16">
                  <c:v>-9.8987701633404795E-4</c:v>
                </c:pt>
                <c:pt idx="17">
                  <c:v>1.0516617141759048E-4</c:v>
                </c:pt>
                <c:pt idx="18">
                  <c:v>-5.7463356998169006E-4</c:v>
                </c:pt>
                <c:pt idx="19">
                  <c:v>-7.9088249754377584E-4</c:v>
                </c:pt>
                <c:pt idx="20">
                  <c:v>-1.6735294875697172E-3</c:v>
                </c:pt>
                <c:pt idx="21">
                  <c:v>-1.3723045400595166E-3</c:v>
                </c:pt>
                <c:pt idx="22">
                  <c:v>-7.9492765501317127E-4</c:v>
                </c:pt>
                <c:pt idx="23">
                  <c:v>-9.9653883243068335E-4</c:v>
                </c:pt>
                <c:pt idx="24">
                  <c:v>-8.9070807231205092E-4</c:v>
                </c:pt>
                <c:pt idx="25">
                  <c:v>-9.6726537465727583E-4</c:v>
                </c:pt>
                <c:pt idx="26">
                  <c:v>-9.1871073946635587E-4</c:v>
                </c:pt>
                <c:pt idx="27">
                  <c:v>-9.258441667392911E-4</c:v>
                </c:pt>
                <c:pt idx="28">
                  <c:v>-1.1490656564760813E-3</c:v>
                </c:pt>
                <c:pt idx="29">
                  <c:v>-9.6367520867673279E-4</c:v>
                </c:pt>
                <c:pt idx="30">
                  <c:v>-1.0306728233412388E-3</c:v>
                </c:pt>
                <c:pt idx="31">
                  <c:v>-1.3209585004696003E-3</c:v>
                </c:pt>
                <c:pt idx="32">
                  <c:v>-1.2225322400618195E-3</c:v>
                </c:pt>
                <c:pt idx="33">
                  <c:v>-1.2271940421178934E-3</c:v>
                </c:pt>
                <c:pt idx="34">
                  <c:v>-1.2595459573749579E-3</c:v>
                </c:pt>
                <c:pt idx="35">
                  <c:v>-7.9815507811236211E-4</c:v>
                </c:pt>
                <c:pt idx="36">
                  <c:v>-1.0336522613136195E-3</c:v>
                </c:pt>
                <c:pt idx="37">
                  <c:v>-1.3717375069787346E-3</c:v>
                </c:pt>
                <c:pt idx="38">
                  <c:v>-8.1651081510769954E-4</c:v>
                </c:pt>
                <c:pt idx="39">
                  <c:v>-1.2445721857005307E-3</c:v>
                </c:pt>
                <c:pt idx="40">
                  <c:v>-8.2382161875721102E-4</c:v>
                </c:pt>
                <c:pt idx="41">
                  <c:v>-1.1366591142777521E-3</c:v>
                </c:pt>
                <c:pt idx="42">
                  <c:v>-1.0115846722621551E-3</c:v>
                </c:pt>
                <c:pt idx="43">
                  <c:v>-1.2780982927104098E-3</c:v>
                </c:pt>
                <c:pt idx="44">
                  <c:v>-1.3208999756225068E-3</c:v>
                </c:pt>
                <c:pt idx="45">
                  <c:v>-1.0425897209984797E-3</c:v>
                </c:pt>
                <c:pt idx="46">
                  <c:v>-1.3098675288383058E-3</c:v>
                </c:pt>
                <c:pt idx="47">
                  <c:v>-6.3863339914198292E-4</c:v>
                </c:pt>
                <c:pt idx="48">
                  <c:v>-1.3906873319095084E-3</c:v>
                </c:pt>
                <c:pt idx="49">
                  <c:v>-8.0762932714090185E-4</c:v>
                </c:pt>
                <c:pt idx="50">
                  <c:v>-1.0337001209688723E-3</c:v>
                </c:pt>
                <c:pt idx="51">
                  <c:v>-7.4778243710771353E-4</c:v>
                </c:pt>
                <c:pt idx="52">
                  <c:v>6.054681776111806E-4</c:v>
                </c:pt>
                <c:pt idx="53">
                  <c:v>-7.3202960306205864E-3</c:v>
                </c:pt>
                <c:pt idx="54">
                  <c:v>-5.0283937558340958E-4</c:v>
                </c:pt>
                <c:pt idx="55">
                  <c:v>-4.2139524494617248E-4</c:v>
                </c:pt>
                <c:pt idx="56">
                  <c:v>-5.7416363870887305E-4</c:v>
                </c:pt>
                <c:pt idx="57">
                  <c:v>-7.0824455687153176E-4</c:v>
                </c:pt>
                <c:pt idx="58">
                  <c:v>-9.0193799943411729E-4</c:v>
                </c:pt>
                <c:pt idx="59">
                  <c:v>-4.9204396639666165E-4</c:v>
                </c:pt>
                <c:pt idx="60">
                  <c:v>-3.0392592773719196E-3</c:v>
                </c:pt>
                <c:pt idx="61">
                  <c:v>-5.1355487219015977E-4</c:v>
                </c:pt>
                <c:pt idx="62">
                  <c:v>-7.3436299140835354E-4</c:v>
                </c:pt>
                <c:pt idx="63">
                  <c:v>-1.0501836350264859E-3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'Compute Total Quad'!$P$24</c:f>
              <c:strCache>
                <c:ptCount val="1"/>
                <c:pt idx="0">
                  <c:v>PQBRT Compute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Segments'!$M$4:$M$67</c:f>
              <c:numCache>
                <c:formatCode>General</c:formatCode>
                <c:ptCount val="64"/>
                <c:pt idx="0">
                  <c:v>-8.9022420693682792E-4</c:v>
                </c:pt>
                <c:pt idx="1">
                  <c:v>-8.9022420693682792E-4</c:v>
                </c:pt>
                <c:pt idx="2">
                  <c:v>-8.9022420693682792E-4</c:v>
                </c:pt>
                <c:pt idx="3">
                  <c:v>-8.9022420693682792E-4</c:v>
                </c:pt>
                <c:pt idx="4">
                  <c:v>-8.9022420693682792E-4</c:v>
                </c:pt>
                <c:pt idx="5">
                  <c:v>-8.9022420693682792E-4</c:v>
                </c:pt>
                <c:pt idx="6">
                  <c:v>-8.9022420693682792E-4</c:v>
                </c:pt>
                <c:pt idx="7">
                  <c:v>-8.9022420693682792E-4</c:v>
                </c:pt>
                <c:pt idx="8">
                  <c:v>-8.9022420693682792E-4</c:v>
                </c:pt>
                <c:pt idx="9">
                  <c:v>-8.9022420693682792E-4</c:v>
                </c:pt>
                <c:pt idx="10">
                  <c:v>-8.9022420693682792E-4</c:v>
                </c:pt>
                <c:pt idx="11">
                  <c:v>-8.9022420693682792E-4</c:v>
                </c:pt>
                <c:pt idx="12">
                  <c:v>-8.9022420693682792E-4</c:v>
                </c:pt>
                <c:pt idx="13">
                  <c:v>-8.9022420693682792E-4</c:v>
                </c:pt>
                <c:pt idx="14">
                  <c:v>-8.9022420693682792E-4</c:v>
                </c:pt>
                <c:pt idx="15">
                  <c:v>-8.9022420693682792E-4</c:v>
                </c:pt>
                <c:pt idx="16">
                  <c:v>-8.9022420693682792E-4</c:v>
                </c:pt>
                <c:pt idx="17">
                  <c:v>-8.9022420693682792E-4</c:v>
                </c:pt>
                <c:pt idx="18">
                  <c:v>-8.9022420693682792E-4</c:v>
                </c:pt>
                <c:pt idx="19">
                  <c:v>-8.9022420693682792E-4</c:v>
                </c:pt>
                <c:pt idx="20">
                  <c:v>-8.9022420693682792E-4</c:v>
                </c:pt>
                <c:pt idx="21">
                  <c:v>-8.9022420693682792E-4</c:v>
                </c:pt>
                <c:pt idx="22">
                  <c:v>-8.9022420693682792E-4</c:v>
                </c:pt>
                <c:pt idx="23">
                  <c:v>-8.9022420693682792E-4</c:v>
                </c:pt>
                <c:pt idx="24">
                  <c:v>-8.9022420693682792E-4</c:v>
                </c:pt>
                <c:pt idx="25">
                  <c:v>-8.9022420693682792E-4</c:v>
                </c:pt>
                <c:pt idx="26">
                  <c:v>-8.9022420693682792E-4</c:v>
                </c:pt>
                <c:pt idx="27">
                  <c:v>-8.9022420693682792E-4</c:v>
                </c:pt>
                <c:pt idx="28">
                  <c:v>-8.9022420693682792E-4</c:v>
                </c:pt>
                <c:pt idx="29">
                  <c:v>-8.9022420693682792E-4</c:v>
                </c:pt>
                <c:pt idx="30">
                  <c:v>-8.9022420693682792E-4</c:v>
                </c:pt>
                <c:pt idx="31">
                  <c:v>-8.9022420693682792E-4</c:v>
                </c:pt>
                <c:pt idx="32">
                  <c:v>-8.9022420693682792E-4</c:v>
                </c:pt>
                <c:pt idx="33">
                  <c:v>-8.9022420693682792E-4</c:v>
                </c:pt>
                <c:pt idx="34">
                  <c:v>-8.9022420693682792E-4</c:v>
                </c:pt>
                <c:pt idx="35">
                  <c:v>-8.9022420693682792E-4</c:v>
                </c:pt>
                <c:pt idx="36">
                  <c:v>-8.9022420693682792E-4</c:v>
                </c:pt>
                <c:pt idx="37">
                  <c:v>-8.9022420693682792E-4</c:v>
                </c:pt>
                <c:pt idx="38">
                  <c:v>-8.9022420693682792E-4</c:v>
                </c:pt>
                <c:pt idx="39">
                  <c:v>-8.9022420693682792E-4</c:v>
                </c:pt>
                <c:pt idx="40">
                  <c:v>-8.9022420693682792E-4</c:v>
                </c:pt>
                <c:pt idx="41">
                  <c:v>-8.9022420693682792E-4</c:v>
                </c:pt>
                <c:pt idx="42">
                  <c:v>-8.9022420693682792E-4</c:v>
                </c:pt>
                <c:pt idx="43">
                  <c:v>-8.9022420693682792E-4</c:v>
                </c:pt>
                <c:pt idx="44">
                  <c:v>-8.9022420693682792E-4</c:v>
                </c:pt>
                <c:pt idx="45">
                  <c:v>-8.9022420693682792E-4</c:v>
                </c:pt>
                <c:pt idx="46">
                  <c:v>-8.9022420693682792E-4</c:v>
                </c:pt>
                <c:pt idx="47">
                  <c:v>-8.9022420693682792E-4</c:v>
                </c:pt>
                <c:pt idx="48">
                  <c:v>-8.9022420693682792E-4</c:v>
                </c:pt>
                <c:pt idx="49">
                  <c:v>-8.9022420693682792E-4</c:v>
                </c:pt>
                <c:pt idx="50">
                  <c:v>-8.9022420693682792E-4</c:v>
                </c:pt>
                <c:pt idx="51">
                  <c:v>-8.9022420693682792E-4</c:v>
                </c:pt>
                <c:pt idx="52">
                  <c:v>-8.9022420693682792E-4</c:v>
                </c:pt>
                <c:pt idx="53">
                  <c:v>-8.9022420693682792E-4</c:v>
                </c:pt>
                <c:pt idx="54">
                  <c:v>-8.9022420693682792E-4</c:v>
                </c:pt>
                <c:pt idx="55">
                  <c:v>-8.9022420693682792E-4</c:v>
                </c:pt>
                <c:pt idx="56">
                  <c:v>-8.9022420693682792E-4</c:v>
                </c:pt>
                <c:pt idx="57">
                  <c:v>-8.9022420693682792E-4</c:v>
                </c:pt>
                <c:pt idx="58">
                  <c:v>-8.9022420693682792E-4</c:v>
                </c:pt>
                <c:pt idx="59">
                  <c:v>-8.9022420693682792E-4</c:v>
                </c:pt>
                <c:pt idx="60">
                  <c:v>-8.9022420693682792E-4</c:v>
                </c:pt>
                <c:pt idx="61">
                  <c:v>-8.9022420693682792E-4</c:v>
                </c:pt>
                <c:pt idx="62">
                  <c:v>-8.9022420693682792E-4</c:v>
                </c:pt>
                <c:pt idx="63">
                  <c:v>-8.9022420693682792E-4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60022956821073"/>
          <c:y val="0.53174798003190782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Compute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Total Linear'!$P$2</c:f>
              <c:strCache>
                <c:ptCount val="1"/>
                <c:pt idx="0">
                  <c:v>PQBRT Compute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38938104510905E-2"/>
                  <c:y val="0.4055493798569296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'Compute Total Linear'!$P$3</c:f>
              <c:strCache>
                <c:ptCount val="1"/>
                <c:pt idx="0">
                  <c:v>PQBRT Compute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-1.789712323608622E-4</c:v>
                </c:pt>
                <c:pt idx="1">
                  <c:v>-7.8236760259852957E-5</c:v>
                </c:pt>
                <c:pt idx="2">
                  <c:v>-1.1080445525846801E-5</c:v>
                </c:pt>
                <c:pt idx="3">
                  <c:v>5.6075869208159382E-5</c:v>
                </c:pt>
                <c:pt idx="4">
                  <c:v>1.2323218394216556E-4</c:v>
                </c:pt>
                <c:pt idx="5">
                  <c:v>1.9038849867617169E-4</c:v>
                </c:pt>
                <c:pt idx="6">
                  <c:v>2.5754481341017793E-4</c:v>
                </c:pt>
                <c:pt idx="7">
                  <c:v>3.2470112814418401E-4</c:v>
                </c:pt>
                <c:pt idx="8">
                  <c:v>3.9185744287819019E-4</c:v>
                </c:pt>
                <c:pt idx="9">
                  <c:v>7.2092338507482039E-4</c:v>
                </c:pt>
                <c:pt idx="10">
                  <c:v>1.1507237993724599E-3</c:v>
                </c:pt>
                <c:pt idx="11">
                  <c:v>1.7954244208189191E-3</c:v>
                </c:pt>
                <c:pt idx="12">
                  <c:v>2.2252248351165584E-3</c:v>
                </c:pt>
                <c:pt idx="13">
                  <c:v>2.7624753529886079E-3</c:v>
                </c:pt>
                <c:pt idx="14">
                  <c:v>3.1922757672862472E-3</c:v>
                </c:pt>
                <c:pt idx="15">
                  <c:v>3.8369763887327068E-3</c:v>
                </c:pt>
                <c:pt idx="16">
                  <c:v>4.3742269066047567E-3</c:v>
                </c:pt>
                <c:pt idx="17">
                  <c:v>4.9114774244768053E-3</c:v>
                </c:pt>
                <c:pt idx="18">
                  <c:v>5.8785283566464945E-3</c:v>
                </c:pt>
                <c:pt idx="19">
                  <c:v>6.9530293923905934E-3</c:v>
                </c:pt>
                <c:pt idx="20">
                  <c:v>8.0275304281346924E-3</c:v>
                </c:pt>
                <c:pt idx="21">
                  <c:v>9.1020314638787913E-3</c:v>
                </c:pt>
                <c:pt idx="22">
                  <c:v>1.0176532499622888E-2</c:v>
                </c:pt>
                <c:pt idx="23">
                  <c:v>1.1251033535366987E-2</c:v>
                </c:pt>
                <c:pt idx="24">
                  <c:v>1.2325534571111086E-2</c:v>
                </c:pt>
                <c:pt idx="25">
                  <c:v>1.3400035606855185E-2</c:v>
                </c:pt>
                <c:pt idx="26">
                  <c:v>1.4474536642599284E-2</c:v>
                </c:pt>
                <c:pt idx="27">
                  <c:v>1.5549037678343381E-2</c:v>
                </c:pt>
                <c:pt idx="28">
                  <c:v>1.662353871408748E-2</c:v>
                </c:pt>
                <c:pt idx="29">
                  <c:v>1.7698039749831578E-2</c:v>
                </c:pt>
                <c:pt idx="30">
                  <c:v>1.8772540785575678E-2</c:v>
                </c:pt>
                <c:pt idx="31">
                  <c:v>1.9847041821319775E-2</c:v>
                </c:pt>
                <c:pt idx="32">
                  <c:v>2.0921542857063873E-2</c:v>
                </c:pt>
                <c:pt idx="33">
                  <c:v>2.1996043892807973E-2</c:v>
                </c:pt>
                <c:pt idx="34">
                  <c:v>2.2963094824977662E-2</c:v>
                </c:pt>
                <c:pt idx="35">
                  <c:v>2.403759586072176E-2</c:v>
                </c:pt>
                <c:pt idx="36">
                  <c:v>2.511209689646586E-2</c:v>
                </c:pt>
                <c:pt idx="37">
                  <c:v>2.6186597932209957E-2</c:v>
                </c:pt>
                <c:pt idx="38">
                  <c:v>2.7261098967954058E-2</c:v>
                </c:pt>
                <c:pt idx="39">
                  <c:v>2.8335600003698155E-2</c:v>
                </c:pt>
                <c:pt idx="40">
                  <c:v>2.9410101039442253E-2</c:v>
                </c:pt>
                <c:pt idx="41">
                  <c:v>3.0484602075186353E-2</c:v>
                </c:pt>
                <c:pt idx="42">
                  <c:v>3.1559103110930457E-2</c:v>
                </c:pt>
                <c:pt idx="43">
                  <c:v>3.2633604146674551E-2</c:v>
                </c:pt>
                <c:pt idx="44">
                  <c:v>3.3708105182418652E-2</c:v>
                </c:pt>
                <c:pt idx="45">
                  <c:v>3.4782606218162752E-2</c:v>
                </c:pt>
                <c:pt idx="46">
                  <c:v>3.5857107253906846E-2</c:v>
                </c:pt>
                <c:pt idx="47">
                  <c:v>3.6931608289650947E-2</c:v>
                </c:pt>
                <c:pt idx="48">
                  <c:v>3.8006109325395047E-2</c:v>
                </c:pt>
                <c:pt idx="49">
                  <c:v>3.9080610361139148E-2</c:v>
                </c:pt>
                <c:pt idx="50">
                  <c:v>3.9832761086160018E-2</c:v>
                </c:pt>
                <c:pt idx="51">
                  <c:v>4.0692361914755296E-2</c:v>
                </c:pt>
                <c:pt idx="52">
                  <c:v>4.0907262121904112E-2</c:v>
                </c:pt>
                <c:pt idx="53">
                  <c:v>4.7784068750666348E-2</c:v>
                </c:pt>
                <c:pt idx="54">
                  <c:v>4.8455631898006404E-2</c:v>
                </c:pt>
                <c:pt idx="55">
                  <c:v>4.9127195045346468E-2</c:v>
                </c:pt>
                <c:pt idx="56">
                  <c:v>4.9798758192686532E-2</c:v>
                </c:pt>
                <c:pt idx="57">
                  <c:v>5.0470321340026589E-2</c:v>
                </c:pt>
                <c:pt idx="58">
                  <c:v>5.1141884487366653E-2</c:v>
                </c:pt>
                <c:pt idx="59">
                  <c:v>5.1813447634706716E-2</c:v>
                </c:pt>
                <c:pt idx="60">
                  <c:v>5.4660875379428576E-2</c:v>
                </c:pt>
                <c:pt idx="61">
                  <c:v>5.533243852676864E-2</c:v>
                </c:pt>
                <c:pt idx="62">
                  <c:v>5.6004001674108697E-2</c:v>
                </c:pt>
                <c:pt idx="63">
                  <c:v>5.6675564821448761E-2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077833367966806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Compute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Total Linear'!$P$23</c:f>
              <c:strCache>
                <c:ptCount val="1"/>
                <c:pt idx="0">
                  <c:v>PQBRT Compute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1.872272323608622E-4</c:v>
                </c:pt>
                <c:pt idx="1">
                  <c:v>1.2418876025985297E-4</c:v>
                </c:pt>
                <c:pt idx="2">
                  <c:v>1.093204455258468E-4</c:v>
                </c:pt>
                <c:pt idx="3">
                  <c:v>7.8068130791840613E-5</c:v>
                </c:pt>
                <c:pt idx="4">
                  <c:v>4.6431816057834443E-5</c:v>
                </c:pt>
                <c:pt idx="5">
                  <c:v>1.2043501323828309E-5</c:v>
                </c:pt>
                <c:pt idx="6">
                  <c:v>-1.6904813410177931E-5</c:v>
                </c:pt>
                <c:pt idx="7">
                  <c:v>-4.6877128144184031E-5</c:v>
                </c:pt>
                <c:pt idx="8">
                  <c:v>-8.0529442878190204E-5</c:v>
                </c:pt>
                <c:pt idx="9">
                  <c:v>-3.5103538507482037E-4</c:v>
                </c:pt>
                <c:pt idx="10">
                  <c:v>-5.9062779937245986E-4</c:v>
                </c:pt>
                <c:pt idx="11">
                  <c:v>-1.2659442081891905E-4</c:v>
                </c:pt>
                <c:pt idx="12">
                  <c:v>-7.0586483511655843E-4</c:v>
                </c:pt>
                <c:pt idx="13">
                  <c:v>-8.6497535298860778E-4</c:v>
                </c:pt>
                <c:pt idx="14">
                  <c:v>-8.088857672862472E-4</c:v>
                </c:pt>
                <c:pt idx="15">
                  <c:v>-1.050676388732707E-3</c:v>
                </c:pt>
                <c:pt idx="16">
                  <c:v>-9.7944690660475668E-4</c:v>
                </c:pt>
                <c:pt idx="17">
                  <c:v>1.1287257552319505E-4</c:v>
                </c:pt>
                <c:pt idx="18">
                  <c:v>-5.7164835664649458E-4</c:v>
                </c:pt>
                <c:pt idx="19">
                  <c:v>-7.9286939239059384E-4</c:v>
                </c:pt>
                <c:pt idx="20">
                  <c:v>-1.6802004281346924E-3</c:v>
                </c:pt>
                <c:pt idx="21">
                  <c:v>-1.3833714638787917E-3</c:v>
                </c:pt>
                <c:pt idx="22">
                  <c:v>-8.1010249962288824E-4</c:v>
                </c:pt>
                <c:pt idx="23">
                  <c:v>-1.0155335353669876E-3</c:v>
                </c:pt>
                <c:pt idx="24">
                  <c:v>-9.1323457111108612E-4</c:v>
                </c:pt>
                <c:pt idx="25">
                  <c:v>-9.9303560685518565E-4</c:v>
                </c:pt>
                <c:pt idx="26">
                  <c:v>-9.4743664259928397E-4</c:v>
                </c:pt>
                <c:pt idx="27">
                  <c:v>-9.5723767834338114E-4</c:v>
                </c:pt>
                <c:pt idx="28">
                  <c:v>-1.1828387140874804E-3</c:v>
                </c:pt>
                <c:pt idx="29">
                  <c:v>-9.9953974983157598E-4</c:v>
                </c:pt>
                <c:pt idx="30">
                  <c:v>-1.0683407855756784E-3</c:v>
                </c:pt>
                <c:pt idx="31">
                  <c:v>-1.3601418213197748E-3</c:v>
                </c:pt>
                <c:pt idx="32">
                  <c:v>-1.2629428570638743E-3</c:v>
                </c:pt>
                <c:pt idx="33">
                  <c:v>-1.2685438928079738E-3</c:v>
                </c:pt>
                <c:pt idx="34">
                  <c:v>-1.3014948249776628E-3</c:v>
                </c:pt>
                <c:pt idx="35">
                  <c:v>-8.4049586072176136E-4</c:v>
                </c:pt>
                <c:pt idx="36">
                  <c:v>-1.076096896465862E-3</c:v>
                </c:pt>
                <c:pt idx="37">
                  <c:v>-1.4139979322099587E-3</c:v>
                </c:pt>
                <c:pt idx="38">
                  <c:v>-8.5829896795405758E-4</c:v>
                </c:pt>
                <c:pt idx="39">
                  <c:v>-1.2856000036981542E-3</c:v>
                </c:pt>
                <c:pt idx="40">
                  <c:v>-8.6380103944225239E-4</c:v>
                </c:pt>
                <c:pt idx="41">
                  <c:v>-1.1753020751863533E-3</c:v>
                </c:pt>
                <c:pt idx="42">
                  <c:v>-1.0486031109304579E-3</c:v>
                </c:pt>
                <c:pt idx="43">
                  <c:v>-1.3132041466745528E-3</c:v>
                </c:pt>
                <c:pt idx="44">
                  <c:v>-1.3538051824186492E-3</c:v>
                </c:pt>
                <c:pt idx="45">
                  <c:v>-1.0730062181627531E-3</c:v>
                </c:pt>
                <c:pt idx="46">
                  <c:v>-1.3375072539068486E-3</c:v>
                </c:pt>
                <c:pt idx="47">
                  <c:v>-6.6320828965094752E-4</c:v>
                </c:pt>
                <c:pt idx="48">
                  <c:v>-1.4119093253950471E-3</c:v>
                </c:pt>
                <c:pt idx="49">
                  <c:v>-8.252103611391462E-4</c:v>
                </c:pt>
                <c:pt idx="50">
                  <c:v>-1.04856108616002E-3</c:v>
                </c:pt>
                <c:pt idx="51">
                  <c:v>-7.5936191475529241E-4</c:v>
                </c:pt>
                <c:pt idx="52">
                  <c:v>5.9473787809588563E-4</c:v>
                </c:pt>
                <c:pt idx="53">
                  <c:v>-7.2977687506663447E-3</c:v>
                </c:pt>
                <c:pt idx="54">
                  <c:v>-4.7643189800640473E-4</c:v>
                </c:pt>
                <c:pt idx="55">
                  <c:v>-3.9099504534646778E-4</c:v>
                </c:pt>
                <c:pt idx="56">
                  <c:v>-5.3965819268653181E-4</c:v>
                </c:pt>
                <c:pt idx="57">
                  <c:v>-6.6952134002658953E-4</c:v>
                </c:pt>
                <c:pt idx="58">
                  <c:v>-8.5888448736665124E-4</c:v>
                </c:pt>
                <c:pt idx="59">
                  <c:v>-4.4454763470671427E-4</c:v>
                </c:pt>
                <c:pt idx="60">
                  <c:v>-2.9716753794285788E-3</c:v>
                </c:pt>
                <c:pt idx="61">
                  <c:v>-4.4093852676863748E-4</c:v>
                </c:pt>
                <c:pt idx="62">
                  <c:v>-6.5660167410869913E-4</c:v>
                </c:pt>
                <c:pt idx="63">
                  <c:v>-9.671648214487627E-4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'Compute Total Linear'!$P$24</c:f>
              <c:strCache>
                <c:ptCount val="1"/>
                <c:pt idx="0">
                  <c:v>PQBRT Compute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-8.895030958833498E-4</c:v>
                </c:pt>
                <c:pt idx="1">
                  <c:v>-8.895030958833498E-4</c:v>
                </c:pt>
                <c:pt idx="2">
                  <c:v>-8.895030958833498E-4</c:v>
                </c:pt>
                <c:pt idx="3">
                  <c:v>-8.895030958833498E-4</c:v>
                </c:pt>
                <c:pt idx="4">
                  <c:v>-8.895030958833498E-4</c:v>
                </c:pt>
                <c:pt idx="5">
                  <c:v>-8.895030958833498E-4</c:v>
                </c:pt>
                <c:pt idx="6">
                  <c:v>-8.895030958833498E-4</c:v>
                </c:pt>
                <c:pt idx="7">
                  <c:v>-8.895030958833498E-4</c:v>
                </c:pt>
                <c:pt idx="8">
                  <c:v>-8.895030958833498E-4</c:v>
                </c:pt>
                <c:pt idx="9">
                  <c:v>-8.895030958833498E-4</c:v>
                </c:pt>
                <c:pt idx="10">
                  <c:v>-8.895030958833498E-4</c:v>
                </c:pt>
                <c:pt idx="11">
                  <c:v>-8.895030958833498E-4</c:v>
                </c:pt>
                <c:pt idx="12">
                  <c:v>-8.895030958833498E-4</c:v>
                </c:pt>
                <c:pt idx="13">
                  <c:v>-8.895030958833498E-4</c:v>
                </c:pt>
                <c:pt idx="14">
                  <c:v>-8.895030958833498E-4</c:v>
                </c:pt>
                <c:pt idx="15">
                  <c:v>-8.895030958833498E-4</c:v>
                </c:pt>
                <c:pt idx="16">
                  <c:v>-8.895030958833498E-4</c:v>
                </c:pt>
                <c:pt idx="17">
                  <c:v>-8.895030958833498E-4</c:v>
                </c:pt>
                <c:pt idx="18">
                  <c:v>-8.895030958833498E-4</c:v>
                </c:pt>
                <c:pt idx="19">
                  <c:v>-8.895030958833498E-4</c:v>
                </c:pt>
                <c:pt idx="20">
                  <c:v>-8.895030958833498E-4</c:v>
                </c:pt>
                <c:pt idx="21">
                  <c:v>-8.895030958833498E-4</c:v>
                </c:pt>
                <c:pt idx="22">
                  <c:v>-8.895030958833498E-4</c:v>
                </c:pt>
                <c:pt idx="23">
                  <c:v>-8.895030958833498E-4</c:v>
                </c:pt>
                <c:pt idx="24">
                  <c:v>-8.895030958833498E-4</c:v>
                </c:pt>
                <c:pt idx="25">
                  <c:v>-8.895030958833498E-4</c:v>
                </c:pt>
                <c:pt idx="26">
                  <c:v>-8.895030958833498E-4</c:v>
                </c:pt>
                <c:pt idx="27">
                  <c:v>-8.895030958833498E-4</c:v>
                </c:pt>
                <c:pt idx="28">
                  <c:v>-8.895030958833498E-4</c:v>
                </c:pt>
                <c:pt idx="29">
                  <c:v>-8.895030958833498E-4</c:v>
                </c:pt>
                <c:pt idx="30">
                  <c:v>-8.895030958833498E-4</c:v>
                </c:pt>
                <c:pt idx="31">
                  <c:v>-8.895030958833498E-4</c:v>
                </c:pt>
                <c:pt idx="32">
                  <c:v>-8.895030958833498E-4</c:v>
                </c:pt>
                <c:pt idx="33">
                  <c:v>-8.895030958833498E-4</c:v>
                </c:pt>
                <c:pt idx="34">
                  <c:v>-8.895030958833498E-4</c:v>
                </c:pt>
                <c:pt idx="35">
                  <c:v>-8.895030958833498E-4</c:v>
                </c:pt>
                <c:pt idx="36">
                  <c:v>-8.895030958833498E-4</c:v>
                </c:pt>
                <c:pt idx="37">
                  <c:v>-8.895030958833498E-4</c:v>
                </c:pt>
                <c:pt idx="38">
                  <c:v>-8.895030958833498E-4</c:v>
                </c:pt>
                <c:pt idx="39">
                  <c:v>-8.895030958833498E-4</c:v>
                </c:pt>
                <c:pt idx="40">
                  <c:v>-8.895030958833498E-4</c:v>
                </c:pt>
                <c:pt idx="41">
                  <c:v>-8.895030958833498E-4</c:v>
                </c:pt>
                <c:pt idx="42">
                  <c:v>-8.895030958833498E-4</c:v>
                </c:pt>
                <c:pt idx="43">
                  <c:v>-8.895030958833498E-4</c:v>
                </c:pt>
                <c:pt idx="44">
                  <c:v>-8.895030958833498E-4</c:v>
                </c:pt>
                <c:pt idx="45">
                  <c:v>-8.895030958833498E-4</c:v>
                </c:pt>
                <c:pt idx="46">
                  <c:v>-8.895030958833498E-4</c:v>
                </c:pt>
                <c:pt idx="47">
                  <c:v>-8.895030958833498E-4</c:v>
                </c:pt>
                <c:pt idx="48">
                  <c:v>-8.895030958833498E-4</c:v>
                </c:pt>
                <c:pt idx="49">
                  <c:v>-8.895030958833498E-4</c:v>
                </c:pt>
                <c:pt idx="50">
                  <c:v>-8.895030958833498E-4</c:v>
                </c:pt>
                <c:pt idx="51">
                  <c:v>-8.895030958833498E-4</c:v>
                </c:pt>
                <c:pt idx="52">
                  <c:v>-8.895030958833498E-4</c:v>
                </c:pt>
                <c:pt idx="53">
                  <c:v>-8.895030958833498E-4</c:v>
                </c:pt>
                <c:pt idx="54">
                  <c:v>-8.895030958833498E-4</c:v>
                </c:pt>
                <c:pt idx="55">
                  <c:v>-8.895030958833498E-4</c:v>
                </c:pt>
                <c:pt idx="56">
                  <c:v>-8.895030958833498E-4</c:v>
                </c:pt>
                <c:pt idx="57">
                  <c:v>-8.895030958833498E-4</c:v>
                </c:pt>
                <c:pt idx="58">
                  <c:v>-8.895030958833498E-4</c:v>
                </c:pt>
                <c:pt idx="59">
                  <c:v>-8.895030958833498E-4</c:v>
                </c:pt>
                <c:pt idx="60">
                  <c:v>-8.895030958833498E-4</c:v>
                </c:pt>
                <c:pt idx="61">
                  <c:v>-8.895030958833498E-4</c:v>
                </c:pt>
                <c:pt idx="62">
                  <c:v>-8.895030958833498E-4</c:v>
                </c:pt>
                <c:pt idx="63">
                  <c:v>-8.895030958833498E-4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7441235246895657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Compute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Log'!$R$2</c:f>
              <c:strCache>
                <c:ptCount val="1"/>
                <c:pt idx="0">
                  <c:v>PQBRT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0356558627845937"/>
                  <c:y val="0.2961704836597214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Segments'!$G$4:$G$67</c:f>
              <c:numCache>
                <c:formatCode>General</c:formatCode>
                <c:ptCount val="64"/>
                <c:pt idx="0">
                  <c:v>-5.0832303157168637</c:v>
                </c:pt>
                <c:pt idx="1">
                  <c:v>-4.3376955817738123</c:v>
                </c:pt>
                <c:pt idx="2">
                  <c:v>-4.0077116462029068</c:v>
                </c:pt>
                <c:pt idx="3">
                  <c:v>-3.8724287477044235</c:v>
                </c:pt>
                <c:pt idx="4">
                  <c:v>-3.7704102982830192</c:v>
                </c:pt>
                <c:pt idx="5">
                  <c:v>-3.6937208341003895</c:v>
                </c:pt>
                <c:pt idx="6">
                  <c:v>-3.6186321810884516</c:v>
                </c:pt>
                <c:pt idx="7">
                  <c:v>-3.5562302401774128</c:v>
                </c:pt>
                <c:pt idx="8">
                  <c:v>-3.5067818182874584</c:v>
                </c:pt>
                <c:pt idx="9">
                  <c:v>-3.4319297579474304</c:v>
                </c:pt>
                <c:pt idx="10">
                  <c:v>-3.2517375288919279</c:v>
                </c:pt>
                <c:pt idx="11">
                  <c:v>-2.7775879016803979</c:v>
                </c:pt>
                <c:pt idx="12">
                  <c:v>-2.8183393113975401</c:v>
                </c:pt>
                <c:pt idx="13">
                  <c:v>-2.7218182154324819</c:v>
                </c:pt>
                <c:pt idx="14">
                  <c:v>-2.6228048871585483</c:v>
                </c:pt>
                <c:pt idx="15">
                  <c:v>-2.5549721250512269</c:v>
                </c:pt>
                <c:pt idx="16">
                  <c:v>-2.4691883650894764</c:v>
                </c:pt>
                <c:pt idx="17">
                  <c:v>-2.2989201149368199</c:v>
                </c:pt>
                <c:pt idx="18">
                  <c:v>-2.2751607325942897</c:v>
                </c:pt>
                <c:pt idx="19">
                  <c:v>-2.2104080076059169</c:v>
                </c:pt>
                <c:pt idx="20">
                  <c:v>-2.1974089219706805</c:v>
                </c:pt>
                <c:pt idx="21">
                  <c:v>-2.112458088928256</c:v>
                </c:pt>
                <c:pt idx="22">
                  <c:v>-2.0284259082301599</c:v>
                </c:pt>
                <c:pt idx="23">
                  <c:v>-1.9898909373749891</c:v>
                </c:pt>
                <c:pt idx="24">
                  <c:v>-1.9426268203805337</c:v>
                </c:pt>
                <c:pt idx="25">
                  <c:v>-1.9063332177720969</c:v>
                </c:pt>
                <c:pt idx="26">
                  <c:v>-1.8687952994106218</c:v>
                </c:pt>
                <c:pt idx="27">
                  <c:v>-1.8358911315575746</c:v>
                </c:pt>
                <c:pt idx="28">
                  <c:v>-1.811333014929932</c:v>
                </c:pt>
                <c:pt idx="29">
                  <c:v>-1.7773225390907978</c:v>
                </c:pt>
                <c:pt idx="30">
                  <c:v>-1.7519236929349686</c:v>
                </c:pt>
                <c:pt idx="31">
                  <c:v>-1.7331359079736939</c:v>
                </c:pt>
                <c:pt idx="32">
                  <c:v>-1.7064474139669628</c:v>
                </c:pt>
                <c:pt idx="33">
                  <c:v>-1.6834530761829802</c:v>
                </c:pt>
                <c:pt idx="34">
                  <c:v>-1.6643094680473727</c:v>
                </c:pt>
                <c:pt idx="35">
                  <c:v>-1.6345663053125465</c:v>
                </c:pt>
                <c:pt idx="36">
                  <c:v>-1.6191378046587988</c:v>
                </c:pt>
                <c:pt idx="37">
                  <c:v>-1.6060284097890005</c:v>
                </c:pt>
                <c:pt idx="38">
                  <c:v>-1.5783500140366937</c:v>
                </c:pt>
                <c:pt idx="39">
                  <c:v>-1.5678327305574116</c:v>
                </c:pt>
                <c:pt idx="40">
                  <c:v>-1.5444501744134476</c:v>
                </c:pt>
                <c:pt idx="41">
                  <c:v>-1.5329945537815448</c:v>
                </c:pt>
                <c:pt idx="42">
                  <c:v>-1.5155506751677648</c:v>
                </c:pt>
                <c:pt idx="43">
                  <c:v>-1.5041727001044052</c:v>
                </c:pt>
                <c:pt idx="44">
                  <c:v>-1.4900679918988269</c:v>
                </c:pt>
                <c:pt idx="45">
                  <c:v>-1.4722464008110787</c:v>
                </c:pt>
                <c:pt idx="46">
                  <c:v>-1.461934245367003</c:v>
                </c:pt>
                <c:pt idx="47">
                  <c:v>-1.4404716031319484</c:v>
                </c:pt>
                <c:pt idx="48">
                  <c:v>-1.4365877426821392</c:v>
                </c:pt>
                <c:pt idx="49">
                  <c:v>-1.4173072526757224</c:v>
                </c:pt>
                <c:pt idx="50">
                  <c:v>-1.4113451623007232</c:v>
                </c:pt>
                <c:pt idx="51">
                  <c:v>-1.3986680618441201</c:v>
                </c:pt>
                <c:pt idx="52">
                  <c:v>-1.3819309739376753</c:v>
                </c:pt>
                <c:pt idx="53">
                  <c:v>-1.3926919111300002</c:v>
                </c:pt>
                <c:pt idx="54">
                  <c:v>-1.318946997687114</c:v>
                </c:pt>
                <c:pt idx="55">
                  <c:v>-1.3121483361149362</c:v>
                </c:pt>
                <c:pt idx="56">
                  <c:v>-1.3075135273041503</c:v>
                </c:pt>
                <c:pt idx="57">
                  <c:v>-1.3027636806781357</c:v>
                </c:pt>
                <c:pt idx="58">
                  <c:v>-1.2985788192005105</c:v>
                </c:pt>
                <c:pt idx="59">
                  <c:v>-1.2892997340429391</c:v>
                </c:pt>
                <c:pt idx="60">
                  <c:v>-1.2866001894085164</c:v>
                </c:pt>
                <c:pt idx="61">
                  <c:v>-1.260494901249321</c:v>
                </c:pt>
                <c:pt idx="62">
                  <c:v>-1.2569027757278848</c:v>
                </c:pt>
                <c:pt idx="63">
                  <c:v>-1.2540793147257956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'Compute Log'!$R$3</c:f>
              <c:strCache>
                <c:ptCount val="1"/>
                <c:pt idx="0">
                  <c:v>PQBRT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-4.683213645078407</c:v>
                </c:pt>
                <c:pt idx="1">
                  <c:v>-4.2326243947256827</c:v>
                </c:pt>
                <c:pt idx="2">
                  <c:v>-4.0621621536340129</c:v>
                </c:pt>
                <c:pt idx="3">
                  <c:v>-3.933762499884315</c:v>
                </c:pt>
                <c:pt idx="4">
                  <c:v>-3.8307220283058365</c:v>
                </c:pt>
                <c:pt idx="5">
                  <c:v>-3.7446570668775374</c:v>
                </c:pt>
                <c:pt idx="6">
                  <c:v>-3.6707575012749967</c:v>
                </c:pt>
                <c:pt idx="7">
                  <c:v>-3.6060062366532941</c:v>
                </c:pt>
                <c:pt idx="8">
                  <c:v>-3.5483857437330739</c:v>
                </c:pt>
                <c:pt idx="9">
                  <c:v>-3.332370604285571</c:v>
                </c:pt>
                <c:pt idx="10">
                  <c:v>-3.140862330368555</c:v>
                </c:pt>
                <c:pt idx="11">
                  <c:v>-2.9428707482070102</c:v>
                </c:pt>
                <c:pt idx="12">
                  <c:v>-2.8430912697404631</c:v>
                </c:pt>
                <c:pt idx="13">
                  <c:v>-2.7403043527435917</c:v>
                </c:pt>
                <c:pt idx="14">
                  <c:v>-2.6705040017996469</c:v>
                </c:pt>
                <c:pt idx="15">
                  <c:v>-2.5806469245079198</c:v>
                </c:pt>
                <c:pt idx="16">
                  <c:v>-2.5159956844048272</c:v>
                </c:pt>
                <c:pt idx="17">
                  <c:v>-2.4584543911097763</c:v>
                </c:pt>
                <c:pt idx="18">
                  <c:v>-2.3685436284296753</c:v>
                </c:pt>
                <c:pt idx="19">
                  <c:v>-2.2839585531166691</c:v>
                </c:pt>
                <c:pt idx="20">
                  <c:v>-2.2111521115127761</c:v>
                </c:pt>
                <c:pt idx="21">
                  <c:v>-2.1472413058406952</c:v>
                </c:pt>
                <c:pt idx="22">
                  <c:v>-2.0902871339398539</c:v>
                </c:pt>
                <c:pt idx="23">
                  <c:v>-2.0389227194302224</c:v>
                </c:pt>
                <c:pt idx="24">
                  <c:v>-1.9921482484881521</c:v>
                </c:pt>
                <c:pt idx="25">
                  <c:v>-1.949210272188485</c:v>
                </c:pt>
                <c:pt idx="26">
                  <c:v>-1.9095268720062757</c:v>
                </c:pt>
                <c:pt idx="27">
                  <c:v>-1.872639244878485</c:v>
                </c:pt>
                <c:pt idx="28">
                  <c:v>-1.8381792496690972</c:v>
                </c:pt>
                <c:pt idx="29">
                  <c:v>-1.8058469892013198</c:v>
                </c:pt>
                <c:pt idx="30">
                  <c:v>-1.7753949198286696</c:v>
                </c:pt>
                <c:pt idx="31">
                  <c:v>-1.7466163327352566</c:v>
                </c:pt>
                <c:pt idx="32">
                  <c:v>-1.7193368386453116</c:v>
                </c:pt>
                <c:pt idx="33">
                  <c:v>-1.6934079625993457</c:v>
                </c:pt>
                <c:pt idx="34">
                  <c:v>-1.6711210414312738</c:v>
                </c:pt>
                <c:pt idx="35">
                  <c:v>-1.6474215106838521</c:v>
                </c:pt>
                <c:pt idx="36">
                  <c:v>-1.624747983701651</c:v>
                </c:pt>
                <c:pt idx="37">
                  <c:v>-1.6030152987486801</c:v>
                </c:pt>
                <c:pt idx="38">
                  <c:v>-1.5821484759872524</c:v>
                </c:pt>
                <c:pt idx="39">
                  <c:v>-1.5620811563705672</c:v>
                </c:pt>
                <c:pt idx="40">
                  <c:v>-1.542754328713043</c:v>
                </c:pt>
                <c:pt idx="41">
                  <c:v>-1.5241152833682694</c:v>
                </c:pt>
                <c:pt idx="42">
                  <c:v>-1.5061167457653326</c:v>
                </c:pt>
                <c:pt idx="43">
                  <c:v>-1.4887161539330158</c:v>
                </c:pt>
                <c:pt idx="44">
                  <c:v>-1.4718750522198274</c:v>
                </c:pt>
                <c:pt idx="45">
                  <c:v>-1.4555585794816128</c:v>
                </c:pt>
                <c:pt idx="46">
                  <c:v>-1.4397350346058886</c:v>
                </c:pt>
                <c:pt idx="47">
                  <c:v>-1.4243755057602492</c:v>
                </c:pt>
                <c:pt idx="48">
                  <c:v>-1.4094535524681113</c:v>
                </c:pt>
                <c:pt idx="49">
                  <c:v>-1.3949449317288689</c:v>
                </c:pt>
                <c:pt idx="50">
                  <c:v>-1.385022825366967</c:v>
                </c:pt>
                <c:pt idx="51">
                  <c:v>-1.3739087410801751</c:v>
                </c:pt>
                <c:pt idx="52">
                  <c:v>-1.3711666787417744</c:v>
                </c:pt>
                <c:pt idx="53">
                  <c:v>-1.2902366078172953</c:v>
                </c:pt>
                <c:pt idx="54">
                  <c:v>-1.2829642655490918</c:v>
                </c:pt>
                <c:pt idx="55">
                  <c:v>-1.2757915066180594</c:v>
                </c:pt>
                <c:pt idx="56">
                  <c:v>-1.2687156405489137</c:v>
                </c:pt>
                <c:pt idx="57">
                  <c:v>-1.2617340844488449</c:v>
                </c:pt>
                <c:pt idx="58">
                  <c:v>-1.2548443573471069</c:v>
                </c:pt>
                <c:pt idx="59">
                  <c:v>-1.2480440749020492</c:v>
                </c:pt>
                <c:pt idx="60">
                  <c:v>-1.2201531180338545</c:v>
                </c:pt>
                <c:pt idx="61">
                  <c:v>-1.2137859750970037</c:v>
                </c:pt>
                <c:pt idx="62">
                  <c:v>-1.2074952978370561</c:v>
                </c:pt>
                <c:pt idx="63">
                  <c:v>-1.2012792714112095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31998616452017"/>
          <c:y val="0.59620648810548782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Compute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 Log'!$R$27</c:f>
              <c:strCache>
                <c:ptCount val="1"/>
                <c:pt idx="0">
                  <c:v>PQBRT Compute Data LOG10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Segments'!$J$4:$J$67</c:f>
              <c:numCache>
                <c:formatCode>General</c:formatCode>
                <c:ptCount val="64"/>
                <c:pt idx="0">
                  <c:v>-0.4000166706384567</c:v>
                </c:pt>
                <c:pt idx="1">
                  <c:v>-0.10507118704812957</c:v>
                </c:pt>
                <c:pt idx="2">
                  <c:v>5.4450507431106132E-2</c:v>
                </c:pt>
                <c:pt idx="3">
                  <c:v>6.1333752179891565E-2</c:v>
                </c:pt>
                <c:pt idx="4">
                  <c:v>6.0311730022817311E-2</c:v>
                </c:pt>
                <c:pt idx="5">
                  <c:v>5.0936232777147872E-2</c:v>
                </c:pt>
                <c:pt idx="6">
                  <c:v>5.2125320186545032E-2</c:v>
                </c:pt>
                <c:pt idx="7">
                  <c:v>4.9775996475881268E-2</c:v>
                </c:pt>
                <c:pt idx="8">
                  <c:v>4.1603925445615531E-2</c:v>
                </c:pt>
                <c:pt idx="9">
                  <c:v>-9.9559153661859412E-2</c:v>
                </c:pt>
                <c:pt idx="10">
                  <c:v>-0.11087519852337291</c:v>
                </c:pt>
                <c:pt idx="11">
                  <c:v>0.16528284652661229</c:v>
                </c:pt>
                <c:pt idx="12">
                  <c:v>2.4751958342922986E-2</c:v>
                </c:pt>
                <c:pt idx="13">
                  <c:v>1.8486137311109818E-2</c:v>
                </c:pt>
                <c:pt idx="14">
                  <c:v>4.769911464109855E-2</c:v>
                </c:pt>
                <c:pt idx="15">
                  <c:v>2.5674799456692821E-2</c:v>
                </c:pt>
                <c:pt idx="16">
                  <c:v>4.680731931535087E-2</c:v>
                </c:pt>
                <c:pt idx="17">
                  <c:v>0.15953427617295635</c:v>
                </c:pt>
                <c:pt idx="18">
                  <c:v>9.3382895835385504E-2</c:v>
                </c:pt>
                <c:pt idx="19">
                  <c:v>7.355054551075213E-2</c:v>
                </c:pt>
                <c:pt idx="20">
                  <c:v>1.3743189542095635E-2</c:v>
                </c:pt>
                <c:pt idx="21">
                  <c:v>3.478321691243913E-2</c:v>
                </c:pt>
                <c:pt idx="22">
                  <c:v>6.186122570969399E-2</c:v>
                </c:pt>
                <c:pt idx="23">
                  <c:v>4.9031782055233286E-2</c:v>
                </c:pt>
                <c:pt idx="24">
                  <c:v>4.9521428107618393E-2</c:v>
                </c:pt>
                <c:pt idx="25">
                  <c:v>4.2877054416388116E-2</c:v>
                </c:pt>
                <c:pt idx="26">
                  <c:v>4.0731572595653853E-2</c:v>
                </c:pt>
                <c:pt idx="27">
                  <c:v>3.6748113320910436E-2</c:v>
                </c:pt>
                <c:pt idx="28">
                  <c:v>2.6846234739165142E-2</c:v>
                </c:pt>
                <c:pt idx="29">
                  <c:v>2.8524450110521959E-2</c:v>
                </c:pt>
                <c:pt idx="30">
                  <c:v>2.3471226893700958E-2</c:v>
                </c:pt>
                <c:pt idx="31">
                  <c:v>1.3480424761562748E-2</c:v>
                </c:pt>
                <c:pt idx="32">
                  <c:v>1.288942467834886E-2</c:v>
                </c:pt>
                <c:pt idx="33">
                  <c:v>9.9548864163654383E-3</c:v>
                </c:pt>
                <c:pt idx="34">
                  <c:v>6.8115733839011483E-3</c:v>
                </c:pt>
                <c:pt idx="35">
                  <c:v>1.2855205371305578E-2</c:v>
                </c:pt>
                <c:pt idx="36">
                  <c:v>5.6101790428522147E-3</c:v>
                </c:pt>
                <c:pt idx="37">
                  <c:v>-3.0131110403204264E-3</c:v>
                </c:pt>
                <c:pt idx="38">
                  <c:v>3.7984619505586625E-3</c:v>
                </c:pt>
                <c:pt idx="39">
                  <c:v>-5.7515741868443548E-3</c:v>
                </c:pt>
                <c:pt idx="40">
                  <c:v>-1.6958457004045968E-3</c:v>
                </c:pt>
                <c:pt idx="41">
                  <c:v>-8.8792704132754086E-3</c:v>
                </c:pt>
                <c:pt idx="42">
                  <c:v>-9.4339294024321507E-3</c:v>
                </c:pt>
                <c:pt idx="43">
                  <c:v>-1.5456546171389363E-2</c:v>
                </c:pt>
                <c:pt idx="44">
                  <c:v>-1.8192939678999487E-2</c:v>
                </c:pt>
                <c:pt idx="45">
                  <c:v>-1.6687821329465891E-2</c:v>
                </c:pt>
                <c:pt idx="46">
                  <c:v>-2.2199210761114418E-2</c:v>
                </c:pt>
                <c:pt idx="47">
                  <c:v>-1.6096097371699258E-2</c:v>
                </c:pt>
                <c:pt idx="48">
                  <c:v>-2.7134190214027853E-2</c:v>
                </c:pt>
                <c:pt idx="49">
                  <c:v>-2.2362320946853531E-2</c:v>
                </c:pt>
                <c:pt idx="50">
                  <c:v>-2.6322336933756185E-2</c:v>
                </c:pt>
                <c:pt idx="51">
                  <c:v>-2.4759320763944936E-2</c:v>
                </c:pt>
                <c:pt idx="52">
                  <c:v>-1.076429519590083E-2</c:v>
                </c:pt>
                <c:pt idx="53">
                  <c:v>-0.10245530331270492</c:v>
                </c:pt>
                <c:pt idx="54">
                  <c:v>-3.5982732138022167E-2</c:v>
                </c:pt>
                <c:pt idx="55">
                  <c:v>-3.6356829496876797E-2</c:v>
                </c:pt>
                <c:pt idx="56">
                  <c:v>-3.8797886755236544E-2</c:v>
                </c:pt>
                <c:pt idx="57">
                  <c:v>-4.102959622929081E-2</c:v>
                </c:pt>
                <c:pt idx="58">
                  <c:v>-4.3734461853403683E-2</c:v>
                </c:pt>
                <c:pt idx="59">
                  <c:v>-4.1255659140889911E-2</c:v>
                </c:pt>
                <c:pt idx="60">
                  <c:v>-6.6447071374661881E-2</c:v>
                </c:pt>
                <c:pt idx="61">
                  <c:v>-4.6708926152317254E-2</c:v>
                </c:pt>
                <c:pt idx="62">
                  <c:v>-4.9407477890828666E-2</c:v>
                </c:pt>
                <c:pt idx="63">
                  <c:v>-5.2800043314586098E-2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ser>
          <c:idx val="1"/>
          <c:order val="1"/>
          <c:tx>
            <c:strRef>
              <c:f>'Compute Log'!$R$49</c:f>
              <c:strCache>
                <c:ptCount val="1"/>
                <c:pt idx="0">
                  <c:v>PQBRT Compute Data LOG10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Segments'!$K$4:$K$67</c:f>
              <c:numCache>
                <c:formatCode>General</c:formatCode>
                <c:ptCount val="64"/>
                <c:pt idx="0">
                  <c:v>-1.350655698395542E-14</c:v>
                </c:pt>
                <c:pt idx="1">
                  <c:v>-1.350655698395542E-14</c:v>
                </c:pt>
                <c:pt idx="2">
                  <c:v>-1.350655698395542E-14</c:v>
                </c:pt>
                <c:pt idx="3">
                  <c:v>-1.350655698395542E-14</c:v>
                </c:pt>
                <c:pt idx="4">
                  <c:v>-1.350655698395542E-14</c:v>
                </c:pt>
                <c:pt idx="5">
                  <c:v>-1.350655698395542E-14</c:v>
                </c:pt>
                <c:pt idx="6">
                  <c:v>-1.350655698395542E-14</c:v>
                </c:pt>
                <c:pt idx="7">
                  <c:v>-1.350655698395542E-14</c:v>
                </c:pt>
                <c:pt idx="8">
                  <c:v>-1.350655698395542E-14</c:v>
                </c:pt>
                <c:pt idx="9">
                  <c:v>-1.350655698395542E-14</c:v>
                </c:pt>
                <c:pt idx="10">
                  <c:v>-1.350655698395542E-14</c:v>
                </c:pt>
                <c:pt idx="11">
                  <c:v>-1.350655698395542E-14</c:v>
                </c:pt>
                <c:pt idx="12">
                  <c:v>-1.350655698395542E-14</c:v>
                </c:pt>
                <c:pt idx="13">
                  <c:v>-1.350655698395542E-14</c:v>
                </c:pt>
                <c:pt idx="14">
                  <c:v>-1.350655698395542E-14</c:v>
                </c:pt>
                <c:pt idx="15">
                  <c:v>-1.350655698395542E-14</c:v>
                </c:pt>
                <c:pt idx="16">
                  <c:v>-1.350655698395542E-14</c:v>
                </c:pt>
                <c:pt idx="17">
                  <c:v>-1.350655698395542E-14</c:v>
                </c:pt>
                <c:pt idx="18">
                  <c:v>-1.350655698395542E-14</c:v>
                </c:pt>
                <c:pt idx="19">
                  <c:v>-1.350655698395542E-14</c:v>
                </c:pt>
                <c:pt idx="20">
                  <c:v>-1.350655698395542E-14</c:v>
                </c:pt>
                <c:pt idx="21">
                  <c:v>-1.350655698395542E-14</c:v>
                </c:pt>
                <c:pt idx="22">
                  <c:v>-1.350655698395542E-14</c:v>
                </c:pt>
                <c:pt idx="23">
                  <c:v>-1.350655698395542E-14</c:v>
                </c:pt>
                <c:pt idx="24">
                  <c:v>-1.350655698395542E-14</c:v>
                </c:pt>
                <c:pt idx="25">
                  <c:v>-1.350655698395542E-14</c:v>
                </c:pt>
                <c:pt idx="26">
                  <c:v>-1.350655698395542E-14</c:v>
                </c:pt>
                <c:pt idx="27">
                  <c:v>-1.350655698395542E-14</c:v>
                </c:pt>
                <c:pt idx="28">
                  <c:v>-1.350655698395542E-14</c:v>
                </c:pt>
                <c:pt idx="29">
                  <c:v>-1.350655698395542E-14</c:v>
                </c:pt>
                <c:pt idx="30">
                  <c:v>-1.350655698395542E-14</c:v>
                </c:pt>
                <c:pt idx="31">
                  <c:v>-1.350655698395542E-14</c:v>
                </c:pt>
                <c:pt idx="32">
                  <c:v>-1.350655698395542E-14</c:v>
                </c:pt>
                <c:pt idx="33">
                  <c:v>-1.350655698395542E-14</c:v>
                </c:pt>
                <c:pt idx="34">
                  <c:v>-1.350655698395542E-14</c:v>
                </c:pt>
                <c:pt idx="35">
                  <c:v>-1.350655698395542E-14</c:v>
                </c:pt>
                <c:pt idx="36">
                  <c:v>-1.350655698395542E-14</c:v>
                </c:pt>
                <c:pt idx="37">
                  <c:v>-1.350655698395542E-14</c:v>
                </c:pt>
                <c:pt idx="38">
                  <c:v>-1.350655698395542E-14</c:v>
                </c:pt>
                <c:pt idx="39">
                  <c:v>-1.350655698395542E-14</c:v>
                </c:pt>
                <c:pt idx="40">
                  <c:v>-1.350655698395542E-14</c:v>
                </c:pt>
                <c:pt idx="41">
                  <c:v>-1.350655698395542E-14</c:v>
                </c:pt>
                <c:pt idx="42">
                  <c:v>-1.350655698395542E-14</c:v>
                </c:pt>
                <c:pt idx="43">
                  <c:v>-1.350655698395542E-14</c:v>
                </c:pt>
                <c:pt idx="44">
                  <c:v>-1.350655698395542E-14</c:v>
                </c:pt>
                <c:pt idx="45">
                  <c:v>-1.350655698395542E-14</c:v>
                </c:pt>
                <c:pt idx="46">
                  <c:v>-1.350655698395542E-14</c:v>
                </c:pt>
                <c:pt idx="47">
                  <c:v>-1.350655698395542E-14</c:v>
                </c:pt>
                <c:pt idx="48">
                  <c:v>-1.350655698395542E-14</c:v>
                </c:pt>
                <c:pt idx="49">
                  <c:v>-1.350655698395542E-14</c:v>
                </c:pt>
                <c:pt idx="50">
                  <c:v>-1.350655698395542E-14</c:v>
                </c:pt>
                <c:pt idx="51">
                  <c:v>-1.350655698395542E-14</c:v>
                </c:pt>
                <c:pt idx="52">
                  <c:v>-1.350655698395542E-14</c:v>
                </c:pt>
                <c:pt idx="53">
                  <c:v>-1.350655698395542E-14</c:v>
                </c:pt>
                <c:pt idx="54">
                  <c:v>-1.350655698395542E-14</c:v>
                </c:pt>
                <c:pt idx="55">
                  <c:v>-1.350655698395542E-14</c:v>
                </c:pt>
                <c:pt idx="56">
                  <c:v>-1.350655698395542E-14</c:v>
                </c:pt>
                <c:pt idx="57">
                  <c:v>-1.350655698395542E-14</c:v>
                </c:pt>
                <c:pt idx="58">
                  <c:v>-1.350655698395542E-14</c:v>
                </c:pt>
                <c:pt idx="59">
                  <c:v>-1.350655698395542E-14</c:v>
                </c:pt>
                <c:pt idx="60">
                  <c:v>-1.350655698395542E-14</c:v>
                </c:pt>
                <c:pt idx="61">
                  <c:v>-1.350655698395542E-14</c:v>
                </c:pt>
                <c:pt idx="62">
                  <c:v>-1.350655698395542E-14</c:v>
                </c:pt>
                <c:pt idx="63">
                  <c:v>-1.350655698395542E-14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8048235300067"/>
          <c:y val="0.65796301938836055"/>
          <c:w val="0.25701495405559854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U67"/>
  <sheetViews>
    <sheetView workbookViewId="0">
      <selection activeCell="S7" sqref="S7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6" width="12.7109375" customWidth="1"/>
    <col min="8" max="8" width="11.140625" customWidth="1"/>
    <col min="11" max="11" width="12" bestFit="1" customWidth="1"/>
    <col min="12" max="13" width="11.85546875" style="6" customWidth="1"/>
    <col min="14" max="14" width="12.7109375" style="6" bestFit="1" customWidth="1"/>
    <col min="15" max="17" width="12.7109375" style="6" customWidth="1"/>
    <col min="18" max="18" width="25.28515625" style="6" customWidth="1"/>
    <col min="19" max="19" width="10.5703125" style="6" customWidth="1"/>
  </cols>
  <sheetData>
    <row r="1" spans="1:2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N2" s="6">
        <f>AVERAGE($C$4:$C$67)</f>
        <v>-8.9022420693682792E-4</v>
      </c>
      <c r="O2" s="6">
        <f>AVERAGE($E$4:$E$67)</f>
        <v>-8.895030958833498E-4</v>
      </c>
      <c r="T2" s="6"/>
      <c r="U2" s="6"/>
    </row>
    <row r="3" spans="1:21" ht="60" x14ac:dyDescent="0.25">
      <c r="A3" s="4" t="s">
        <v>108</v>
      </c>
      <c r="B3" s="3" t="s">
        <v>88</v>
      </c>
      <c r="C3" s="3" t="s">
        <v>87</v>
      </c>
      <c r="D3" s="3" t="s">
        <v>81</v>
      </c>
      <c r="E3" s="3" t="s">
        <v>95</v>
      </c>
      <c r="F3" s="3" t="s">
        <v>96</v>
      </c>
      <c r="G3" s="3" t="s">
        <v>100</v>
      </c>
      <c r="H3" s="3" t="s">
        <v>109</v>
      </c>
      <c r="I3" s="3" t="s">
        <v>99</v>
      </c>
      <c r="J3" s="7" t="s">
        <v>103</v>
      </c>
      <c r="K3" s="7" t="s">
        <v>101</v>
      </c>
      <c r="L3" s="2" t="s">
        <v>82</v>
      </c>
      <c r="M3" s="3" t="s">
        <v>86</v>
      </c>
      <c r="N3" s="3" t="s">
        <v>85</v>
      </c>
      <c r="O3" s="3" t="s">
        <v>83</v>
      </c>
      <c r="P3" s="3" t="s">
        <v>84</v>
      </c>
      <c r="Q3" s="3" t="s">
        <v>94</v>
      </c>
      <c r="R3" s="1"/>
      <c r="S3" s="2"/>
      <c r="U3" s="8" t="s">
        <v>6</v>
      </c>
    </row>
    <row r="4" spans="1:21" x14ac:dyDescent="0.25">
      <c r="A4" s="1">
        <f>'PQBRT Data'!D2</f>
        <v>8.2560000000000002E-6</v>
      </c>
      <c r="B4" s="4">
        <f>5.36558150977518E-18*POWER(U4,2) + 6.51697473080919E-09*U4 - 0.000215974152125433</f>
        <v>-1.4256626798497864E-4</v>
      </c>
      <c r="C4" s="1">
        <f t="shared" ref="C4:C67" si="0">A4-B4</f>
        <v>1.5082226798497864E-4</v>
      </c>
      <c r="D4" s="1">
        <f>6.55823386074279E-09*U4 - 0.000252843178568269</f>
        <v>-1.789712323608622E-4</v>
      </c>
      <c r="E4" s="1">
        <f>A4-D4</f>
        <v>1.872272323608622E-4</v>
      </c>
      <c r="F4" s="1">
        <f>ABS(E4)</f>
        <v>1.872272323608622E-4</v>
      </c>
      <c r="G4" s="1">
        <f>LOG(A4,10)</f>
        <v>-5.0832303157168637</v>
      </c>
      <c r="H4" s="4">
        <f>(2.30258509299405)*0.523818399913481*LOG(U4,10) - 9.57010778029027</f>
        <v>-4.683213645078407</v>
      </c>
      <c r="I4" s="1">
        <f t="shared" ref="I4:I67" si="1">0.842114008571208*LN(U4) - 18.1950659098772</f>
        <v>-10.338675202055351</v>
      </c>
      <c r="J4" s="5">
        <f>G4-H4</f>
        <v>-0.4000166706384567</v>
      </c>
      <c r="K4" s="5">
        <f>$S$9</f>
        <v>-1.350655698395542E-14</v>
      </c>
      <c r="L4" s="1">
        <f t="shared" ref="L4:L35" si="2">ABS(E4-C4)</f>
        <v>3.6404964375883565E-5</v>
      </c>
      <c r="M4" s="6">
        <f>AVERAGE($C$4:$C$67)</f>
        <v>-8.9022420693682792E-4</v>
      </c>
      <c r="N4" s="1">
        <f t="shared" ref="N4:N35" si="3">C4-M4</f>
        <v>1.0410464749218066E-3</v>
      </c>
      <c r="O4" s="6">
        <f>AVERAGE($E$4:$E$67)</f>
        <v>-8.895030958833498E-4</v>
      </c>
      <c r="P4" s="1">
        <f t="shared" ref="P4:P35" si="4">E4-O4</f>
        <v>1.0767303282442119E-3</v>
      </c>
      <c r="Q4" s="1"/>
      <c r="R4" s="4" t="s">
        <v>89</v>
      </c>
      <c r="S4" s="1">
        <f>MIN(F4:F67)</f>
        <v>1.2043501323828309E-5</v>
      </c>
      <c r="U4" s="8">
        <v>11264</v>
      </c>
    </row>
    <row r="5" spans="1:21" x14ac:dyDescent="0.25">
      <c r="A5" s="1">
        <f>'PQBRT Data'!D3</f>
        <v>4.5952000000000003E-5</v>
      </c>
      <c r="B5" s="4">
        <f t="shared" ref="B5:B67" si="5">5.36558150977518E-18*POWER(U5,2) + 6.51697473080919E-09*U5 - 0.000215974152125433</f>
        <v>-4.2462413567651046E-5</v>
      </c>
      <c r="C5" s="1">
        <f t="shared" si="0"/>
        <v>8.8414413567651056E-5</v>
      </c>
      <c r="D5" s="1">
        <f t="shared" ref="D5:D67" si="6">6.55823386074279E-09*U5 - 0.000252843178568269</f>
        <v>-7.8236760259852957E-5</v>
      </c>
      <c r="E5" s="1">
        <f t="shared" ref="E5:E67" si="7">A5-D5</f>
        <v>1.2418876025985297E-4</v>
      </c>
      <c r="F5" s="1">
        <f t="shared" ref="F5:F67" si="8">ABS(E5)</f>
        <v>1.2418876025985297E-4</v>
      </c>
      <c r="G5" s="1">
        <f t="shared" ref="G5:G67" si="9">LOG(A5,10)</f>
        <v>-4.3376955817738123</v>
      </c>
      <c r="H5" s="4">
        <f t="shared" ref="H5:H67" si="10">(2.30258509299405)*0.523818399913481*LOG(U5,10) - 9.57010778029027</f>
        <v>-4.2326243947256827</v>
      </c>
      <c r="I5" s="1">
        <f t="shared" si="1"/>
        <v>-9.6142876664202905</v>
      </c>
      <c r="J5" s="5">
        <f t="shared" ref="J5:J67" si="11">G5-H5</f>
        <v>-0.10507118704812957</v>
      </c>
      <c r="K5" s="5">
        <f t="shared" ref="K5:K67" si="12">$S$9</f>
        <v>-1.350655698395542E-14</v>
      </c>
      <c r="L5" s="1">
        <f t="shared" si="2"/>
        <v>3.5774346692201911E-5</v>
      </c>
      <c r="M5" s="6">
        <f t="shared" ref="M5:M67" si="13">AVERAGE($C$4:$C$67)</f>
        <v>-8.9022420693682792E-4</v>
      </c>
      <c r="N5" s="1">
        <f t="shared" si="3"/>
        <v>9.7863862050447895E-4</v>
      </c>
      <c r="O5" s="6">
        <f t="shared" ref="O5:O67" si="14">AVERAGE($E$4:$E$67)</f>
        <v>-8.895030958833498E-4</v>
      </c>
      <c r="P5" s="1">
        <f t="shared" si="4"/>
        <v>1.0136918561432027E-3</v>
      </c>
      <c r="Q5" s="1"/>
      <c r="R5" s="4" t="s">
        <v>90</v>
      </c>
      <c r="S5" s="1">
        <f>MAX(F4:F67)</f>
        <v>7.2977687506663447E-3</v>
      </c>
      <c r="U5" s="8">
        <v>26624</v>
      </c>
    </row>
    <row r="6" spans="1:21" x14ac:dyDescent="0.25">
      <c r="A6" s="1">
        <f>'PQBRT Data'!D4</f>
        <v>9.8239999999999995E-5</v>
      </c>
      <c r="B6" s="4">
        <f t="shared" si="5"/>
        <v>2.4274895932233342E-5</v>
      </c>
      <c r="C6" s="1">
        <f t="shared" si="0"/>
        <v>7.3965104067766653E-5</v>
      </c>
      <c r="D6" s="1">
        <f t="shared" si="6"/>
        <v>-1.1080445525846801E-5</v>
      </c>
      <c r="E6" s="1">
        <f t="shared" si="7"/>
        <v>1.093204455258468E-4</v>
      </c>
      <c r="F6" s="1">
        <f t="shared" si="8"/>
        <v>1.093204455258468E-4</v>
      </c>
      <c r="G6" s="1">
        <f t="shared" si="9"/>
        <v>-4.0077116462029068</v>
      </c>
      <c r="H6" s="4">
        <f t="shared" si="10"/>
        <v>-4.0621621536340129</v>
      </c>
      <c r="I6" s="1">
        <f t="shared" si="1"/>
        <v>-9.3402449043114224</v>
      </c>
      <c r="J6" s="5">
        <f t="shared" si="11"/>
        <v>5.4450507431106132E-2</v>
      </c>
      <c r="K6" s="5">
        <f t="shared" si="12"/>
        <v>-1.350655698395542E-14</v>
      </c>
      <c r="L6" s="1">
        <f t="shared" si="2"/>
        <v>3.5355341458080143E-5</v>
      </c>
      <c r="M6" s="6">
        <f t="shared" si="13"/>
        <v>-8.9022420693682792E-4</v>
      </c>
      <c r="N6" s="1">
        <f t="shared" si="3"/>
        <v>9.6418931100459454E-4</v>
      </c>
      <c r="O6" s="6">
        <f t="shared" si="14"/>
        <v>-8.895030958833498E-4</v>
      </c>
      <c r="P6" s="1">
        <f t="shared" si="4"/>
        <v>9.9882354140919658E-4</v>
      </c>
      <c r="Q6" s="1"/>
      <c r="R6" s="4" t="s">
        <v>91</v>
      </c>
      <c r="S6" s="1">
        <f>_xlfn.STDEV.S(E4:E67)</f>
        <v>9.9230505293241363E-4</v>
      </c>
      <c r="U6" s="8">
        <v>36864</v>
      </c>
    </row>
    <row r="7" spans="1:21" x14ac:dyDescent="0.25">
      <c r="A7" s="1">
        <f>'PQBRT Data'!D5</f>
        <v>1.34144E-4</v>
      </c>
      <c r="B7" s="4">
        <f t="shared" si="5"/>
        <v>9.1013330676117135E-5</v>
      </c>
      <c r="C7" s="1">
        <f t="shared" si="0"/>
        <v>4.313066932388286E-5</v>
      </c>
      <c r="D7" s="1">
        <f t="shared" si="6"/>
        <v>5.6075869208159382E-5</v>
      </c>
      <c r="E7" s="1">
        <f t="shared" si="7"/>
        <v>7.8068130791840613E-5</v>
      </c>
      <c r="F7" s="1">
        <f t="shared" si="8"/>
        <v>7.8068130791840613E-5</v>
      </c>
      <c r="G7" s="1">
        <f t="shared" si="9"/>
        <v>-3.8724287477044235</v>
      </c>
      <c r="H7" s="4">
        <f t="shared" si="10"/>
        <v>-3.933762499884315</v>
      </c>
      <c r="I7" s="1">
        <f t="shared" si="1"/>
        <v>-9.133823848586438</v>
      </c>
      <c r="J7" s="5">
        <f t="shared" si="11"/>
        <v>6.1333752179891565E-2</v>
      </c>
      <c r="K7" s="5">
        <f t="shared" si="12"/>
        <v>-1.350655698395542E-14</v>
      </c>
      <c r="L7" s="1">
        <f t="shared" si="2"/>
        <v>3.4937461467957753E-5</v>
      </c>
      <c r="M7" s="6">
        <f t="shared" si="13"/>
        <v>-8.9022420693682792E-4</v>
      </c>
      <c r="N7" s="1">
        <f t="shared" si="3"/>
        <v>9.3335487626071076E-4</v>
      </c>
      <c r="O7" s="6">
        <f t="shared" si="14"/>
        <v>-8.895030958833498E-4</v>
      </c>
      <c r="P7" s="1">
        <f t="shared" si="4"/>
        <v>9.6757122667519041E-4</v>
      </c>
      <c r="Q7" s="1"/>
      <c r="R7" s="4" t="s">
        <v>92</v>
      </c>
      <c r="S7" s="1">
        <f>AVERAGE(D4:D67)</f>
        <v>2.2470125502133356E-2</v>
      </c>
      <c r="U7" s="8">
        <v>47104</v>
      </c>
    </row>
    <row r="8" spans="1:21" x14ac:dyDescent="0.25">
      <c r="A8" s="1">
        <f>'PQBRT Data'!D6</f>
        <v>1.6966400000000001E-4</v>
      </c>
      <c r="B8" s="4">
        <f t="shared" si="5"/>
        <v>1.5775289066400036E-4</v>
      </c>
      <c r="C8" s="1">
        <f t="shared" si="0"/>
        <v>1.1911109335999647E-5</v>
      </c>
      <c r="D8" s="1">
        <f t="shared" si="6"/>
        <v>1.2323218394216556E-4</v>
      </c>
      <c r="E8" s="1">
        <f t="shared" si="7"/>
        <v>4.6431816057834443E-5</v>
      </c>
      <c r="F8" s="1">
        <f t="shared" si="8"/>
        <v>4.6431816057834443E-5</v>
      </c>
      <c r="G8" s="1">
        <f t="shared" si="9"/>
        <v>-3.7704102982830192</v>
      </c>
      <c r="H8" s="4">
        <f t="shared" si="10"/>
        <v>-3.8307220283058365</v>
      </c>
      <c r="I8" s="1">
        <f t="shared" si="1"/>
        <v>-8.9681713541716714</v>
      </c>
      <c r="J8" s="5">
        <f t="shared" si="11"/>
        <v>6.0311730022817311E-2</v>
      </c>
      <c r="K8" s="5">
        <f t="shared" si="12"/>
        <v>-1.350655698395542E-14</v>
      </c>
      <c r="L8" s="1">
        <f t="shared" si="2"/>
        <v>3.4520706721834796E-5</v>
      </c>
      <c r="M8" s="6">
        <f t="shared" si="13"/>
        <v>-8.9022420693682792E-4</v>
      </c>
      <c r="N8" s="1">
        <f t="shared" si="3"/>
        <v>9.0213531627282757E-4</v>
      </c>
      <c r="O8" s="6">
        <f t="shared" si="14"/>
        <v>-8.895030958833498E-4</v>
      </c>
      <c r="P8" s="1">
        <f t="shared" si="4"/>
        <v>9.3593491194118427E-4</v>
      </c>
      <c r="Q8" s="1"/>
      <c r="R8" s="4" t="s">
        <v>93</v>
      </c>
      <c r="S8" s="1">
        <f>S6/S7</f>
        <v>4.4161081914660526E-2</v>
      </c>
      <c r="U8" s="8">
        <v>57344</v>
      </c>
    </row>
    <row r="9" spans="1:21" x14ac:dyDescent="0.25">
      <c r="A9" s="1">
        <f>'PQBRT Data'!D7</f>
        <v>2.02432E-4</v>
      </c>
      <c r="B9" s="4">
        <f t="shared" si="5"/>
        <v>2.2449357589588307E-4</v>
      </c>
      <c r="C9" s="1">
        <f t="shared" si="0"/>
        <v>-2.2061575895883069E-5</v>
      </c>
      <c r="D9" s="1">
        <f t="shared" si="6"/>
        <v>1.9038849867617169E-4</v>
      </c>
      <c r="E9" s="1">
        <f t="shared" si="7"/>
        <v>1.2043501323828309E-5</v>
      </c>
      <c r="F9" s="1">
        <f t="shared" si="8"/>
        <v>1.2043501323828309E-5</v>
      </c>
      <c r="G9" s="1">
        <f t="shared" si="9"/>
        <v>-3.6937208341003895</v>
      </c>
      <c r="H9" s="4">
        <f t="shared" si="10"/>
        <v>-3.7446570668775374</v>
      </c>
      <c r="I9" s="1">
        <f t="shared" si="1"/>
        <v>-8.8298094530282931</v>
      </c>
      <c r="J9" s="5">
        <f t="shared" si="11"/>
        <v>5.0936232777147872E-2</v>
      </c>
      <c r="K9" s="5">
        <f t="shared" si="12"/>
        <v>-1.350655698395542E-14</v>
      </c>
      <c r="L9" s="1">
        <f t="shared" si="2"/>
        <v>3.4105077219711378E-5</v>
      </c>
      <c r="M9" s="6">
        <f t="shared" si="13"/>
        <v>-8.9022420693682792E-4</v>
      </c>
      <c r="N9" s="1">
        <f t="shared" si="3"/>
        <v>8.6816263104094488E-4</v>
      </c>
      <c r="O9" s="6">
        <f t="shared" si="14"/>
        <v>-8.895030958833498E-4</v>
      </c>
      <c r="P9" s="1">
        <f t="shared" si="4"/>
        <v>9.0154659720717806E-4</v>
      </c>
      <c r="Q9" s="1"/>
      <c r="R9" s="4" t="s">
        <v>102</v>
      </c>
      <c r="S9" s="1">
        <f>AVERAGE(J4:J67)</f>
        <v>-1.350655698395542E-14</v>
      </c>
      <c r="U9" s="8">
        <v>67584</v>
      </c>
    </row>
    <row r="10" spans="1:21" x14ac:dyDescent="0.25">
      <c r="A10" s="1">
        <f>'PQBRT Data'!D8</f>
        <v>2.4064E-4</v>
      </c>
      <c r="B10" s="4">
        <f t="shared" si="5"/>
        <v>2.9123538637176513E-4</v>
      </c>
      <c r="C10" s="1">
        <f t="shared" si="0"/>
        <v>-5.0595386371765134E-5</v>
      </c>
      <c r="D10" s="1">
        <f t="shared" si="6"/>
        <v>2.5754481341017793E-4</v>
      </c>
      <c r="E10" s="1">
        <f t="shared" si="7"/>
        <v>-1.6904813410177931E-5</v>
      </c>
      <c r="F10" s="1">
        <f t="shared" si="8"/>
        <v>1.6904813410177931E-5</v>
      </c>
      <c r="G10" s="1">
        <f t="shared" si="9"/>
        <v>-3.6186321810884516</v>
      </c>
      <c r="H10" s="4">
        <f t="shared" si="10"/>
        <v>-3.6707575012749967</v>
      </c>
      <c r="I10" s="1">
        <f t="shared" si="1"/>
        <v>-8.7110051891240357</v>
      </c>
      <c r="J10" s="5">
        <f t="shared" si="11"/>
        <v>5.2125320186545032E-2</v>
      </c>
      <c r="K10" s="5">
        <f t="shared" si="12"/>
        <v>-1.350655698395542E-14</v>
      </c>
      <c r="L10" s="1">
        <f t="shared" si="2"/>
        <v>3.3690572961587203E-5</v>
      </c>
      <c r="M10" s="6">
        <f t="shared" si="13"/>
        <v>-8.9022420693682792E-4</v>
      </c>
      <c r="N10" s="1">
        <f t="shared" si="3"/>
        <v>8.3962882056506276E-4</v>
      </c>
      <c r="O10" s="6">
        <f t="shared" si="14"/>
        <v>-8.895030958833498E-4</v>
      </c>
      <c r="P10" s="1">
        <f t="shared" si="4"/>
        <v>8.7259828247317184E-4</v>
      </c>
      <c r="Q10" s="1"/>
      <c r="R10" s="4"/>
      <c r="S10" s="1"/>
      <c r="U10" s="8">
        <v>77824</v>
      </c>
    </row>
    <row r="11" spans="1:21" x14ac:dyDescent="0.25">
      <c r="A11" s="1">
        <f>'PQBRT Data'!D9</f>
        <v>2.7782399999999997E-4</v>
      </c>
      <c r="B11" s="4">
        <f t="shared" si="5"/>
        <v>3.5797832209164676E-4</v>
      </c>
      <c r="C11" s="1">
        <f t="shared" si="0"/>
        <v>-8.0154322091646789E-5</v>
      </c>
      <c r="D11" s="1">
        <f t="shared" si="6"/>
        <v>3.2470112814418401E-4</v>
      </c>
      <c r="E11" s="1">
        <f t="shared" si="7"/>
        <v>-4.6877128144184031E-5</v>
      </c>
      <c r="F11" s="1">
        <f t="shared" si="8"/>
        <v>4.6877128144184031E-5</v>
      </c>
      <c r="G11" s="1">
        <f t="shared" si="9"/>
        <v>-3.5562302401774128</v>
      </c>
      <c r="H11" s="4">
        <f t="shared" si="10"/>
        <v>-3.6060062366532941</v>
      </c>
      <c r="I11" s="1">
        <f t="shared" si="1"/>
        <v>-8.6069081451491716</v>
      </c>
      <c r="J11" s="5">
        <f t="shared" si="11"/>
        <v>4.9775996475881268E-2</v>
      </c>
      <c r="K11" s="5">
        <f t="shared" si="12"/>
        <v>-1.350655698395542E-14</v>
      </c>
      <c r="L11" s="1">
        <f t="shared" si="2"/>
        <v>3.3277193947462758E-5</v>
      </c>
      <c r="M11" s="6">
        <f t="shared" si="13"/>
        <v>-8.9022420693682792E-4</v>
      </c>
      <c r="N11" s="1">
        <f t="shared" si="3"/>
        <v>8.1006988484518113E-4</v>
      </c>
      <c r="O11" s="6">
        <f t="shared" si="14"/>
        <v>-8.895030958833498E-4</v>
      </c>
      <c r="P11" s="1">
        <f t="shared" si="4"/>
        <v>8.4262596773916577E-4</v>
      </c>
      <c r="Q11" s="1"/>
      <c r="R11" s="1"/>
      <c r="S11" s="1"/>
      <c r="U11" s="8">
        <v>88064</v>
      </c>
    </row>
    <row r="12" spans="1:21" x14ac:dyDescent="0.25">
      <c r="A12" s="1">
        <f>'PQBRT Data'!D10</f>
        <v>3.1132799999999998E-4</v>
      </c>
      <c r="B12" s="4">
        <f t="shared" si="5"/>
        <v>4.2472238305552772E-4</v>
      </c>
      <c r="C12" s="1">
        <f t="shared" si="0"/>
        <v>-1.1339438305552773E-4</v>
      </c>
      <c r="D12" s="1">
        <f t="shared" si="6"/>
        <v>3.9185744287819019E-4</v>
      </c>
      <c r="E12" s="1">
        <f t="shared" si="7"/>
        <v>-8.0529442878190204E-5</v>
      </c>
      <c r="F12" s="1">
        <f t="shared" si="8"/>
        <v>8.0529442878190204E-5</v>
      </c>
      <c r="G12" s="1">
        <f t="shared" si="9"/>
        <v>-3.5067818182874584</v>
      </c>
      <c r="H12" s="4">
        <f t="shared" si="10"/>
        <v>-3.5483857437330739</v>
      </c>
      <c r="I12" s="1">
        <f t="shared" si="1"/>
        <v>-8.5142748503338126</v>
      </c>
      <c r="J12" s="5">
        <f t="shared" si="11"/>
        <v>4.1603925445615531E-2</v>
      </c>
      <c r="K12" s="5">
        <f t="shared" si="12"/>
        <v>-1.350655698395542E-14</v>
      </c>
      <c r="L12" s="1">
        <f t="shared" si="2"/>
        <v>3.2864940177337529E-5</v>
      </c>
      <c r="M12" s="6">
        <f t="shared" si="13"/>
        <v>-8.9022420693682792E-4</v>
      </c>
      <c r="N12" s="1">
        <f t="shared" si="3"/>
        <v>7.7682982388130014E-4</v>
      </c>
      <c r="O12" s="6">
        <f t="shared" si="14"/>
        <v>-8.895030958833498E-4</v>
      </c>
      <c r="P12" s="1">
        <f t="shared" si="4"/>
        <v>8.0897365300515965E-4</v>
      </c>
      <c r="Q12" s="1"/>
      <c r="R12" s="1"/>
      <c r="S12" s="1"/>
      <c r="U12" s="8">
        <v>98304</v>
      </c>
    </row>
    <row r="13" spans="1:21" x14ac:dyDescent="0.25">
      <c r="A13" s="1">
        <f>'PQBRT Data'!D11</f>
        <v>3.6988800000000002E-4</v>
      </c>
      <c r="B13" s="4">
        <f t="shared" si="5"/>
        <v>7.5178454718055642E-4</v>
      </c>
      <c r="C13" s="1">
        <f t="shared" si="0"/>
        <v>-3.818965471805564E-4</v>
      </c>
      <c r="D13" s="1">
        <f t="shared" si="6"/>
        <v>7.2092338507482039E-4</v>
      </c>
      <c r="E13" s="1">
        <f t="shared" si="7"/>
        <v>-3.5103538507482037E-4</v>
      </c>
      <c r="F13" s="1">
        <f t="shared" si="8"/>
        <v>3.5103538507482037E-4</v>
      </c>
      <c r="G13" s="1">
        <f t="shared" si="9"/>
        <v>-3.4319297579474304</v>
      </c>
      <c r="H13" s="4">
        <f t="shared" si="10"/>
        <v>-3.332370604285571</v>
      </c>
      <c r="I13" s="1">
        <f t="shared" si="1"/>
        <v>-8.1669992009441561</v>
      </c>
      <c r="J13" s="5">
        <f t="shared" si="11"/>
        <v>-9.9559153661859412E-2</v>
      </c>
      <c r="K13" s="5">
        <f t="shared" si="12"/>
        <v>-1.350655698395542E-14</v>
      </c>
      <c r="L13" s="1">
        <f t="shared" si="2"/>
        <v>3.0861162105736036E-5</v>
      </c>
      <c r="M13" s="6">
        <f t="shared" si="13"/>
        <v>-8.9022420693682792E-4</v>
      </c>
      <c r="N13" s="1">
        <f t="shared" si="3"/>
        <v>5.0832765975627157E-4</v>
      </c>
      <c r="O13" s="6">
        <f t="shared" si="14"/>
        <v>-8.895030958833498E-4</v>
      </c>
      <c r="P13" s="1">
        <f t="shared" si="4"/>
        <v>5.3846771080852938E-4</v>
      </c>
      <c r="Q13" s="1"/>
      <c r="R13" s="1"/>
      <c r="S13" s="1"/>
      <c r="U13" s="8">
        <v>148480</v>
      </c>
    </row>
    <row r="14" spans="1:21" x14ac:dyDescent="0.25">
      <c r="A14" s="1">
        <f>'PQBRT Data'!D12</f>
        <v>5.6009600000000005E-4</v>
      </c>
      <c r="B14" s="4">
        <f t="shared" si="5"/>
        <v>1.1790084707791241E-3</v>
      </c>
      <c r="C14" s="1">
        <f t="shared" si="0"/>
        <v>-6.1891247077912402E-4</v>
      </c>
      <c r="D14" s="1">
        <f t="shared" si="6"/>
        <v>1.1507237993724599E-3</v>
      </c>
      <c r="E14" s="1">
        <f t="shared" si="7"/>
        <v>-5.9062779937245986E-4</v>
      </c>
      <c r="F14" s="1">
        <f t="shared" si="8"/>
        <v>5.9062779937245986E-4</v>
      </c>
      <c r="G14" s="1">
        <f t="shared" si="9"/>
        <v>-3.2517375288919279</v>
      </c>
      <c r="H14" s="4">
        <f t="shared" si="10"/>
        <v>-3.140862330368555</v>
      </c>
      <c r="I14" s="1">
        <f t="shared" si="1"/>
        <v>-7.8591218903161835</v>
      </c>
      <c r="J14" s="5">
        <f t="shared" si="11"/>
        <v>-0.11087519852337291</v>
      </c>
      <c r="K14" s="5">
        <f t="shared" si="12"/>
        <v>-1.350655698395542E-14</v>
      </c>
      <c r="L14" s="1">
        <f t="shared" si="2"/>
        <v>2.8284671406664155E-5</v>
      </c>
      <c r="M14" s="6">
        <f t="shared" si="13"/>
        <v>-8.9022420693682792E-4</v>
      </c>
      <c r="N14" s="1">
        <f t="shared" si="3"/>
        <v>2.7131173615770391E-4</v>
      </c>
      <c r="O14" s="6">
        <f t="shared" si="14"/>
        <v>-8.895030958833498E-4</v>
      </c>
      <c r="P14" s="1">
        <f t="shared" si="4"/>
        <v>2.9887529651088994E-4</v>
      </c>
      <c r="Q14" s="1"/>
      <c r="R14" s="1"/>
      <c r="S14" s="1"/>
      <c r="U14" s="8">
        <v>214016</v>
      </c>
    </row>
    <row r="15" spans="1:21" x14ac:dyDescent="0.25">
      <c r="A15" s="1">
        <f>'PQBRT Data'!D13</f>
        <v>1.6688300000000001E-3</v>
      </c>
      <c r="B15" s="4">
        <f t="shared" si="5"/>
        <v>1.8199307749161319E-3</v>
      </c>
      <c r="C15" s="1">
        <f t="shared" si="0"/>
        <v>-1.5110077491613185E-4</v>
      </c>
      <c r="D15" s="1">
        <f t="shared" si="6"/>
        <v>1.7954244208189191E-3</v>
      </c>
      <c r="E15" s="1">
        <f t="shared" si="7"/>
        <v>-1.2659442081891905E-4</v>
      </c>
      <c r="F15" s="1">
        <f t="shared" si="8"/>
        <v>1.2659442081891905E-4</v>
      </c>
      <c r="G15" s="1">
        <f t="shared" si="9"/>
        <v>-2.7775879016803979</v>
      </c>
      <c r="H15" s="4">
        <f t="shared" si="10"/>
        <v>-2.9428707482070102</v>
      </c>
      <c r="I15" s="1">
        <f t="shared" si="1"/>
        <v>-7.5408217218895803</v>
      </c>
      <c r="J15" s="5">
        <f t="shared" si="11"/>
        <v>0.16528284652661229</v>
      </c>
      <c r="K15" s="5">
        <f t="shared" si="12"/>
        <v>-1.350655698395542E-14</v>
      </c>
      <c r="L15" s="1">
        <f t="shared" si="2"/>
        <v>2.45063540972128E-5</v>
      </c>
      <c r="M15" s="6">
        <f t="shared" si="13"/>
        <v>-8.9022420693682792E-4</v>
      </c>
      <c r="N15" s="1">
        <f t="shared" si="3"/>
        <v>7.3912343202069608E-4</v>
      </c>
      <c r="O15" s="6">
        <f t="shared" si="14"/>
        <v>-8.895030958833498E-4</v>
      </c>
      <c r="P15" s="1">
        <f t="shared" si="4"/>
        <v>7.6290867506443075E-4</v>
      </c>
      <c r="Q15" s="1"/>
      <c r="R15" s="1"/>
      <c r="S15" s="1"/>
      <c r="U15" s="8">
        <v>312320</v>
      </c>
    </row>
    <row r="16" spans="1:21" x14ac:dyDescent="0.25">
      <c r="A16" s="1">
        <f>'PQBRT Data'!D14</f>
        <v>1.51936E-3</v>
      </c>
      <c r="B16" s="4">
        <f t="shared" si="5"/>
        <v>2.2472699235002416E-3</v>
      </c>
      <c r="C16" s="1">
        <f t="shared" si="0"/>
        <v>-7.2790992350024166E-4</v>
      </c>
      <c r="D16" s="1">
        <f t="shared" si="6"/>
        <v>2.2252248351165584E-3</v>
      </c>
      <c r="E16" s="1">
        <f t="shared" si="7"/>
        <v>-7.0586483511655843E-4</v>
      </c>
      <c r="F16" s="1">
        <f t="shared" si="8"/>
        <v>7.0586483511655843E-4</v>
      </c>
      <c r="G16" s="1">
        <f t="shared" si="9"/>
        <v>-2.8183393113975401</v>
      </c>
      <c r="H16" s="4">
        <f t="shared" si="10"/>
        <v>-2.8430912697404631</v>
      </c>
      <c r="I16" s="1">
        <f t="shared" si="1"/>
        <v>-7.3804117466033237</v>
      </c>
      <c r="J16" s="5">
        <f t="shared" si="11"/>
        <v>2.4751958342922986E-2</v>
      </c>
      <c r="K16" s="5">
        <f t="shared" si="12"/>
        <v>-1.350655698395542E-14</v>
      </c>
      <c r="L16" s="1">
        <f t="shared" si="2"/>
        <v>2.2045088383683235E-5</v>
      </c>
      <c r="M16" s="6">
        <f t="shared" si="13"/>
        <v>-8.9022420693682792E-4</v>
      </c>
      <c r="N16" s="1">
        <f t="shared" si="3"/>
        <v>1.6231428343658626E-4</v>
      </c>
      <c r="O16" s="6">
        <f t="shared" si="14"/>
        <v>-8.895030958833498E-4</v>
      </c>
      <c r="P16" s="1">
        <f t="shared" si="4"/>
        <v>1.8363826076679137E-4</v>
      </c>
      <c r="Q16" s="1"/>
      <c r="R16" s="1"/>
      <c r="S16" s="1"/>
      <c r="U16" s="8">
        <v>377856</v>
      </c>
    </row>
    <row r="17" spans="1:21" x14ac:dyDescent="0.25">
      <c r="A17" s="1">
        <f>'PQBRT Data'!D15</f>
        <v>1.8975000000000001E-3</v>
      </c>
      <c r="B17" s="4">
        <f t="shared" si="5"/>
        <v>2.7815086732847472E-3</v>
      </c>
      <c r="C17" s="1">
        <f t="shared" si="0"/>
        <v>-8.8400867328474711E-4</v>
      </c>
      <c r="D17" s="1">
        <f t="shared" si="6"/>
        <v>2.7624753529886079E-3</v>
      </c>
      <c r="E17" s="1">
        <f t="shared" si="7"/>
        <v>-8.6497535298860778E-4</v>
      </c>
      <c r="F17" s="1">
        <f t="shared" si="8"/>
        <v>8.6497535298860778E-4</v>
      </c>
      <c r="G17" s="1">
        <f t="shared" si="9"/>
        <v>-2.7218182154324819</v>
      </c>
      <c r="H17" s="4">
        <f t="shared" si="10"/>
        <v>-2.7403043527435917</v>
      </c>
      <c r="I17" s="1">
        <f t="shared" si="1"/>
        <v>-7.2151668779327913</v>
      </c>
      <c r="J17" s="5">
        <f t="shared" si="11"/>
        <v>1.8486137311109818E-2</v>
      </c>
      <c r="K17" s="5">
        <f t="shared" si="12"/>
        <v>-1.350655698395542E-14</v>
      </c>
      <c r="L17" s="1">
        <f t="shared" si="2"/>
        <v>1.9033320296139335E-5</v>
      </c>
      <c r="M17" s="6">
        <f t="shared" si="13"/>
        <v>-8.9022420693682792E-4</v>
      </c>
      <c r="N17" s="1">
        <f t="shared" si="3"/>
        <v>6.2155336520808117E-6</v>
      </c>
      <c r="O17" s="6">
        <f t="shared" si="14"/>
        <v>-8.895030958833498E-4</v>
      </c>
      <c r="P17" s="1">
        <f t="shared" si="4"/>
        <v>2.4527742894742024E-5</v>
      </c>
      <c r="Q17" s="1"/>
      <c r="R17" s="1"/>
      <c r="S17" s="1"/>
      <c r="U17" s="8">
        <v>459776</v>
      </c>
    </row>
    <row r="18" spans="1:21" x14ac:dyDescent="0.25">
      <c r="A18" s="1">
        <f>'PQBRT Data'!D16</f>
        <v>2.38339E-3</v>
      </c>
      <c r="B18" s="4">
        <f t="shared" si="5"/>
        <v>3.2089515243558455E-3</v>
      </c>
      <c r="C18" s="1">
        <f t="shared" si="0"/>
        <v>-8.2556152435584547E-4</v>
      </c>
      <c r="D18" s="1">
        <f t="shared" si="6"/>
        <v>3.1922757672862472E-3</v>
      </c>
      <c r="E18" s="1">
        <f t="shared" si="7"/>
        <v>-8.088857672862472E-4</v>
      </c>
      <c r="F18" s="1">
        <f t="shared" si="8"/>
        <v>8.088857672862472E-4</v>
      </c>
      <c r="G18" s="1">
        <f t="shared" si="9"/>
        <v>-2.6228048871585483</v>
      </c>
      <c r="H18" s="4">
        <f t="shared" si="10"/>
        <v>-2.6705040017996469</v>
      </c>
      <c r="I18" s="1">
        <f t="shared" si="1"/>
        <v>-7.1029526957986953</v>
      </c>
      <c r="J18" s="5">
        <f t="shared" si="11"/>
        <v>4.769911464109855E-2</v>
      </c>
      <c r="K18" s="5">
        <f t="shared" si="12"/>
        <v>-1.350655698395542E-14</v>
      </c>
      <c r="L18" s="1">
        <f t="shared" si="2"/>
        <v>1.6675757069598268E-5</v>
      </c>
      <c r="M18" s="6">
        <f t="shared" si="13"/>
        <v>-8.9022420693682792E-4</v>
      </c>
      <c r="N18" s="1">
        <f t="shared" si="3"/>
        <v>6.4662682580982457E-5</v>
      </c>
      <c r="O18" s="6">
        <f t="shared" si="14"/>
        <v>-8.895030958833498E-4</v>
      </c>
      <c r="P18" s="1">
        <f t="shared" si="4"/>
        <v>8.0617328597102603E-5</v>
      </c>
      <c r="Q18" s="1"/>
      <c r="R18" s="1"/>
      <c r="S18" s="1"/>
      <c r="U18" s="8">
        <v>525312</v>
      </c>
    </row>
    <row r="19" spans="1:21" x14ac:dyDescent="0.25">
      <c r="A19" s="1">
        <f>'PQBRT Data'!D17</f>
        <v>2.7862999999999998E-3</v>
      </c>
      <c r="B19" s="4">
        <f t="shared" si="5"/>
        <v>3.8502022197016502E-3</v>
      </c>
      <c r="C19" s="1">
        <f t="shared" si="0"/>
        <v>-1.0639022197016504E-3</v>
      </c>
      <c r="D19" s="1">
        <f t="shared" si="6"/>
        <v>3.8369763887327068E-3</v>
      </c>
      <c r="E19" s="1">
        <f t="shared" si="7"/>
        <v>-1.050676388732707E-3</v>
      </c>
      <c r="F19" s="1">
        <f t="shared" si="8"/>
        <v>1.050676388732707E-3</v>
      </c>
      <c r="G19" s="1">
        <f t="shared" si="9"/>
        <v>-2.5549721250512269</v>
      </c>
      <c r="H19" s="4">
        <f t="shared" si="10"/>
        <v>-2.5806469245079198</v>
      </c>
      <c r="I19" s="1">
        <f t="shared" si="1"/>
        <v>-6.9584944187142561</v>
      </c>
      <c r="J19" s="5">
        <f t="shared" si="11"/>
        <v>2.5674799456692821E-2</v>
      </c>
      <c r="K19" s="5">
        <f t="shared" si="12"/>
        <v>-1.350655698395542E-14</v>
      </c>
      <c r="L19" s="1">
        <f t="shared" si="2"/>
        <v>1.322583096894335E-5</v>
      </c>
      <c r="M19" s="6">
        <f t="shared" si="13"/>
        <v>-8.9022420693682792E-4</v>
      </c>
      <c r="N19" s="1">
        <f t="shared" si="3"/>
        <v>-1.7367801276482243E-4</v>
      </c>
      <c r="O19" s="6">
        <f t="shared" si="14"/>
        <v>-8.895030958833498E-4</v>
      </c>
      <c r="P19" s="1">
        <f t="shared" si="4"/>
        <v>-1.611732928493572E-4</v>
      </c>
      <c r="Q19" s="1"/>
      <c r="R19" s="1"/>
      <c r="S19" s="1"/>
      <c r="U19" s="8">
        <v>623616</v>
      </c>
    </row>
    <row r="20" spans="1:21" x14ac:dyDescent="0.25">
      <c r="A20" s="1">
        <f>'PQBRT Data'!D18</f>
        <v>3.39478E-3</v>
      </c>
      <c r="B20" s="4">
        <f t="shared" si="5"/>
        <v>4.384657016334048E-3</v>
      </c>
      <c r="C20" s="1">
        <f t="shared" si="0"/>
        <v>-9.8987701633404795E-4</v>
      </c>
      <c r="D20" s="1">
        <f t="shared" si="6"/>
        <v>4.3742269066047567E-3</v>
      </c>
      <c r="E20" s="1">
        <f t="shared" si="7"/>
        <v>-9.7944690660475668E-4</v>
      </c>
      <c r="F20" s="1">
        <f t="shared" si="8"/>
        <v>9.7944690660475668E-4</v>
      </c>
      <c r="G20" s="1">
        <f t="shared" si="9"/>
        <v>-2.4691883650894764</v>
      </c>
      <c r="H20" s="4">
        <f t="shared" si="10"/>
        <v>-2.5159956844048272</v>
      </c>
      <c r="I20" s="1">
        <f t="shared" si="1"/>
        <v>-6.8545581786522281</v>
      </c>
      <c r="J20" s="5">
        <f t="shared" si="11"/>
        <v>4.680731931535087E-2</v>
      </c>
      <c r="K20" s="5">
        <f t="shared" si="12"/>
        <v>-1.350655698395542E-14</v>
      </c>
      <c r="L20" s="1">
        <f t="shared" si="2"/>
        <v>1.0430109729291266E-5</v>
      </c>
      <c r="M20" s="6">
        <f t="shared" si="13"/>
        <v>-8.9022420693682792E-4</v>
      </c>
      <c r="N20" s="1">
        <f t="shared" si="3"/>
        <v>-9.9652809397220024E-5</v>
      </c>
      <c r="O20" s="6">
        <f t="shared" si="14"/>
        <v>-8.895030958833498E-4</v>
      </c>
      <c r="P20" s="1">
        <f t="shared" si="4"/>
        <v>-8.994381072140688E-5</v>
      </c>
      <c r="Q20" s="1"/>
      <c r="R20" s="1"/>
      <c r="S20" s="1"/>
      <c r="U20" s="8">
        <v>705536</v>
      </c>
    </row>
    <row r="21" spans="1:21" x14ac:dyDescent="0.25">
      <c r="A21" s="1">
        <f>'PQBRT Data'!D19</f>
        <v>5.0243500000000003E-3</v>
      </c>
      <c r="B21" s="4">
        <f t="shared" si="5"/>
        <v>4.9191838285824099E-3</v>
      </c>
      <c r="C21" s="1">
        <f t="shared" si="0"/>
        <v>1.0516617141759048E-4</v>
      </c>
      <c r="D21" s="1">
        <f t="shared" si="6"/>
        <v>4.9114774244768053E-3</v>
      </c>
      <c r="E21" s="1">
        <f t="shared" si="7"/>
        <v>1.1287257552319505E-4</v>
      </c>
      <c r="F21" s="1">
        <f t="shared" si="8"/>
        <v>1.1287257552319505E-4</v>
      </c>
      <c r="G21" s="1">
        <f t="shared" si="9"/>
        <v>-2.2989201149368199</v>
      </c>
      <c r="H21" s="4">
        <f t="shared" si="10"/>
        <v>-2.4584543911097763</v>
      </c>
      <c r="I21" s="1">
        <f t="shared" si="1"/>
        <v>-6.7620522087148025</v>
      </c>
      <c r="J21" s="5">
        <f t="shared" si="11"/>
        <v>0.15953427617295635</v>
      </c>
      <c r="K21" s="5">
        <f t="shared" si="12"/>
        <v>-1.350655698395542E-14</v>
      </c>
      <c r="L21" s="1">
        <f t="shared" si="2"/>
        <v>7.7064041056045668E-6</v>
      </c>
      <c r="M21" s="6">
        <f t="shared" si="13"/>
        <v>-8.9022420693682792E-4</v>
      </c>
      <c r="N21" s="1">
        <f t="shared" si="3"/>
        <v>9.953903783544184E-4</v>
      </c>
      <c r="O21" s="6">
        <f t="shared" si="14"/>
        <v>-8.895030958833498E-4</v>
      </c>
      <c r="P21" s="1">
        <f t="shared" si="4"/>
        <v>1.0023756714065447E-3</v>
      </c>
      <c r="Q21" s="1"/>
      <c r="R21" s="1"/>
      <c r="S21" s="1"/>
      <c r="U21" s="8">
        <v>787456</v>
      </c>
    </row>
    <row r="22" spans="1:21" x14ac:dyDescent="0.25">
      <c r="A22" s="1">
        <f>'PQBRT Data'!D20</f>
        <v>5.3068799999999999E-3</v>
      </c>
      <c r="B22" s="4">
        <f t="shared" si="5"/>
        <v>5.88151356998169E-3</v>
      </c>
      <c r="C22" s="1">
        <f t="shared" si="0"/>
        <v>-5.7463356998169006E-4</v>
      </c>
      <c r="D22" s="1">
        <f t="shared" si="6"/>
        <v>5.8785283566464945E-3</v>
      </c>
      <c r="E22" s="1">
        <f t="shared" si="7"/>
        <v>-5.7164835664649458E-4</v>
      </c>
      <c r="F22" s="1">
        <f t="shared" si="8"/>
        <v>5.7164835664649458E-4</v>
      </c>
      <c r="G22" s="1">
        <f t="shared" si="9"/>
        <v>-2.2751607325942897</v>
      </c>
      <c r="H22" s="4">
        <f t="shared" si="10"/>
        <v>-2.3685436284296753</v>
      </c>
      <c r="I22" s="1">
        <f t="shared" si="1"/>
        <v>-6.6175076245865245</v>
      </c>
      <c r="J22" s="5">
        <f t="shared" si="11"/>
        <v>9.3382895835385504E-2</v>
      </c>
      <c r="K22" s="5">
        <f t="shared" si="12"/>
        <v>-1.350655698395542E-14</v>
      </c>
      <c r="L22" s="1">
        <f t="shared" si="2"/>
        <v>2.9852133351954829E-6</v>
      </c>
      <c r="M22" s="6">
        <f t="shared" si="13"/>
        <v>-8.9022420693682792E-4</v>
      </c>
      <c r="N22" s="1">
        <f t="shared" si="3"/>
        <v>3.1559063695513786E-4</v>
      </c>
      <c r="O22" s="6">
        <f t="shared" si="14"/>
        <v>-8.895030958833498E-4</v>
      </c>
      <c r="P22" s="1">
        <f t="shared" si="4"/>
        <v>3.1785473923685522E-4</v>
      </c>
      <c r="Q22" s="1"/>
      <c r="R22" s="1"/>
      <c r="S22" s="1"/>
      <c r="U22" s="8">
        <v>934912</v>
      </c>
    </row>
    <row r="23" spans="1:21" x14ac:dyDescent="0.25">
      <c r="A23" s="1">
        <f>'PQBRT Data'!D21</f>
        <v>6.1601599999999996E-3</v>
      </c>
      <c r="B23" s="4">
        <f t="shared" si="5"/>
        <v>6.9510424975437754E-3</v>
      </c>
      <c r="C23" s="1">
        <f t="shared" si="0"/>
        <v>-7.9088249754377584E-4</v>
      </c>
      <c r="D23" s="1">
        <f t="shared" si="6"/>
        <v>6.9530293923905934E-3</v>
      </c>
      <c r="E23" s="1">
        <f t="shared" si="7"/>
        <v>-7.9286939239059384E-4</v>
      </c>
      <c r="F23" s="1">
        <f t="shared" si="8"/>
        <v>7.9286939239059384E-4</v>
      </c>
      <c r="G23" s="1">
        <f t="shared" si="9"/>
        <v>-2.2104080076059169</v>
      </c>
      <c r="H23" s="4">
        <f t="shared" si="10"/>
        <v>-2.2839585531166691</v>
      </c>
      <c r="I23" s="1">
        <f t="shared" si="1"/>
        <v>-6.4815248548921076</v>
      </c>
      <c r="J23" s="5">
        <f t="shared" si="11"/>
        <v>7.355054551075213E-2</v>
      </c>
      <c r="K23" s="5">
        <f t="shared" si="12"/>
        <v>-1.350655698395542E-14</v>
      </c>
      <c r="L23" s="1">
        <f t="shared" si="2"/>
        <v>1.9868948468180006E-6</v>
      </c>
      <c r="M23" s="6">
        <f t="shared" si="13"/>
        <v>-8.9022420693682792E-4</v>
      </c>
      <c r="N23" s="1">
        <f t="shared" si="3"/>
        <v>9.9341709393052082E-5</v>
      </c>
      <c r="O23" s="6">
        <f t="shared" si="14"/>
        <v>-8.895030958833498E-4</v>
      </c>
      <c r="P23" s="1">
        <f t="shared" si="4"/>
        <v>9.663370349275596E-5</v>
      </c>
      <c r="Q23" s="1"/>
      <c r="R23" s="1"/>
      <c r="S23" s="1"/>
      <c r="U23" s="8">
        <v>1098752</v>
      </c>
    </row>
    <row r="24" spans="1:21" x14ac:dyDescent="0.25">
      <c r="A24" s="1">
        <f>'PQBRT Data'!D22</f>
        <v>6.34733E-3</v>
      </c>
      <c r="B24" s="4">
        <f t="shared" si="5"/>
        <v>8.0208594875697172E-3</v>
      </c>
      <c r="C24" s="1">
        <f t="shared" si="0"/>
        <v>-1.6735294875697172E-3</v>
      </c>
      <c r="D24" s="1">
        <f t="shared" si="6"/>
        <v>8.0275304281346924E-3</v>
      </c>
      <c r="E24" s="1">
        <f t="shared" si="7"/>
        <v>-1.6802004281346924E-3</v>
      </c>
      <c r="F24" s="1">
        <f t="shared" si="8"/>
        <v>1.6802004281346924E-3</v>
      </c>
      <c r="G24" s="1">
        <f t="shared" si="9"/>
        <v>-2.1974089219706805</v>
      </c>
      <c r="H24" s="4">
        <f t="shared" si="10"/>
        <v>-2.2111521115127761</v>
      </c>
      <c r="I24" s="1">
        <f t="shared" si="1"/>
        <v>-6.3644779462707479</v>
      </c>
      <c r="J24" s="5">
        <f t="shared" si="11"/>
        <v>1.3743189542095635E-2</v>
      </c>
      <c r="K24" s="5">
        <f t="shared" si="12"/>
        <v>-1.350655698395542E-14</v>
      </c>
      <c r="L24" s="1">
        <f t="shared" si="2"/>
        <v>6.6709405649751502E-6</v>
      </c>
      <c r="M24" s="6">
        <f t="shared" si="13"/>
        <v>-8.9022420693682792E-4</v>
      </c>
      <c r="N24" s="1">
        <f t="shared" si="3"/>
        <v>-7.833052806328893E-4</v>
      </c>
      <c r="O24" s="6">
        <f t="shared" si="14"/>
        <v>-8.895030958833498E-4</v>
      </c>
      <c r="P24" s="1">
        <f t="shared" si="4"/>
        <v>-7.9069733225134258E-4</v>
      </c>
      <c r="Q24" s="1"/>
      <c r="R24" s="1"/>
      <c r="S24" s="1"/>
      <c r="U24" s="8">
        <v>1262592</v>
      </c>
    </row>
    <row r="25" spans="1:21" x14ac:dyDescent="0.25">
      <c r="A25" s="1">
        <f>'PQBRT Data'!D23</f>
        <v>7.7186599999999996E-3</v>
      </c>
      <c r="B25" s="4">
        <f t="shared" si="5"/>
        <v>9.0909645400595162E-3</v>
      </c>
      <c r="C25" s="1">
        <f t="shared" si="0"/>
        <v>-1.3723045400595166E-3</v>
      </c>
      <c r="D25" s="1">
        <f t="shared" si="6"/>
        <v>9.1020314638787913E-3</v>
      </c>
      <c r="E25" s="1">
        <f t="shared" si="7"/>
        <v>-1.3833714638787917E-3</v>
      </c>
      <c r="F25" s="1">
        <f t="shared" si="8"/>
        <v>1.3833714638787917E-3</v>
      </c>
      <c r="G25" s="1">
        <f t="shared" si="9"/>
        <v>-2.112458088928256</v>
      </c>
      <c r="H25" s="4">
        <f t="shared" si="10"/>
        <v>-2.1472413058406952</v>
      </c>
      <c r="I25" s="1">
        <f t="shared" si="1"/>
        <v>-6.2617320618871126</v>
      </c>
      <c r="J25" s="5">
        <f t="shared" si="11"/>
        <v>3.478321691243913E-2</v>
      </c>
      <c r="K25" s="5">
        <f t="shared" si="12"/>
        <v>-1.350655698395542E-14</v>
      </c>
      <c r="L25" s="1">
        <f t="shared" si="2"/>
        <v>1.1066923819275098E-5</v>
      </c>
      <c r="M25" s="6">
        <f t="shared" si="13"/>
        <v>-8.9022420693682792E-4</v>
      </c>
      <c r="N25" s="1">
        <f t="shared" si="3"/>
        <v>-4.8208033312268869E-4</v>
      </c>
      <c r="O25" s="6">
        <f t="shared" si="14"/>
        <v>-8.895030958833498E-4</v>
      </c>
      <c r="P25" s="1">
        <f t="shared" si="4"/>
        <v>-4.9386836799544191E-4</v>
      </c>
      <c r="Q25" s="1"/>
      <c r="R25" s="1"/>
      <c r="S25" s="1"/>
      <c r="U25" s="8">
        <v>1426432</v>
      </c>
    </row>
    <row r="26" spans="1:21" x14ac:dyDescent="0.25">
      <c r="A26" s="1">
        <f>'PQBRT Data'!D24</f>
        <v>9.3664300000000002E-3</v>
      </c>
      <c r="B26" s="4">
        <f t="shared" si="5"/>
        <v>1.0161357655013172E-2</v>
      </c>
      <c r="C26" s="1">
        <f t="shared" si="0"/>
        <v>-7.9492765501317127E-4</v>
      </c>
      <c r="D26" s="1">
        <f t="shared" si="6"/>
        <v>1.0176532499622888E-2</v>
      </c>
      <c r="E26" s="1">
        <f t="shared" si="7"/>
        <v>-8.1010249962288824E-4</v>
      </c>
      <c r="F26" s="1">
        <f t="shared" si="8"/>
        <v>8.1010249962288824E-4</v>
      </c>
      <c r="G26" s="1">
        <f t="shared" si="9"/>
        <v>-2.0284259082301599</v>
      </c>
      <c r="H26" s="4">
        <f t="shared" si="10"/>
        <v>-2.0902871339398539</v>
      </c>
      <c r="I26" s="1">
        <f t="shared" si="1"/>
        <v>-6.1701699746977479</v>
      </c>
      <c r="J26" s="5">
        <f t="shared" si="11"/>
        <v>6.186122570969399E-2</v>
      </c>
      <c r="K26" s="5">
        <f t="shared" si="12"/>
        <v>-1.350655698395542E-14</v>
      </c>
      <c r="L26" s="1">
        <f t="shared" si="2"/>
        <v>1.5174844609716978E-5</v>
      </c>
      <c r="M26" s="6">
        <f t="shared" si="13"/>
        <v>-8.9022420693682792E-4</v>
      </c>
      <c r="N26" s="1">
        <f t="shared" si="3"/>
        <v>9.5296551923656657E-5</v>
      </c>
      <c r="O26" s="6">
        <f t="shared" si="14"/>
        <v>-8.895030958833498E-4</v>
      </c>
      <c r="P26" s="1">
        <f t="shared" si="4"/>
        <v>7.9400596260461556E-5</v>
      </c>
      <c r="Q26" s="1"/>
      <c r="R26" s="1"/>
      <c r="S26" s="1"/>
      <c r="U26" s="8">
        <v>1590272</v>
      </c>
    </row>
    <row r="27" spans="1:21" x14ac:dyDescent="0.25">
      <c r="A27" s="1">
        <f>'PQBRT Data'!D25</f>
        <v>1.02355E-2</v>
      </c>
      <c r="B27" s="4">
        <f t="shared" si="5"/>
        <v>1.1232038832430683E-2</v>
      </c>
      <c r="C27" s="1">
        <f t="shared" si="0"/>
        <v>-9.9653883243068335E-4</v>
      </c>
      <c r="D27" s="1">
        <f t="shared" si="6"/>
        <v>1.1251033535366987E-2</v>
      </c>
      <c r="E27" s="1">
        <f t="shared" si="7"/>
        <v>-1.0155335353669876E-3</v>
      </c>
      <c r="F27" s="1">
        <f t="shared" si="8"/>
        <v>1.0155335353669876E-3</v>
      </c>
      <c r="G27" s="1">
        <f t="shared" si="9"/>
        <v>-1.9898909373749891</v>
      </c>
      <c r="H27" s="4">
        <f t="shared" si="10"/>
        <v>-2.0389227194302224</v>
      </c>
      <c r="I27" s="1">
        <f t="shared" si="1"/>
        <v>-6.0875942327845909</v>
      </c>
      <c r="J27" s="5">
        <f t="shared" si="11"/>
        <v>4.9031782055233286E-2</v>
      </c>
      <c r="K27" s="5">
        <f t="shared" si="12"/>
        <v>-1.350655698395542E-14</v>
      </c>
      <c r="L27" s="1">
        <f t="shared" si="2"/>
        <v>1.8994702936304259E-5</v>
      </c>
      <c r="M27" s="6">
        <f t="shared" si="13"/>
        <v>-8.9022420693682792E-4</v>
      </c>
      <c r="N27" s="1">
        <f t="shared" si="3"/>
        <v>-1.0631462549385543E-4</v>
      </c>
      <c r="O27" s="6">
        <f t="shared" si="14"/>
        <v>-8.895030958833498E-4</v>
      </c>
      <c r="P27" s="1">
        <f t="shared" si="4"/>
        <v>-1.2603043948363781E-4</v>
      </c>
      <c r="Q27" s="1"/>
      <c r="R27" s="1"/>
      <c r="S27" s="1"/>
      <c r="U27" s="8">
        <v>1754112</v>
      </c>
    </row>
    <row r="28" spans="1:21" x14ac:dyDescent="0.25">
      <c r="A28" s="1">
        <f>'PQBRT Data'!D26</f>
        <v>1.14123E-2</v>
      </c>
      <c r="B28" s="4">
        <f t="shared" si="5"/>
        <v>1.2303008072312051E-2</v>
      </c>
      <c r="C28" s="1">
        <f t="shared" si="0"/>
        <v>-8.9070807231205092E-4</v>
      </c>
      <c r="D28" s="1">
        <f t="shared" si="6"/>
        <v>1.2325534571111086E-2</v>
      </c>
      <c r="E28" s="1">
        <f t="shared" si="7"/>
        <v>-9.1323457111108612E-4</v>
      </c>
      <c r="F28" s="1">
        <f t="shared" si="8"/>
        <v>9.1323457111108612E-4</v>
      </c>
      <c r="G28" s="1">
        <f t="shared" si="9"/>
        <v>-1.9426268203805337</v>
      </c>
      <c r="H28" s="4">
        <f t="shared" si="10"/>
        <v>-1.9921482484881521</v>
      </c>
      <c r="I28" s="1">
        <f t="shared" si="1"/>
        <v>-6.0123974904969391</v>
      </c>
      <c r="J28" s="5">
        <f t="shared" si="11"/>
        <v>4.9521428107618393E-2</v>
      </c>
      <c r="K28" s="5">
        <f t="shared" si="12"/>
        <v>-1.350655698395542E-14</v>
      </c>
      <c r="L28" s="1">
        <f t="shared" si="2"/>
        <v>2.2526498799035205E-5</v>
      </c>
      <c r="M28" s="6">
        <f t="shared" si="13"/>
        <v>-8.9022420693682792E-4</v>
      </c>
      <c r="N28" s="1">
        <f t="shared" si="3"/>
        <v>-4.8386537522299329E-7</v>
      </c>
      <c r="O28" s="6">
        <f t="shared" si="14"/>
        <v>-8.895030958833498E-4</v>
      </c>
      <c r="P28" s="1">
        <f t="shared" si="4"/>
        <v>-2.373147522773632E-5</v>
      </c>
      <c r="Q28" s="1"/>
      <c r="R28" s="1"/>
      <c r="S28" s="1"/>
      <c r="U28" s="8">
        <v>1917952</v>
      </c>
    </row>
    <row r="29" spans="1:21" x14ac:dyDescent="0.25">
      <c r="A29" s="1">
        <f>'PQBRT Data'!D27</f>
        <v>1.2407E-2</v>
      </c>
      <c r="B29" s="4">
        <f t="shared" si="5"/>
        <v>1.3374265374657275E-2</v>
      </c>
      <c r="C29" s="1">
        <f t="shared" si="0"/>
        <v>-9.6726537465727583E-4</v>
      </c>
      <c r="D29" s="1">
        <f t="shared" si="6"/>
        <v>1.3400035606855185E-2</v>
      </c>
      <c r="E29" s="1">
        <f t="shared" si="7"/>
        <v>-9.9303560685518565E-4</v>
      </c>
      <c r="F29" s="1">
        <f t="shared" si="8"/>
        <v>9.9303560685518565E-4</v>
      </c>
      <c r="G29" s="1">
        <f t="shared" si="9"/>
        <v>-1.9063332177720969</v>
      </c>
      <c r="H29" s="4">
        <f t="shared" si="10"/>
        <v>-1.949210272188485</v>
      </c>
      <c r="I29" s="1">
        <f t="shared" si="1"/>
        <v>-5.9433684694705278</v>
      </c>
      <c r="J29" s="5">
        <f t="shared" si="11"/>
        <v>4.2877054416388116E-2</v>
      </c>
      <c r="K29" s="5">
        <f t="shared" si="12"/>
        <v>-1.350655698395542E-14</v>
      </c>
      <c r="L29" s="1">
        <f t="shared" si="2"/>
        <v>2.5770232197909818E-5</v>
      </c>
      <c r="M29" s="6">
        <f t="shared" si="13"/>
        <v>-8.9022420693682792E-4</v>
      </c>
      <c r="N29" s="1">
        <f t="shared" si="3"/>
        <v>-7.7041167720447905E-5</v>
      </c>
      <c r="O29" s="6">
        <f t="shared" si="14"/>
        <v>-8.895030958833498E-4</v>
      </c>
      <c r="P29" s="1">
        <f t="shared" si="4"/>
        <v>-1.0353251097183584E-4</v>
      </c>
      <c r="Q29" s="1"/>
      <c r="R29" s="1"/>
      <c r="S29" s="1"/>
      <c r="U29" s="8">
        <v>2081792</v>
      </c>
    </row>
    <row r="30" spans="1:21" x14ac:dyDescent="0.25">
      <c r="A30" s="1">
        <f>'PQBRT Data'!D28</f>
        <v>1.35271E-2</v>
      </c>
      <c r="B30" s="4">
        <f t="shared" si="5"/>
        <v>1.4445810739466356E-2</v>
      </c>
      <c r="C30" s="1">
        <f t="shared" si="0"/>
        <v>-9.1871073946635587E-4</v>
      </c>
      <c r="D30" s="1">
        <f t="shared" si="6"/>
        <v>1.4474536642599284E-2</v>
      </c>
      <c r="E30" s="1">
        <f t="shared" si="7"/>
        <v>-9.4743664259928397E-4</v>
      </c>
      <c r="F30" s="1">
        <f t="shared" si="8"/>
        <v>9.4743664259928397E-4</v>
      </c>
      <c r="G30" s="1">
        <f t="shared" si="9"/>
        <v>-1.8687952994106218</v>
      </c>
      <c r="H30" s="4">
        <f t="shared" si="10"/>
        <v>-1.9095268720062757</v>
      </c>
      <c r="I30" s="1">
        <f t="shared" si="1"/>
        <v>-5.8795716513238307</v>
      </c>
      <c r="J30" s="5">
        <f t="shared" si="11"/>
        <v>4.0731572595653853E-2</v>
      </c>
      <c r="K30" s="5">
        <f t="shared" si="12"/>
        <v>-1.350655698395542E-14</v>
      </c>
      <c r="L30" s="1">
        <f t="shared" si="2"/>
        <v>2.8725903132928096E-5</v>
      </c>
      <c r="M30" s="6">
        <f t="shared" si="13"/>
        <v>-8.9022420693682792E-4</v>
      </c>
      <c r="N30" s="1">
        <f t="shared" si="3"/>
        <v>-2.8486532529527946E-5</v>
      </c>
      <c r="O30" s="6">
        <f t="shared" si="14"/>
        <v>-8.895030958833498E-4</v>
      </c>
      <c r="P30" s="1">
        <f t="shared" si="4"/>
        <v>-5.7933546715934164E-5</v>
      </c>
      <c r="Q30" s="1"/>
      <c r="R30" s="1"/>
      <c r="S30" s="1"/>
      <c r="U30" s="8">
        <v>2245632</v>
      </c>
    </row>
    <row r="31" spans="1:21" x14ac:dyDescent="0.25">
      <c r="A31" s="1">
        <f>'PQBRT Data'!D29</f>
        <v>1.45918E-2</v>
      </c>
      <c r="B31" s="4">
        <f t="shared" si="5"/>
        <v>1.5517644166739291E-2</v>
      </c>
      <c r="C31" s="1">
        <f t="shared" si="0"/>
        <v>-9.258441667392911E-4</v>
      </c>
      <c r="D31" s="1">
        <f t="shared" si="6"/>
        <v>1.5549037678343381E-2</v>
      </c>
      <c r="E31" s="1">
        <f t="shared" si="7"/>
        <v>-9.5723767834338114E-4</v>
      </c>
      <c r="F31" s="1">
        <f t="shared" si="8"/>
        <v>9.5723767834338114E-4</v>
      </c>
      <c r="G31" s="1">
        <f t="shared" si="9"/>
        <v>-1.8358911315575746</v>
      </c>
      <c r="H31" s="4">
        <f t="shared" si="10"/>
        <v>-1.872639244878485</v>
      </c>
      <c r="I31" s="1">
        <f t="shared" si="1"/>
        <v>-5.8202694436266693</v>
      </c>
      <c r="J31" s="5">
        <f t="shared" si="11"/>
        <v>3.6748113320910436E-2</v>
      </c>
      <c r="K31" s="5">
        <f t="shared" si="12"/>
        <v>-1.350655698395542E-14</v>
      </c>
      <c r="L31" s="1">
        <f t="shared" si="2"/>
        <v>3.1393511604090041E-5</v>
      </c>
      <c r="M31" s="6">
        <f t="shared" si="13"/>
        <v>-8.9022420693682792E-4</v>
      </c>
      <c r="N31" s="1">
        <f t="shared" si="3"/>
        <v>-3.5619959802463174E-5</v>
      </c>
      <c r="O31" s="6">
        <f t="shared" si="14"/>
        <v>-8.895030958833498E-4</v>
      </c>
      <c r="P31" s="1">
        <f t="shared" si="4"/>
        <v>-6.7734582460031337E-5</v>
      </c>
      <c r="Q31" s="1"/>
      <c r="R31" s="1"/>
      <c r="S31" s="1"/>
      <c r="U31" s="8">
        <v>2409472</v>
      </c>
    </row>
    <row r="32" spans="1:21" x14ac:dyDescent="0.25">
      <c r="A32" s="1">
        <f>'PQBRT Data'!D30</f>
        <v>1.54407E-2</v>
      </c>
      <c r="B32" s="4">
        <f t="shared" si="5"/>
        <v>1.6589765656476081E-2</v>
      </c>
      <c r="C32" s="1">
        <f t="shared" si="0"/>
        <v>-1.1490656564760813E-3</v>
      </c>
      <c r="D32" s="1">
        <f t="shared" si="6"/>
        <v>1.662353871408748E-2</v>
      </c>
      <c r="E32" s="1">
        <f t="shared" si="7"/>
        <v>-1.1828387140874804E-3</v>
      </c>
      <c r="F32" s="1">
        <f t="shared" si="8"/>
        <v>1.1828387140874804E-3</v>
      </c>
      <c r="G32" s="1">
        <f t="shared" si="9"/>
        <v>-1.811333014929932</v>
      </c>
      <c r="H32" s="4">
        <f t="shared" si="10"/>
        <v>-1.8381792496690972</v>
      </c>
      <c r="I32" s="1">
        <f t="shared" si="1"/>
        <v>-5.7648700061385707</v>
      </c>
      <c r="J32" s="5">
        <f t="shared" si="11"/>
        <v>2.6846234739165142E-2</v>
      </c>
      <c r="K32" s="5">
        <f t="shared" si="12"/>
        <v>-1.350655698395542E-14</v>
      </c>
      <c r="L32" s="1">
        <f t="shared" si="2"/>
        <v>3.3773057611399121E-5</v>
      </c>
      <c r="M32" s="6">
        <f t="shared" si="13"/>
        <v>-8.9022420693682792E-4</v>
      </c>
      <c r="N32" s="1">
        <f t="shared" si="3"/>
        <v>-2.5884144953925337E-4</v>
      </c>
      <c r="O32" s="6">
        <f t="shared" si="14"/>
        <v>-8.895030958833498E-4</v>
      </c>
      <c r="P32" s="1">
        <f t="shared" si="4"/>
        <v>-2.9333561820413061E-4</v>
      </c>
      <c r="Q32" s="1"/>
      <c r="R32" s="1"/>
      <c r="S32" s="1"/>
      <c r="U32" s="8">
        <v>2573312</v>
      </c>
    </row>
    <row r="33" spans="1:21" x14ac:dyDescent="0.25">
      <c r="A33" s="1">
        <f>'PQBRT Data'!D31</f>
        <v>1.6698500000000002E-2</v>
      </c>
      <c r="B33" s="4">
        <f t="shared" si="5"/>
        <v>1.7662175208676734E-2</v>
      </c>
      <c r="C33" s="1">
        <f t="shared" si="0"/>
        <v>-9.6367520867673279E-4</v>
      </c>
      <c r="D33" s="1">
        <f t="shared" si="6"/>
        <v>1.7698039749831578E-2</v>
      </c>
      <c r="E33" s="1">
        <f t="shared" si="7"/>
        <v>-9.9953974983157598E-4</v>
      </c>
      <c r="F33" s="1">
        <f t="shared" si="8"/>
        <v>9.9953974983157598E-4</v>
      </c>
      <c r="G33" s="1">
        <f t="shared" si="9"/>
        <v>-1.7773225390907978</v>
      </c>
      <c r="H33" s="4">
        <f t="shared" si="10"/>
        <v>-1.8058469892013198</v>
      </c>
      <c r="I33" s="1">
        <f t="shared" si="1"/>
        <v>-5.7128912106758953</v>
      </c>
      <c r="J33" s="5">
        <f t="shared" si="11"/>
        <v>2.8524450110521959E-2</v>
      </c>
      <c r="K33" s="5">
        <f t="shared" si="12"/>
        <v>-1.350655698395542E-14</v>
      </c>
      <c r="L33" s="1">
        <f t="shared" si="2"/>
        <v>3.5864541154843194E-5</v>
      </c>
      <c r="M33" s="6">
        <f t="shared" si="13"/>
        <v>-8.9022420693682792E-4</v>
      </c>
      <c r="N33" s="1">
        <f t="shared" si="3"/>
        <v>-7.3451001739904863E-5</v>
      </c>
      <c r="O33" s="6">
        <f t="shared" si="14"/>
        <v>-8.895030958833498E-4</v>
      </c>
      <c r="P33" s="1">
        <f t="shared" si="4"/>
        <v>-1.1003665394822618E-4</v>
      </c>
      <c r="Q33" s="1"/>
      <c r="R33" s="1"/>
      <c r="S33" s="1"/>
      <c r="U33" s="8">
        <v>2737152</v>
      </c>
    </row>
    <row r="34" spans="1:21" x14ac:dyDescent="0.25">
      <c r="A34" s="1">
        <f>'PQBRT Data'!D32</f>
        <v>1.77042E-2</v>
      </c>
      <c r="B34" s="4">
        <f t="shared" si="5"/>
        <v>1.8734872823341239E-2</v>
      </c>
      <c r="C34" s="1">
        <f t="shared" si="0"/>
        <v>-1.0306728233412388E-3</v>
      </c>
      <c r="D34" s="1">
        <f t="shared" si="6"/>
        <v>1.8772540785575678E-2</v>
      </c>
      <c r="E34" s="1">
        <f t="shared" si="7"/>
        <v>-1.0683407855756784E-3</v>
      </c>
      <c r="F34" s="1">
        <f t="shared" si="8"/>
        <v>1.0683407855756784E-3</v>
      </c>
      <c r="G34" s="1">
        <f t="shared" si="9"/>
        <v>-1.7519236929349686</v>
      </c>
      <c r="H34" s="4">
        <f t="shared" si="10"/>
        <v>-1.7753949198286696</v>
      </c>
      <c r="I34" s="1">
        <f t="shared" si="1"/>
        <v>-5.6639350949439446</v>
      </c>
      <c r="J34" s="5">
        <f t="shared" si="11"/>
        <v>2.3471226893700958E-2</v>
      </c>
      <c r="K34" s="5">
        <f t="shared" si="12"/>
        <v>-1.350655698395542E-14</v>
      </c>
      <c r="L34" s="1">
        <f t="shared" si="2"/>
        <v>3.7667962234439606E-5</v>
      </c>
      <c r="M34" s="6">
        <f t="shared" si="13"/>
        <v>-8.9022420693682792E-4</v>
      </c>
      <c r="N34" s="1">
        <f t="shared" si="3"/>
        <v>-1.4044861640441085E-4</v>
      </c>
      <c r="O34" s="6">
        <f t="shared" si="14"/>
        <v>-8.895030958833498E-4</v>
      </c>
      <c r="P34" s="1">
        <f t="shared" si="4"/>
        <v>-1.7883768969232858E-4</v>
      </c>
      <c r="Q34" s="1"/>
      <c r="R34" s="1"/>
      <c r="S34" s="1"/>
      <c r="U34" s="8">
        <v>2900992</v>
      </c>
    </row>
    <row r="35" spans="1:21" x14ac:dyDescent="0.25">
      <c r="A35" s="1">
        <f>'PQBRT Data'!D33</f>
        <v>1.8486900000000001E-2</v>
      </c>
      <c r="B35" s="4">
        <f t="shared" si="5"/>
        <v>1.9807858500469601E-2</v>
      </c>
      <c r="C35" s="1">
        <f t="shared" si="0"/>
        <v>-1.3209585004696003E-3</v>
      </c>
      <c r="D35" s="1">
        <f t="shared" si="6"/>
        <v>1.9847041821319775E-2</v>
      </c>
      <c r="E35" s="1">
        <f t="shared" si="7"/>
        <v>-1.3601418213197748E-3</v>
      </c>
      <c r="F35" s="1">
        <f t="shared" si="8"/>
        <v>1.3601418213197748E-3</v>
      </c>
      <c r="G35" s="1">
        <f t="shared" si="9"/>
        <v>-1.7331359079736939</v>
      </c>
      <c r="H35" s="4">
        <f t="shared" si="10"/>
        <v>-1.7466163327352566</v>
      </c>
      <c r="I35" s="1">
        <f t="shared" si="1"/>
        <v>-5.6176693445574504</v>
      </c>
      <c r="J35" s="5">
        <f t="shared" si="11"/>
        <v>1.3480424761562748E-2</v>
      </c>
      <c r="K35" s="5">
        <f t="shared" si="12"/>
        <v>-1.350655698395542E-14</v>
      </c>
      <c r="L35" s="1">
        <f t="shared" si="2"/>
        <v>3.918332085017448E-5</v>
      </c>
      <c r="M35" s="6">
        <f t="shared" si="13"/>
        <v>-8.9022420693682792E-4</v>
      </c>
      <c r="N35" s="1">
        <f t="shared" si="3"/>
        <v>-4.3073429353277242E-4</v>
      </c>
      <c r="O35" s="6">
        <f t="shared" si="14"/>
        <v>-8.895030958833498E-4</v>
      </c>
      <c r="P35" s="1">
        <f t="shared" si="4"/>
        <v>-4.7063872543642502E-4</v>
      </c>
      <c r="Q35" s="1"/>
      <c r="R35" s="1"/>
      <c r="S35" s="1"/>
      <c r="U35" s="8">
        <v>3064832</v>
      </c>
    </row>
    <row r="36" spans="1:21" x14ac:dyDescent="0.25">
      <c r="A36" s="1">
        <f>'PQBRT Data'!D34</f>
        <v>1.9658599999999998E-2</v>
      </c>
      <c r="B36" s="4">
        <f t="shared" si="5"/>
        <v>2.0881132240061818E-2</v>
      </c>
      <c r="C36" s="1">
        <f t="shared" si="0"/>
        <v>-1.2225322400618195E-3</v>
      </c>
      <c r="D36" s="1">
        <f t="shared" si="6"/>
        <v>2.0921542857063873E-2</v>
      </c>
      <c r="E36" s="1">
        <f t="shared" si="7"/>
        <v>-1.2629428570638743E-3</v>
      </c>
      <c r="F36" s="1">
        <f t="shared" si="8"/>
        <v>1.2629428570638743E-3</v>
      </c>
      <c r="G36" s="1">
        <f t="shared" si="9"/>
        <v>-1.7064474139669628</v>
      </c>
      <c r="H36" s="4">
        <f t="shared" si="10"/>
        <v>-1.7193368386453116</v>
      </c>
      <c r="I36" s="1">
        <f t="shared" si="1"/>
        <v>-5.5738136034768164</v>
      </c>
      <c r="J36" s="5">
        <f t="shared" si="11"/>
        <v>1.288942467834886E-2</v>
      </c>
      <c r="K36" s="5">
        <f t="shared" si="12"/>
        <v>-1.350655698395542E-14</v>
      </c>
      <c r="L36" s="1">
        <f t="shared" ref="L36:L67" si="15">ABS(E36-C36)</f>
        <v>4.0410617002054755E-5</v>
      </c>
      <c r="M36" s="6">
        <f t="shared" si="13"/>
        <v>-8.9022420693682792E-4</v>
      </c>
      <c r="N36" s="1">
        <f t="shared" ref="N36:N67" si="16">C36-M36</f>
        <v>-3.3230803312499159E-4</v>
      </c>
      <c r="O36" s="6">
        <f t="shared" si="14"/>
        <v>-8.895030958833498E-4</v>
      </c>
      <c r="P36" s="1">
        <f t="shared" ref="P36:P67" si="17">E36-O36</f>
        <v>-3.7343976118052447E-4</v>
      </c>
      <c r="Q36" s="1"/>
      <c r="R36" s="1"/>
      <c r="S36" s="1"/>
      <c r="U36" s="8">
        <v>3228672</v>
      </c>
    </row>
    <row r="37" spans="1:21" x14ac:dyDescent="0.25">
      <c r="A37" s="1">
        <f>'PQBRT Data'!D35</f>
        <v>2.0727499999999999E-2</v>
      </c>
      <c r="B37" s="4">
        <f t="shared" si="5"/>
        <v>2.1954694042117893E-2</v>
      </c>
      <c r="C37" s="1">
        <f t="shared" si="0"/>
        <v>-1.2271940421178934E-3</v>
      </c>
      <c r="D37" s="1">
        <f t="shared" si="6"/>
        <v>2.1996043892807973E-2</v>
      </c>
      <c r="E37" s="1">
        <f t="shared" si="7"/>
        <v>-1.2685438928079738E-3</v>
      </c>
      <c r="F37" s="1">
        <f t="shared" si="8"/>
        <v>1.2685438928079738E-3</v>
      </c>
      <c r="G37" s="1">
        <f t="shared" si="9"/>
        <v>-1.6834530761829802</v>
      </c>
      <c r="H37" s="4">
        <f t="shared" si="10"/>
        <v>-1.6934079625993457</v>
      </c>
      <c r="I37" s="1">
        <f t="shared" si="1"/>
        <v>-5.5321291766822984</v>
      </c>
      <c r="J37" s="5">
        <f t="shared" si="11"/>
        <v>9.9548864163654383E-3</v>
      </c>
      <c r="K37" s="5">
        <f t="shared" si="12"/>
        <v>-1.350655698395542E-14</v>
      </c>
      <c r="L37" s="1">
        <f t="shared" si="15"/>
        <v>4.1349850690080431E-5</v>
      </c>
      <c r="M37" s="6">
        <f t="shared" si="13"/>
        <v>-8.9022420693682792E-4</v>
      </c>
      <c r="N37" s="1">
        <f t="shared" si="16"/>
        <v>-3.3696983518106548E-4</v>
      </c>
      <c r="O37" s="6">
        <f t="shared" si="14"/>
        <v>-8.895030958833498E-4</v>
      </c>
      <c r="P37" s="1">
        <f t="shared" si="17"/>
        <v>-3.7904079692462403E-4</v>
      </c>
      <c r="Q37" s="1"/>
      <c r="R37" s="1"/>
      <c r="S37" s="1"/>
      <c r="U37" s="8">
        <v>3392512</v>
      </c>
    </row>
    <row r="38" spans="1:21" x14ac:dyDescent="0.25">
      <c r="A38" s="1">
        <f>'PQBRT Data'!D36</f>
        <v>2.16616E-2</v>
      </c>
      <c r="B38" s="4">
        <f t="shared" si="5"/>
        <v>2.2921145957374957E-2</v>
      </c>
      <c r="C38" s="1">
        <f t="shared" si="0"/>
        <v>-1.2595459573749579E-3</v>
      </c>
      <c r="D38" s="1">
        <f t="shared" si="6"/>
        <v>2.2963094824977662E-2</v>
      </c>
      <c r="E38" s="1">
        <f t="shared" si="7"/>
        <v>-1.3014948249776628E-3</v>
      </c>
      <c r="F38" s="1">
        <f t="shared" si="8"/>
        <v>1.3014948249776628E-3</v>
      </c>
      <c r="G38" s="1">
        <f t="shared" si="9"/>
        <v>-1.6643094680473727</v>
      </c>
      <c r="H38" s="4">
        <f t="shared" si="10"/>
        <v>-1.6711210414312738</v>
      </c>
      <c r="I38" s="1">
        <f t="shared" si="1"/>
        <v>-5.4962997202778343</v>
      </c>
      <c r="J38" s="5">
        <f t="shared" si="11"/>
        <v>6.8115733839011483E-3</v>
      </c>
      <c r="K38" s="5">
        <f t="shared" si="12"/>
        <v>-1.350655698395542E-14</v>
      </c>
      <c r="L38" s="1">
        <f t="shared" si="15"/>
        <v>4.1948867602704942E-5</v>
      </c>
      <c r="M38" s="6">
        <f t="shared" si="13"/>
        <v>-8.9022420693682792E-4</v>
      </c>
      <c r="N38" s="1">
        <f t="shared" si="16"/>
        <v>-3.6932175043812997E-4</v>
      </c>
      <c r="O38" s="6">
        <f t="shared" si="14"/>
        <v>-8.895030958833498E-4</v>
      </c>
      <c r="P38" s="1">
        <f t="shared" si="17"/>
        <v>-4.1199172909431303E-4</v>
      </c>
      <c r="Q38" s="1"/>
      <c r="R38" s="1"/>
      <c r="S38" s="1"/>
      <c r="U38" s="8">
        <v>3539968</v>
      </c>
    </row>
    <row r="39" spans="1:21" x14ac:dyDescent="0.25">
      <c r="A39" s="1">
        <f>'PQBRT Data'!D37</f>
        <v>2.3197099999999998E-2</v>
      </c>
      <c r="B39" s="4">
        <f t="shared" si="5"/>
        <v>2.399525507811236E-2</v>
      </c>
      <c r="C39" s="1">
        <f t="shared" si="0"/>
        <v>-7.9815507811236211E-4</v>
      </c>
      <c r="D39" s="1">
        <f t="shared" si="6"/>
        <v>2.403759586072176E-2</v>
      </c>
      <c r="E39" s="1">
        <f t="shared" si="7"/>
        <v>-8.4049586072176136E-4</v>
      </c>
      <c r="F39" s="1">
        <f t="shared" si="8"/>
        <v>8.4049586072176136E-4</v>
      </c>
      <c r="G39" s="1">
        <f t="shared" si="9"/>
        <v>-1.6345663053125465</v>
      </c>
      <c r="H39" s="4">
        <f t="shared" si="10"/>
        <v>-1.6474215106838521</v>
      </c>
      <c r="I39" s="1">
        <f t="shared" si="1"/>
        <v>-5.4581992892080891</v>
      </c>
      <c r="J39" s="5">
        <f t="shared" si="11"/>
        <v>1.2855205371305578E-2</v>
      </c>
      <c r="K39" s="5">
        <f t="shared" si="12"/>
        <v>-1.350655698395542E-14</v>
      </c>
      <c r="L39" s="1">
        <f t="shared" si="15"/>
        <v>4.2340782609399247E-5</v>
      </c>
      <c r="M39" s="6">
        <f t="shared" si="13"/>
        <v>-8.9022420693682792E-4</v>
      </c>
      <c r="N39" s="1">
        <f t="shared" si="16"/>
        <v>9.2069128824465813E-5</v>
      </c>
      <c r="O39" s="6">
        <f t="shared" si="14"/>
        <v>-8.895030958833498E-4</v>
      </c>
      <c r="P39" s="1">
        <f t="shared" si="17"/>
        <v>4.9007235161588445E-5</v>
      </c>
      <c r="Q39" s="1"/>
      <c r="R39" s="1"/>
      <c r="S39" s="1"/>
      <c r="U39" s="8">
        <v>3703808</v>
      </c>
    </row>
    <row r="40" spans="1:21" x14ac:dyDescent="0.25">
      <c r="A40" s="1">
        <f>'PQBRT Data'!D38</f>
        <v>2.4035999999999998E-2</v>
      </c>
      <c r="B40" s="4">
        <f t="shared" si="5"/>
        <v>2.5069652261313618E-2</v>
      </c>
      <c r="C40" s="1">
        <f t="shared" si="0"/>
        <v>-1.0336522613136195E-3</v>
      </c>
      <c r="D40" s="1">
        <f t="shared" si="6"/>
        <v>2.511209689646586E-2</v>
      </c>
      <c r="E40" s="1">
        <f t="shared" si="7"/>
        <v>-1.076096896465862E-3</v>
      </c>
      <c r="F40" s="1">
        <f t="shared" si="8"/>
        <v>1.076096896465862E-3</v>
      </c>
      <c r="G40" s="1">
        <f t="shared" si="9"/>
        <v>-1.6191378046587988</v>
      </c>
      <c r="H40" s="4">
        <f t="shared" si="10"/>
        <v>-1.624747983701651</v>
      </c>
      <c r="I40" s="1">
        <f t="shared" si="1"/>
        <v>-5.4217483079165163</v>
      </c>
      <c r="J40" s="5">
        <f t="shared" si="11"/>
        <v>5.6101790428522147E-3</v>
      </c>
      <c r="K40" s="5">
        <f t="shared" si="12"/>
        <v>-1.350655698395542E-14</v>
      </c>
      <c r="L40" s="1">
        <f t="shared" si="15"/>
        <v>4.2444635152242421E-5</v>
      </c>
      <c r="M40" s="6">
        <f t="shared" si="13"/>
        <v>-8.9022420693682792E-4</v>
      </c>
      <c r="N40" s="1">
        <f t="shared" si="16"/>
        <v>-1.4342805437679161E-4</v>
      </c>
      <c r="O40" s="6">
        <f t="shared" si="14"/>
        <v>-8.895030958833498E-4</v>
      </c>
      <c r="P40" s="1">
        <f t="shared" si="17"/>
        <v>-1.8659380058251216E-4</v>
      </c>
      <c r="Q40" s="1"/>
      <c r="R40" s="1"/>
      <c r="S40" s="1"/>
      <c r="U40" s="8">
        <v>3867648</v>
      </c>
    </row>
    <row r="41" spans="1:21" x14ac:dyDescent="0.25">
      <c r="A41" s="1">
        <f>'PQBRT Data'!D39</f>
        <v>2.4772599999999999E-2</v>
      </c>
      <c r="B41" s="4">
        <f t="shared" si="5"/>
        <v>2.6144337506978733E-2</v>
      </c>
      <c r="C41" s="1">
        <f t="shared" si="0"/>
        <v>-1.3717375069787346E-3</v>
      </c>
      <c r="D41" s="1">
        <f t="shared" si="6"/>
        <v>2.6186597932209957E-2</v>
      </c>
      <c r="E41" s="1">
        <f t="shared" si="7"/>
        <v>-1.4139979322099587E-3</v>
      </c>
      <c r="F41" s="1">
        <f t="shared" si="8"/>
        <v>1.4139979322099587E-3</v>
      </c>
      <c r="G41" s="1">
        <f t="shared" si="9"/>
        <v>-1.6060284097890005</v>
      </c>
      <c r="H41" s="4">
        <f t="shared" si="10"/>
        <v>-1.6030152987486801</v>
      </c>
      <c r="I41" s="1">
        <f t="shared" si="1"/>
        <v>-5.3868098665677877</v>
      </c>
      <c r="J41" s="5">
        <f t="shared" si="11"/>
        <v>-3.0131110403204264E-3</v>
      </c>
      <c r="K41" s="5">
        <f t="shared" si="12"/>
        <v>-1.350655698395542E-14</v>
      </c>
      <c r="L41" s="1">
        <f t="shared" si="15"/>
        <v>4.2260425231224058E-5</v>
      </c>
      <c r="M41" s="6">
        <f t="shared" si="13"/>
        <v>-8.9022420693682792E-4</v>
      </c>
      <c r="N41" s="1">
        <f t="shared" si="16"/>
        <v>-4.8151330004190672E-4</v>
      </c>
      <c r="O41" s="6">
        <f t="shared" si="14"/>
        <v>-8.895030958833498E-4</v>
      </c>
      <c r="P41" s="1">
        <f t="shared" si="17"/>
        <v>-5.244948363266089E-4</v>
      </c>
      <c r="Q41" s="1"/>
      <c r="R41" s="1"/>
      <c r="S41" s="1"/>
      <c r="U41" s="8">
        <v>4031488</v>
      </c>
    </row>
    <row r="42" spans="1:21" x14ac:dyDescent="0.25">
      <c r="A42" s="1">
        <f>'PQBRT Data'!D40</f>
        <v>2.6402800000000001E-2</v>
      </c>
      <c r="B42" s="4">
        <f t="shared" si="5"/>
        <v>2.72193108151077E-2</v>
      </c>
      <c r="C42" s="1">
        <f t="shared" si="0"/>
        <v>-8.1651081510769954E-4</v>
      </c>
      <c r="D42" s="1">
        <f t="shared" si="6"/>
        <v>2.7261098967954058E-2</v>
      </c>
      <c r="E42" s="1">
        <f t="shared" si="7"/>
        <v>-8.5829896795405758E-4</v>
      </c>
      <c r="F42" s="1">
        <f t="shared" si="8"/>
        <v>8.5829896795405758E-4</v>
      </c>
      <c r="G42" s="1">
        <f t="shared" si="9"/>
        <v>-1.5783500140366937</v>
      </c>
      <c r="H42" s="4">
        <f t="shared" si="10"/>
        <v>-1.5821484759872524</v>
      </c>
      <c r="I42" s="1">
        <f t="shared" si="1"/>
        <v>-5.3532634242040338</v>
      </c>
      <c r="J42" s="5">
        <f t="shared" si="11"/>
        <v>3.7984619505586625E-3</v>
      </c>
      <c r="K42" s="5">
        <f t="shared" si="12"/>
        <v>-1.350655698395542E-14</v>
      </c>
      <c r="L42" s="1">
        <f t="shared" si="15"/>
        <v>4.1788152846358034E-5</v>
      </c>
      <c r="M42" s="6">
        <f t="shared" si="13"/>
        <v>-8.9022420693682792E-4</v>
      </c>
      <c r="N42" s="1">
        <f t="shared" si="16"/>
        <v>7.3713391829128378E-5</v>
      </c>
      <c r="O42" s="6">
        <f t="shared" si="14"/>
        <v>-8.895030958833498E-4</v>
      </c>
      <c r="P42" s="1">
        <f t="shared" si="17"/>
        <v>3.1204127929292222E-5</v>
      </c>
      <c r="Q42" s="1"/>
      <c r="R42" s="1"/>
      <c r="S42" s="1"/>
      <c r="U42" s="8">
        <v>4195328</v>
      </c>
    </row>
    <row r="43" spans="1:21" x14ac:dyDescent="0.25">
      <c r="A43" s="1">
        <f>'PQBRT Data'!D41</f>
        <v>2.7050000000000001E-2</v>
      </c>
      <c r="B43" s="4">
        <f t="shared" si="5"/>
        <v>2.8294572185700532E-2</v>
      </c>
      <c r="C43" s="1">
        <f t="shared" si="0"/>
        <v>-1.2445721857005307E-3</v>
      </c>
      <c r="D43" s="1">
        <f t="shared" si="6"/>
        <v>2.8335600003698155E-2</v>
      </c>
      <c r="E43" s="1">
        <f t="shared" si="7"/>
        <v>-1.2856000036981542E-3</v>
      </c>
      <c r="F43" s="1">
        <f t="shared" si="8"/>
        <v>1.2856000036981542E-3</v>
      </c>
      <c r="G43" s="1">
        <f t="shared" si="9"/>
        <v>-1.5678327305574116</v>
      </c>
      <c r="H43" s="4">
        <f t="shared" si="10"/>
        <v>-1.5620811563705672</v>
      </c>
      <c r="I43" s="1">
        <f t="shared" si="1"/>
        <v>-5.321002299038371</v>
      </c>
      <c r="J43" s="5">
        <f t="shared" si="11"/>
        <v>-5.7515741868443548E-3</v>
      </c>
      <c r="K43" s="5">
        <f t="shared" si="12"/>
        <v>-1.350655698395542E-14</v>
      </c>
      <c r="L43" s="1">
        <f t="shared" si="15"/>
        <v>4.1027817997623534E-5</v>
      </c>
      <c r="M43" s="6">
        <f t="shared" si="13"/>
        <v>-8.9022420693682792E-4</v>
      </c>
      <c r="N43" s="1">
        <f t="shared" si="16"/>
        <v>-3.5434797876370276E-4</v>
      </c>
      <c r="O43" s="6">
        <f t="shared" si="14"/>
        <v>-8.895030958833498E-4</v>
      </c>
      <c r="P43" s="1">
        <f t="shared" si="17"/>
        <v>-3.9609690781480442E-4</v>
      </c>
      <c r="Q43" s="1"/>
      <c r="R43" s="1"/>
      <c r="S43" s="1"/>
      <c r="U43" s="8">
        <v>4359168</v>
      </c>
    </row>
    <row r="44" spans="1:21" x14ac:dyDescent="0.25">
      <c r="A44" s="1">
        <f>'PQBRT Data'!D42</f>
        <v>2.85463E-2</v>
      </c>
      <c r="B44" s="4">
        <f t="shared" si="5"/>
        <v>2.9370121618757211E-2</v>
      </c>
      <c r="C44" s="1">
        <f t="shared" si="0"/>
        <v>-8.2382161875721102E-4</v>
      </c>
      <c r="D44" s="1">
        <f t="shared" si="6"/>
        <v>2.9410101039442253E-2</v>
      </c>
      <c r="E44" s="1">
        <f t="shared" si="7"/>
        <v>-8.6380103944225239E-4</v>
      </c>
      <c r="F44" s="1">
        <f t="shared" si="8"/>
        <v>8.6380103944225239E-4</v>
      </c>
      <c r="G44" s="1">
        <f t="shared" si="9"/>
        <v>-1.5444501744134476</v>
      </c>
      <c r="H44" s="4">
        <f t="shared" si="10"/>
        <v>-1.542754328713043</v>
      </c>
      <c r="I44" s="1">
        <f t="shared" si="1"/>
        <v>-5.2899316220359385</v>
      </c>
      <c r="J44" s="5">
        <f t="shared" si="11"/>
        <v>-1.6958457004045968E-3</v>
      </c>
      <c r="K44" s="5">
        <f t="shared" si="12"/>
        <v>-1.350655698395542E-14</v>
      </c>
      <c r="L44" s="1">
        <f t="shared" si="15"/>
        <v>3.9979420685041372E-5</v>
      </c>
      <c r="M44" s="6">
        <f t="shared" si="13"/>
        <v>-8.9022420693682792E-4</v>
      </c>
      <c r="N44" s="1">
        <f t="shared" si="16"/>
        <v>6.6402588179616901E-5</v>
      </c>
      <c r="O44" s="6">
        <f t="shared" si="14"/>
        <v>-8.895030958833498E-4</v>
      </c>
      <c r="P44" s="1">
        <f t="shared" si="17"/>
        <v>2.5702056441097407E-5</v>
      </c>
      <c r="Q44" s="1"/>
      <c r="R44" s="1"/>
      <c r="S44" s="1"/>
      <c r="U44" s="8">
        <v>4523008</v>
      </c>
    </row>
    <row r="45" spans="1:21" x14ac:dyDescent="0.25">
      <c r="A45" s="1">
        <f>'PQBRT Data'!D43</f>
        <v>2.93093E-2</v>
      </c>
      <c r="B45" s="4">
        <f t="shared" si="5"/>
        <v>3.0445959114277752E-2</v>
      </c>
      <c r="C45" s="1">
        <f t="shared" si="0"/>
        <v>-1.1366591142777521E-3</v>
      </c>
      <c r="D45" s="1">
        <f t="shared" si="6"/>
        <v>3.0484602075186353E-2</v>
      </c>
      <c r="E45" s="1">
        <f t="shared" si="7"/>
        <v>-1.1753020751863533E-3</v>
      </c>
      <c r="F45" s="1">
        <f t="shared" si="8"/>
        <v>1.1753020751863533E-3</v>
      </c>
      <c r="G45" s="1">
        <f t="shared" si="9"/>
        <v>-1.5329945537815448</v>
      </c>
      <c r="H45" s="4">
        <f t="shared" si="10"/>
        <v>-1.5241152833682694</v>
      </c>
      <c r="I45" s="1">
        <f t="shared" si="1"/>
        <v>-5.2599666547995447</v>
      </c>
      <c r="J45" s="5">
        <f t="shared" si="11"/>
        <v>-8.8792704132754086E-3</v>
      </c>
      <c r="K45" s="5">
        <f t="shared" si="12"/>
        <v>-1.350655698395542E-14</v>
      </c>
      <c r="L45" s="1">
        <f t="shared" si="15"/>
        <v>3.8642960908601143E-5</v>
      </c>
      <c r="M45" s="6">
        <f t="shared" si="13"/>
        <v>-8.9022420693682792E-4</v>
      </c>
      <c r="N45" s="1">
        <f t="shared" si="16"/>
        <v>-2.464349073409242E-4</v>
      </c>
      <c r="O45" s="6">
        <f t="shared" si="14"/>
        <v>-8.895030958833498E-4</v>
      </c>
      <c r="P45" s="1">
        <f t="shared" si="17"/>
        <v>-2.8579897930300347E-4</v>
      </c>
      <c r="Q45" s="1"/>
      <c r="R45" s="1"/>
      <c r="S45" s="1"/>
      <c r="U45" s="8">
        <v>4686848</v>
      </c>
    </row>
    <row r="46" spans="1:21" x14ac:dyDescent="0.25">
      <c r="A46" s="1">
        <f>'PQBRT Data'!D44</f>
        <v>3.0510499999999999E-2</v>
      </c>
      <c r="B46" s="4">
        <f t="shared" si="5"/>
        <v>3.1522084672262154E-2</v>
      </c>
      <c r="C46" s="1">
        <f t="shared" si="0"/>
        <v>-1.0115846722621551E-3</v>
      </c>
      <c r="D46" s="1">
        <f t="shared" si="6"/>
        <v>3.1559103110930457E-2</v>
      </c>
      <c r="E46" s="1">
        <f t="shared" si="7"/>
        <v>-1.0486031109304579E-3</v>
      </c>
      <c r="F46" s="1">
        <f t="shared" si="8"/>
        <v>1.0486031109304579E-3</v>
      </c>
      <c r="G46" s="1">
        <f t="shared" si="9"/>
        <v>-1.5155506751677648</v>
      </c>
      <c r="H46" s="4">
        <f t="shared" si="10"/>
        <v>-1.5061167457653326</v>
      </c>
      <c r="I46" s="1">
        <f t="shared" si="1"/>
        <v>-5.2310313966037061</v>
      </c>
      <c r="J46" s="5">
        <f t="shared" si="11"/>
        <v>-9.4339294024321507E-3</v>
      </c>
      <c r="K46" s="5">
        <f t="shared" si="12"/>
        <v>-1.350655698395542E-14</v>
      </c>
      <c r="L46" s="1">
        <f t="shared" si="15"/>
        <v>3.7018438668302844E-5</v>
      </c>
      <c r="M46" s="6">
        <f t="shared" si="13"/>
        <v>-8.9022420693682792E-4</v>
      </c>
      <c r="N46" s="1">
        <f t="shared" si="16"/>
        <v>-1.2136046532532714E-4</v>
      </c>
      <c r="O46" s="6">
        <f t="shared" si="14"/>
        <v>-8.895030958833498E-4</v>
      </c>
      <c r="P46" s="1">
        <f t="shared" si="17"/>
        <v>-1.5910001504710811E-4</v>
      </c>
      <c r="Q46" s="1"/>
      <c r="R46" s="1"/>
      <c r="S46" s="1"/>
      <c r="U46" s="8">
        <v>4850688</v>
      </c>
    </row>
    <row r="47" spans="1:21" x14ac:dyDescent="0.25">
      <c r="A47" s="1">
        <f>'PQBRT Data'!D45</f>
        <v>3.1320399999999998E-2</v>
      </c>
      <c r="B47" s="4">
        <f t="shared" si="5"/>
        <v>3.2598498292710408E-2</v>
      </c>
      <c r="C47" s="1">
        <f t="shared" si="0"/>
        <v>-1.2780982927104098E-3</v>
      </c>
      <c r="D47" s="1">
        <f t="shared" si="6"/>
        <v>3.2633604146674551E-2</v>
      </c>
      <c r="E47" s="1">
        <f t="shared" si="7"/>
        <v>-1.3132041466745528E-3</v>
      </c>
      <c r="F47" s="1">
        <f t="shared" si="8"/>
        <v>1.3132041466745528E-3</v>
      </c>
      <c r="G47" s="1">
        <f t="shared" si="9"/>
        <v>-1.5041727001044052</v>
      </c>
      <c r="H47" s="4">
        <f t="shared" si="10"/>
        <v>-1.4887161539330158</v>
      </c>
      <c r="I47" s="1">
        <f t="shared" si="1"/>
        <v>-5.2030574229100672</v>
      </c>
      <c r="J47" s="5">
        <f t="shared" si="11"/>
        <v>-1.5456546171389363E-2</v>
      </c>
      <c r="K47" s="5">
        <f t="shared" si="12"/>
        <v>-1.350655698395542E-14</v>
      </c>
      <c r="L47" s="1">
        <f t="shared" si="15"/>
        <v>3.5105853964143008E-5</v>
      </c>
      <c r="M47" s="6">
        <f t="shared" si="13"/>
        <v>-8.9022420693682792E-4</v>
      </c>
      <c r="N47" s="1">
        <f t="shared" si="16"/>
        <v>-3.8787408577358189E-4</v>
      </c>
      <c r="O47" s="6">
        <f t="shared" si="14"/>
        <v>-8.895030958833498E-4</v>
      </c>
      <c r="P47" s="1">
        <f t="shared" si="17"/>
        <v>-4.2370105079120302E-4</v>
      </c>
      <c r="Q47" s="1"/>
      <c r="R47" s="1"/>
      <c r="S47" s="1"/>
      <c r="U47" s="8">
        <v>5014528</v>
      </c>
    </row>
    <row r="48" spans="1:21" x14ac:dyDescent="0.25">
      <c r="A48" s="1">
        <f>'PQBRT Data'!D46</f>
        <v>3.2354300000000003E-2</v>
      </c>
      <c r="B48" s="4">
        <f t="shared" si="5"/>
        <v>3.3675199975622509E-2</v>
      </c>
      <c r="C48" s="1">
        <f t="shared" si="0"/>
        <v>-1.3208999756225068E-3</v>
      </c>
      <c r="D48" s="1">
        <f t="shared" si="6"/>
        <v>3.3708105182418652E-2</v>
      </c>
      <c r="E48" s="1">
        <f t="shared" si="7"/>
        <v>-1.3538051824186492E-3</v>
      </c>
      <c r="F48" s="1">
        <f t="shared" si="8"/>
        <v>1.3538051824186492E-3</v>
      </c>
      <c r="G48" s="1">
        <f t="shared" si="9"/>
        <v>-1.4900679918988269</v>
      </c>
      <c r="H48" s="4">
        <f t="shared" si="10"/>
        <v>-1.4718750522198274</v>
      </c>
      <c r="I48" s="1">
        <f t="shared" si="1"/>
        <v>-5.1759829106844748</v>
      </c>
      <c r="J48" s="5">
        <f t="shared" si="11"/>
        <v>-1.8192939678999487E-2</v>
      </c>
      <c r="K48" s="5">
        <f t="shared" si="12"/>
        <v>-1.350655698395542E-14</v>
      </c>
      <c r="L48" s="1">
        <f t="shared" si="15"/>
        <v>3.290520679614245E-5</v>
      </c>
      <c r="M48" s="6">
        <f t="shared" si="13"/>
        <v>-8.9022420693682792E-4</v>
      </c>
      <c r="N48" s="1">
        <f t="shared" si="16"/>
        <v>-4.3067576868567885E-4</v>
      </c>
      <c r="O48" s="6">
        <f t="shared" si="14"/>
        <v>-8.895030958833498E-4</v>
      </c>
      <c r="P48" s="1">
        <f t="shared" si="17"/>
        <v>-4.6430208653529942E-4</v>
      </c>
      <c r="Q48" s="1"/>
      <c r="R48" s="1"/>
      <c r="S48" s="1"/>
      <c r="U48" s="8">
        <v>5178368</v>
      </c>
    </row>
    <row r="49" spans="1:21" x14ac:dyDescent="0.25">
      <c r="A49" s="1">
        <f>'PQBRT Data'!D47</f>
        <v>3.3709599999999999E-2</v>
      </c>
      <c r="B49" s="4">
        <f t="shared" si="5"/>
        <v>3.4752189720998479E-2</v>
      </c>
      <c r="C49" s="1">
        <f t="shared" si="0"/>
        <v>-1.0425897209984797E-3</v>
      </c>
      <c r="D49" s="1">
        <f t="shared" si="6"/>
        <v>3.4782606218162752E-2</v>
      </c>
      <c r="E49" s="1">
        <f t="shared" si="7"/>
        <v>-1.0730062181627531E-3</v>
      </c>
      <c r="F49" s="1">
        <f t="shared" si="8"/>
        <v>1.0730062181627531E-3</v>
      </c>
      <c r="G49" s="1">
        <f t="shared" si="9"/>
        <v>-1.4722464008110787</v>
      </c>
      <c r="H49" s="4">
        <f t="shared" si="10"/>
        <v>-1.4555585794816128</v>
      </c>
      <c r="I49" s="1">
        <f t="shared" si="1"/>
        <v>-5.1497518155843576</v>
      </c>
      <c r="J49" s="5">
        <f t="shared" si="11"/>
        <v>-1.6687821329465891E-2</v>
      </c>
      <c r="K49" s="5">
        <f t="shared" si="12"/>
        <v>-1.350655698395542E-14</v>
      </c>
      <c r="L49" s="1">
        <f t="shared" si="15"/>
        <v>3.0416497164273415E-5</v>
      </c>
      <c r="M49" s="6">
        <f t="shared" si="13"/>
        <v>-8.9022420693682792E-4</v>
      </c>
      <c r="N49" s="1">
        <f t="shared" si="16"/>
        <v>-1.5236551406165176E-4</v>
      </c>
      <c r="O49" s="6">
        <f t="shared" si="14"/>
        <v>-8.895030958833498E-4</v>
      </c>
      <c r="P49" s="1">
        <f t="shared" si="17"/>
        <v>-1.835031222794033E-4</v>
      </c>
      <c r="Q49" s="1"/>
      <c r="R49" s="1"/>
      <c r="S49" s="1"/>
      <c r="U49" s="8">
        <v>5342208</v>
      </c>
    </row>
    <row r="50" spans="1:21" x14ac:dyDescent="0.25">
      <c r="A50" s="1">
        <f>'PQBRT Data'!D48</f>
        <v>3.4519599999999998E-2</v>
      </c>
      <c r="B50" s="4">
        <f t="shared" si="5"/>
        <v>3.5829467528838303E-2</v>
      </c>
      <c r="C50" s="1">
        <f t="shared" si="0"/>
        <v>-1.3098675288383058E-3</v>
      </c>
      <c r="D50" s="1">
        <f t="shared" si="6"/>
        <v>3.5857107253906846E-2</v>
      </c>
      <c r="E50" s="1">
        <f t="shared" si="7"/>
        <v>-1.3375072539068486E-3</v>
      </c>
      <c r="F50" s="1">
        <f t="shared" si="8"/>
        <v>1.3375072539068486E-3</v>
      </c>
      <c r="G50" s="1">
        <f t="shared" si="9"/>
        <v>-1.461934245367003</v>
      </c>
      <c r="H50" s="4">
        <f t="shared" si="10"/>
        <v>-1.4397350346058886</v>
      </c>
      <c r="I50" s="1">
        <f t="shared" si="1"/>
        <v>-5.124313173476132</v>
      </c>
      <c r="J50" s="5">
        <f t="shared" si="11"/>
        <v>-2.2199210761114418E-2</v>
      </c>
      <c r="K50" s="5">
        <f t="shared" si="12"/>
        <v>-1.350655698395542E-14</v>
      </c>
      <c r="L50" s="1">
        <f t="shared" si="15"/>
        <v>2.7639725068542842E-5</v>
      </c>
      <c r="M50" s="6">
        <f t="shared" si="13"/>
        <v>-8.9022420693682792E-4</v>
      </c>
      <c r="N50" s="1">
        <f t="shared" si="16"/>
        <v>-4.1964332190147784E-4</v>
      </c>
      <c r="O50" s="6">
        <f t="shared" si="14"/>
        <v>-8.895030958833498E-4</v>
      </c>
      <c r="P50" s="1">
        <f t="shared" si="17"/>
        <v>-4.480041580234988E-4</v>
      </c>
      <c r="Q50" s="1"/>
      <c r="R50" s="1"/>
      <c r="S50" s="1"/>
      <c r="U50" s="8">
        <v>5506048</v>
      </c>
    </row>
    <row r="51" spans="1:21" x14ac:dyDescent="0.25">
      <c r="A51" s="1">
        <f>'PQBRT Data'!D49</f>
        <v>3.6268399999999999E-2</v>
      </c>
      <c r="B51" s="4">
        <f t="shared" si="5"/>
        <v>3.6907033399141982E-2</v>
      </c>
      <c r="C51" s="1">
        <f t="shared" si="0"/>
        <v>-6.3863339914198292E-4</v>
      </c>
      <c r="D51" s="1">
        <f t="shared" si="6"/>
        <v>3.6931608289650947E-2</v>
      </c>
      <c r="E51" s="1">
        <f t="shared" si="7"/>
        <v>-6.6320828965094752E-4</v>
      </c>
      <c r="F51" s="1">
        <f t="shared" si="8"/>
        <v>6.6320828965094752E-4</v>
      </c>
      <c r="G51" s="1">
        <f t="shared" si="9"/>
        <v>-1.4404716031319484</v>
      </c>
      <c r="H51" s="4">
        <f t="shared" si="10"/>
        <v>-1.4243755057602492</v>
      </c>
      <c r="I51" s="1">
        <f t="shared" si="1"/>
        <v>-5.0996205043982545</v>
      </c>
      <c r="J51" s="5">
        <f t="shared" si="11"/>
        <v>-1.6096097371699258E-2</v>
      </c>
      <c r="K51" s="5">
        <f t="shared" si="12"/>
        <v>-1.350655698395542E-14</v>
      </c>
      <c r="L51" s="1">
        <f t="shared" si="15"/>
        <v>2.4574890508964609E-5</v>
      </c>
      <c r="M51" s="6">
        <f t="shared" si="13"/>
        <v>-8.9022420693682792E-4</v>
      </c>
      <c r="N51" s="1">
        <f t="shared" si="16"/>
        <v>2.5159080779484501E-4</v>
      </c>
      <c r="O51" s="6">
        <f t="shared" si="14"/>
        <v>-8.895030958833498E-4</v>
      </c>
      <c r="P51" s="1">
        <f t="shared" si="17"/>
        <v>2.2629480623240228E-4</v>
      </c>
      <c r="Q51" s="1"/>
      <c r="R51" s="1"/>
      <c r="S51" s="1"/>
      <c r="U51" s="8">
        <v>5669888</v>
      </c>
    </row>
    <row r="52" spans="1:21" x14ac:dyDescent="0.25">
      <c r="A52" s="1">
        <f>'PQBRT Data'!D50</f>
        <v>3.65942E-2</v>
      </c>
      <c r="B52" s="4">
        <f t="shared" si="5"/>
        <v>3.7984887331909509E-2</v>
      </c>
      <c r="C52" s="1">
        <f t="shared" si="0"/>
        <v>-1.3906873319095084E-3</v>
      </c>
      <c r="D52" s="1">
        <f t="shared" si="6"/>
        <v>3.8006109325395047E-2</v>
      </c>
      <c r="E52" s="1">
        <f t="shared" si="7"/>
        <v>-1.4119093253950471E-3</v>
      </c>
      <c r="F52" s="1">
        <f t="shared" si="8"/>
        <v>1.4119093253950471E-3</v>
      </c>
      <c r="G52" s="1">
        <f t="shared" si="9"/>
        <v>-1.4365877426821392</v>
      </c>
      <c r="H52" s="4">
        <f t="shared" si="10"/>
        <v>-1.4094535524681113</v>
      </c>
      <c r="I52" s="1">
        <f t="shared" si="1"/>
        <v>-5.0756313014519101</v>
      </c>
      <c r="J52" s="5">
        <f t="shared" si="11"/>
        <v>-2.7134190214027853E-2</v>
      </c>
      <c r="K52" s="5">
        <f t="shared" si="12"/>
        <v>-1.350655698395542E-14</v>
      </c>
      <c r="L52" s="1">
        <f t="shared" si="15"/>
        <v>2.1221993485538715E-5</v>
      </c>
      <c r="M52" s="6">
        <f t="shared" si="13"/>
        <v>-8.9022420693682792E-4</v>
      </c>
      <c r="N52" s="1">
        <f t="shared" si="16"/>
        <v>-5.0046312497268046E-4</v>
      </c>
      <c r="O52" s="6">
        <f t="shared" si="14"/>
        <v>-8.895030958833498E-4</v>
      </c>
      <c r="P52" s="1">
        <f t="shared" si="17"/>
        <v>-5.224062295116973E-4</v>
      </c>
      <c r="Q52" s="1"/>
      <c r="R52" s="1"/>
      <c r="S52" s="1"/>
      <c r="U52" s="8">
        <v>5833728</v>
      </c>
    </row>
    <row r="53" spans="1:21" x14ac:dyDescent="0.25">
      <c r="A53" s="1">
        <f>'PQBRT Data'!D51</f>
        <v>3.8255400000000002E-2</v>
      </c>
      <c r="B53" s="4">
        <f t="shared" si="5"/>
        <v>3.9063029327140904E-2</v>
      </c>
      <c r="C53" s="1">
        <f t="shared" si="0"/>
        <v>-8.0762932714090185E-4</v>
      </c>
      <c r="D53" s="1">
        <f t="shared" si="6"/>
        <v>3.9080610361139148E-2</v>
      </c>
      <c r="E53" s="1">
        <f t="shared" si="7"/>
        <v>-8.252103611391462E-4</v>
      </c>
      <c r="F53" s="1">
        <f t="shared" si="8"/>
        <v>8.252103611391462E-4</v>
      </c>
      <c r="G53" s="1">
        <f t="shared" si="9"/>
        <v>-1.4173072526757224</v>
      </c>
      <c r="H53" s="4">
        <f t="shared" si="10"/>
        <v>-1.3949449317288689</v>
      </c>
      <c r="I53" s="1">
        <f t="shared" si="1"/>
        <v>-5.0523065904994482</v>
      </c>
      <c r="J53" s="5">
        <f t="shared" si="11"/>
        <v>-2.2362320946853531E-2</v>
      </c>
      <c r="K53" s="5">
        <f t="shared" si="12"/>
        <v>-1.350655698395542E-14</v>
      </c>
      <c r="L53" s="1">
        <f t="shared" si="15"/>
        <v>1.7581033998244344E-5</v>
      </c>
      <c r="M53" s="6">
        <f t="shared" si="13"/>
        <v>-8.9022420693682792E-4</v>
      </c>
      <c r="N53" s="1">
        <f t="shared" si="16"/>
        <v>8.2594879795926069E-5</v>
      </c>
      <c r="O53" s="6">
        <f t="shared" si="14"/>
        <v>-8.895030958833498E-4</v>
      </c>
      <c r="P53" s="1">
        <f t="shared" si="17"/>
        <v>6.4292734744203603E-5</v>
      </c>
      <c r="Q53" s="1"/>
      <c r="R53" s="1"/>
      <c r="S53" s="1"/>
      <c r="U53" s="8">
        <v>5997568</v>
      </c>
    </row>
    <row r="54" spans="1:21" x14ac:dyDescent="0.25">
      <c r="A54" s="1">
        <f>'PQBRT Data'!D52</f>
        <v>3.8784199999999998E-2</v>
      </c>
      <c r="B54" s="4">
        <f t="shared" si="5"/>
        <v>3.981790012096887E-2</v>
      </c>
      <c r="C54" s="1">
        <f t="shared" si="0"/>
        <v>-1.0337001209688723E-3</v>
      </c>
      <c r="D54" s="1">
        <f t="shared" si="6"/>
        <v>3.9832761086160018E-2</v>
      </c>
      <c r="E54" s="1">
        <f t="shared" si="7"/>
        <v>-1.04856108616002E-3</v>
      </c>
      <c r="F54" s="1">
        <f t="shared" si="8"/>
        <v>1.04856108616002E-3</v>
      </c>
      <c r="G54" s="1">
        <f t="shared" si="9"/>
        <v>-1.4113451623007232</v>
      </c>
      <c r="H54" s="4">
        <f t="shared" si="10"/>
        <v>-1.385022825366967</v>
      </c>
      <c r="I54" s="1">
        <f t="shared" si="1"/>
        <v>-5.0363553662521312</v>
      </c>
      <c r="J54" s="5">
        <f t="shared" si="11"/>
        <v>-2.6322336933756185E-2</v>
      </c>
      <c r="K54" s="5">
        <f t="shared" si="12"/>
        <v>-1.350655698395542E-14</v>
      </c>
      <c r="L54" s="1">
        <f t="shared" si="15"/>
        <v>1.4860965191147713E-5</v>
      </c>
      <c r="M54" s="6">
        <f t="shared" si="13"/>
        <v>-8.9022420693682792E-4</v>
      </c>
      <c r="N54" s="1">
        <f t="shared" si="16"/>
        <v>-1.4347591403204439E-4</v>
      </c>
      <c r="O54" s="6">
        <f t="shared" si="14"/>
        <v>-8.895030958833498E-4</v>
      </c>
      <c r="P54" s="1">
        <f t="shared" si="17"/>
        <v>-1.5905799027667023E-4</v>
      </c>
      <c r="Q54" s="1"/>
      <c r="R54" s="1"/>
      <c r="S54" s="1"/>
      <c r="U54" s="8">
        <v>6112256</v>
      </c>
    </row>
    <row r="55" spans="1:21" x14ac:dyDescent="0.25">
      <c r="A55" s="1">
        <f>'PQBRT Data'!D53</f>
        <v>3.9933000000000003E-2</v>
      </c>
      <c r="B55" s="4">
        <f t="shared" si="5"/>
        <v>4.0680782437107717E-2</v>
      </c>
      <c r="C55" s="1">
        <f t="shared" si="0"/>
        <v>-7.4778243710771353E-4</v>
      </c>
      <c r="D55" s="1">
        <f t="shared" si="6"/>
        <v>4.0692361914755296E-2</v>
      </c>
      <c r="E55" s="1">
        <f t="shared" si="7"/>
        <v>-7.5936191475529241E-4</v>
      </c>
      <c r="F55" s="1">
        <f t="shared" si="8"/>
        <v>7.5936191475529241E-4</v>
      </c>
      <c r="G55" s="1">
        <f t="shared" si="9"/>
        <v>-1.3986680618441201</v>
      </c>
      <c r="H55" s="4">
        <f t="shared" si="10"/>
        <v>-1.3739087410801751</v>
      </c>
      <c r="I55" s="1">
        <f t="shared" si="1"/>
        <v>-5.0184878647059925</v>
      </c>
      <c r="J55" s="5">
        <f t="shared" si="11"/>
        <v>-2.4759320763944936E-2</v>
      </c>
      <c r="K55" s="5">
        <f t="shared" si="12"/>
        <v>-1.350655698395542E-14</v>
      </c>
      <c r="L55" s="1">
        <f t="shared" si="15"/>
        <v>1.1579477647578884E-5</v>
      </c>
      <c r="M55" s="6">
        <f t="shared" si="13"/>
        <v>-8.9022420693682792E-4</v>
      </c>
      <c r="N55" s="1">
        <f t="shared" si="16"/>
        <v>1.424417698291144E-4</v>
      </c>
      <c r="O55" s="6">
        <f t="shared" si="14"/>
        <v>-8.895030958833498E-4</v>
      </c>
      <c r="P55" s="1">
        <f t="shared" si="17"/>
        <v>1.3014118112805739E-4</v>
      </c>
      <c r="Q55" s="1"/>
      <c r="R55" s="1"/>
      <c r="S55" s="1"/>
      <c r="U55" s="8">
        <v>6243328</v>
      </c>
    </row>
    <row r="56" spans="1:21" x14ac:dyDescent="0.25">
      <c r="A56" s="1">
        <f>'PQBRT Data'!D54</f>
        <v>4.1501999999999997E-2</v>
      </c>
      <c r="B56" s="4">
        <f t="shared" si="5"/>
        <v>4.0896531822388817E-2</v>
      </c>
      <c r="C56" s="1">
        <f t="shared" si="0"/>
        <v>6.054681776111806E-4</v>
      </c>
      <c r="D56" s="1">
        <f t="shared" si="6"/>
        <v>4.0907262121904112E-2</v>
      </c>
      <c r="E56" s="1">
        <f t="shared" si="7"/>
        <v>5.9473787809588563E-4</v>
      </c>
      <c r="F56" s="1">
        <f t="shared" si="8"/>
        <v>5.9473787809588563E-4</v>
      </c>
      <c r="G56" s="1">
        <f t="shared" si="9"/>
        <v>-1.3819309739376753</v>
      </c>
      <c r="H56" s="4">
        <f t="shared" si="10"/>
        <v>-1.3711666787417744</v>
      </c>
      <c r="I56" s="1">
        <f t="shared" si="1"/>
        <v>-5.0140796020181551</v>
      </c>
      <c r="J56" s="5">
        <f t="shared" si="11"/>
        <v>-1.076429519590083E-2</v>
      </c>
      <c r="K56" s="5">
        <f t="shared" si="12"/>
        <v>-1.350655698395542E-14</v>
      </c>
      <c r="L56" s="1">
        <f t="shared" si="15"/>
        <v>1.0730299515294972E-5</v>
      </c>
      <c r="M56" s="6">
        <f t="shared" si="13"/>
        <v>-8.9022420693682792E-4</v>
      </c>
      <c r="N56" s="1">
        <f t="shared" si="16"/>
        <v>1.4956923845480085E-3</v>
      </c>
      <c r="O56" s="6">
        <f t="shared" si="14"/>
        <v>-8.895030958833498E-4</v>
      </c>
      <c r="P56" s="1">
        <f t="shared" si="17"/>
        <v>1.4842409739792353E-3</v>
      </c>
      <c r="Q56" s="1"/>
      <c r="R56" s="1"/>
      <c r="S56" s="1"/>
      <c r="U56" s="8">
        <v>6276096</v>
      </c>
    </row>
    <row r="57" spans="1:21" x14ac:dyDescent="0.25">
      <c r="A57" s="1">
        <f>'PQBRT Data'!D55</f>
        <v>4.0486300000000003E-2</v>
      </c>
      <c r="B57" s="4">
        <f t="shared" si="5"/>
        <v>4.7806596030620589E-2</v>
      </c>
      <c r="C57" s="1">
        <f t="shared" si="0"/>
        <v>-7.3202960306205864E-3</v>
      </c>
      <c r="D57" s="1">
        <f t="shared" si="6"/>
        <v>4.7784068750666348E-2</v>
      </c>
      <c r="E57" s="1">
        <f t="shared" si="7"/>
        <v>-7.2977687506663447E-3</v>
      </c>
      <c r="F57" s="1">
        <f t="shared" si="8"/>
        <v>7.2977687506663447E-3</v>
      </c>
      <c r="G57" s="1">
        <f t="shared" si="9"/>
        <v>-1.3926919111300002</v>
      </c>
      <c r="H57" s="4">
        <f t="shared" si="10"/>
        <v>-1.2902366078172953</v>
      </c>
      <c r="I57" s="1">
        <f t="shared" si="1"/>
        <v>-4.8839727816937408</v>
      </c>
      <c r="J57" s="5">
        <f t="shared" si="11"/>
        <v>-0.10245530331270492</v>
      </c>
      <c r="K57" s="5">
        <f t="shared" si="12"/>
        <v>-1.350655698395542E-14</v>
      </c>
      <c r="L57" s="1">
        <f t="shared" si="15"/>
        <v>2.2527279954241697E-5</v>
      </c>
      <c r="M57" s="6">
        <f t="shared" si="13"/>
        <v>-8.9022420693682792E-4</v>
      </c>
      <c r="N57" s="1">
        <f t="shared" si="16"/>
        <v>-6.4300718236837582E-3</v>
      </c>
      <c r="O57" s="6">
        <f t="shared" si="14"/>
        <v>-8.895030958833498E-4</v>
      </c>
      <c r="P57" s="1">
        <f t="shared" si="17"/>
        <v>-6.408265654782995E-3</v>
      </c>
      <c r="Q57" s="1"/>
      <c r="R57" s="1"/>
      <c r="S57" s="1"/>
      <c r="U57" s="8">
        <v>7324672</v>
      </c>
    </row>
    <row r="58" spans="1:21" x14ac:dyDescent="0.25">
      <c r="A58" s="1">
        <f>'PQBRT Data'!D56</f>
        <v>4.79792E-2</v>
      </c>
      <c r="B58" s="4">
        <f t="shared" si="5"/>
        <v>4.8482039375583409E-2</v>
      </c>
      <c r="C58" s="1">
        <f t="shared" si="0"/>
        <v>-5.0283937558340958E-4</v>
      </c>
      <c r="D58" s="1">
        <f t="shared" si="6"/>
        <v>4.8455631898006404E-2</v>
      </c>
      <c r="E58" s="1">
        <f t="shared" si="7"/>
        <v>-4.7643189800640473E-4</v>
      </c>
      <c r="F58" s="1">
        <f t="shared" si="8"/>
        <v>4.7643189800640473E-4</v>
      </c>
      <c r="G58" s="1">
        <f t="shared" si="9"/>
        <v>-1.318946997687114</v>
      </c>
      <c r="H58" s="4">
        <f t="shared" si="10"/>
        <v>-1.2829642655490918</v>
      </c>
      <c r="I58" s="1">
        <f t="shared" si="1"/>
        <v>-4.8722814373267038</v>
      </c>
      <c r="J58" s="5">
        <f t="shared" si="11"/>
        <v>-3.5982732138022167E-2</v>
      </c>
      <c r="K58" s="5">
        <f t="shared" si="12"/>
        <v>-1.350655698395542E-14</v>
      </c>
      <c r="L58" s="1">
        <f t="shared" si="15"/>
        <v>2.6407477577004845E-5</v>
      </c>
      <c r="M58" s="6">
        <f t="shared" si="13"/>
        <v>-8.9022420693682792E-4</v>
      </c>
      <c r="N58" s="1">
        <f t="shared" si="16"/>
        <v>3.8738483135341835E-4</v>
      </c>
      <c r="O58" s="6">
        <f t="shared" si="14"/>
        <v>-8.895030958833498E-4</v>
      </c>
      <c r="P58" s="1">
        <f t="shared" si="17"/>
        <v>4.1307119787694507E-4</v>
      </c>
      <c r="Q58" s="1"/>
      <c r="R58" s="1"/>
      <c r="S58" s="1"/>
      <c r="U58" s="8">
        <v>7427072</v>
      </c>
    </row>
    <row r="59" spans="1:21" x14ac:dyDescent="0.25">
      <c r="A59" s="1">
        <f>'PQBRT Data'!D57</f>
        <v>4.87362E-2</v>
      </c>
      <c r="B59" s="4">
        <f t="shared" si="5"/>
        <v>4.9157595244946173E-2</v>
      </c>
      <c r="C59" s="1">
        <f t="shared" si="0"/>
        <v>-4.2139524494617248E-4</v>
      </c>
      <c r="D59" s="1">
        <f t="shared" si="6"/>
        <v>4.9127195045346468E-2</v>
      </c>
      <c r="E59" s="1">
        <f t="shared" si="7"/>
        <v>-3.9099504534646778E-4</v>
      </c>
      <c r="F59" s="1">
        <f t="shared" si="8"/>
        <v>3.9099504534646778E-4</v>
      </c>
      <c r="G59" s="1">
        <f t="shared" si="9"/>
        <v>-1.3121483361149362</v>
      </c>
      <c r="H59" s="4">
        <f t="shared" si="10"/>
        <v>-1.2757915066180594</v>
      </c>
      <c r="I59" s="1">
        <f t="shared" si="1"/>
        <v>-4.8607501876093906</v>
      </c>
      <c r="J59" s="5">
        <f t="shared" si="11"/>
        <v>-3.6356829496876797E-2</v>
      </c>
      <c r="K59" s="5">
        <f t="shared" si="12"/>
        <v>-1.350655698395542E-14</v>
      </c>
      <c r="L59" s="1">
        <f t="shared" si="15"/>
        <v>3.0400199599704691E-5</v>
      </c>
      <c r="M59" s="6">
        <f t="shared" si="13"/>
        <v>-8.9022420693682792E-4</v>
      </c>
      <c r="N59" s="1">
        <f t="shared" si="16"/>
        <v>4.6882896199065545E-4</v>
      </c>
      <c r="O59" s="6">
        <f t="shared" si="14"/>
        <v>-8.895030958833498E-4</v>
      </c>
      <c r="P59" s="1">
        <f t="shared" si="17"/>
        <v>4.9850805053688202E-4</v>
      </c>
      <c r="Q59" s="1"/>
      <c r="R59" s="1"/>
      <c r="S59" s="1"/>
      <c r="U59" s="8">
        <v>7529472</v>
      </c>
    </row>
    <row r="60" spans="1:21" x14ac:dyDescent="0.25">
      <c r="A60" s="1">
        <f>'PQBRT Data'!D58</f>
        <v>4.92591E-2</v>
      </c>
      <c r="B60" s="4">
        <f t="shared" si="5"/>
        <v>4.9833263638708873E-2</v>
      </c>
      <c r="C60" s="1">
        <f t="shared" si="0"/>
        <v>-5.7416363870887305E-4</v>
      </c>
      <c r="D60" s="1">
        <f t="shared" si="6"/>
        <v>4.9798758192686532E-2</v>
      </c>
      <c r="E60" s="1">
        <f t="shared" si="7"/>
        <v>-5.3965819268653181E-4</v>
      </c>
      <c r="F60" s="1">
        <f t="shared" si="8"/>
        <v>5.3965819268653181E-4</v>
      </c>
      <c r="G60" s="1">
        <f t="shared" si="9"/>
        <v>-1.3075135273041503</v>
      </c>
      <c r="H60" s="4">
        <f t="shared" si="10"/>
        <v>-1.2687156405489137</v>
      </c>
      <c r="I60" s="1">
        <f t="shared" si="1"/>
        <v>-4.8493747072127746</v>
      </c>
      <c r="J60" s="5">
        <f t="shared" si="11"/>
        <v>-3.8797886755236544E-2</v>
      </c>
      <c r="K60" s="5">
        <f t="shared" si="12"/>
        <v>-1.350655698395542E-14</v>
      </c>
      <c r="L60" s="1">
        <f t="shared" si="15"/>
        <v>3.4505446022341235E-5</v>
      </c>
      <c r="M60" s="6">
        <f t="shared" si="13"/>
        <v>-8.9022420693682792E-4</v>
      </c>
      <c r="N60" s="1">
        <f t="shared" si="16"/>
        <v>3.1606056822795488E-4</v>
      </c>
      <c r="O60" s="6">
        <f t="shared" si="14"/>
        <v>-8.895030958833498E-4</v>
      </c>
      <c r="P60" s="1">
        <f t="shared" si="17"/>
        <v>3.4984490319681799E-4</v>
      </c>
      <c r="Q60" s="1"/>
      <c r="R60" s="1"/>
      <c r="S60" s="1"/>
      <c r="U60" s="8">
        <v>7631872</v>
      </c>
    </row>
    <row r="61" spans="1:21" x14ac:dyDescent="0.25">
      <c r="A61" s="1">
        <f>'PQBRT Data'!D59</f>
        <v>4.9800799999999999E-2</v>
      </c>
      <c r="B61" s="4">
        <f t="shared" si="5"/>
        <v>5.0509044556871531E-2</v>
      </c>
      <c r="C61" s="1">
        <f t="shared" si="0"/>
        <v>-7.0824455687153176E-4</v>
      </c>
      <c r="D61" s="1">
        <f t="shared" si="6"/>
        <v>5.0470321340026589E-2</v>
      </c>
      <c r="E61" s="1">
        <f t="shared" si="7"/>
        <v>-6.6952134002658953E-4</v>
      </c>
      <c r="F61" s="1">
        <f t="shared" si="8"/>
        <v>6.6952134002658953E-4</v>
      </c>
      <c r="G61" s="1">
        <f t="shared" si="9"/>
        <v>-1.3027636806781357</v>
      </c>
      <c r="H61" s="4">
        <f t="shared" si="10"/>
        <v>-1.2617340844488449</v>
      </c>
      <c r="I61" s="1">
        <f t="shared" si="1"/>
        <v>-4.838150843762266</v>
      </c>
      <c r="J61" s="5">
        <f t="shared" si="11"/>
        <v>-4.102959622929081E-2</v>
      </c>
      <c r="K61" s="5">
        <f t="shared" si="12"/>
        <v>-1.350655698395542E-14</v>
      </c>
      <c r="L61" s="1">
        <f t="shared" si="15"/>
        <v>3.8723216844942232E-5</v>
      </c>
      <c r="M61" s="6">
        <f t="shared" si="13"/>
        <v>-8.9022420693682792E-4</v>
      </c>
      <c r="N61" s="1">
        <f t="shared" si="16"/>
        <v>1.8197965006529616E-4</v>
      </c>
      <c r="O61" s="6">
        <f t="shared" si="14"/>
        <v>-8.895030958833498E-4</v>
      </c>
      <c r="P61" s="1">
        <f t="shared" si="17"/>
        <v>2.1998175585676027E-4</v>
      </c>
      <c r="Q61" s="1"/>
      <c r="R61" s="1"/>
      <c r="S61" s="1"/>
      <c r="U61" s="8">
        <v>7734272</v>
      </c>
    </row>
    <row r="62" spans="1:21" x14ac:dyDescent="0.25">
      <c r="A62" s="1">
        <f>'PQBRT Data'!D60</f>
        <v>5.0283000000000001E-2</v>
      </c>
      <c r="B62" s="4">
        <f t="shared" si="5"/>
        <v>5.1184937999434119E-2</v>
      </c>
      <c r="C62" s="1">
        <f t="shared" si="0"/>
        <v>-9.0193799943411729E-4</v>
      </c>
      <c r="D62" s="1">
        <f t="shared" si="6"/>
        <v>5.1141884487366653E-2</v>
      </c>
      <c r="E62" s="1">
        <f t="shared" si="7"/>
        <v>-8.5888448736665124E-4</v>
      </c>
      <c r="F62" s="1">
        <f t="shared" si="8"/>
        <v>8.5888448736665124E-4</v>
      </c>
      <c r="G62" s="1">
        <f t="shared" si="9"/>
        <v>-1.2985788192005105</v>
      </c>
      <c r="H62" s="4">
        <f t="shared" si="10"/>
        <v>-1.2548443573471069</v>
      </c>
      <c r="I62" s="1">
        <f t="shared" si="1"/>
        <v>-4.8270746087377532</v>
      </c>
      <c r="J62" s="5">
        <f t="shared" si="11"/>
        <v>-4.3734461853403683E-2</v>
      </c>
      <c r="K62" s="5">
        <f t="shared" si="12"/>
        <v>-1.350655698395542E-14</v>
      </c>
      <c r="L62" s="1">
        <f t="shared" si="15"/>
        <v>4.3053512067466049E-5</v>
      </c>
      <c r="M62" s="6">
        <f t="shared" si="13"/>
        <v>-8.9022420693682792E-4</v>
      </c>
      <c r="N62" s="1">
        <f t="shared" si="16"/>
        <v>-1.1713792497289365E-5</v>
      </c>
      <c r="O62" s="6">
        <f t="shared" si="14"/>
        <v>-8.895030958833498E-4</v>
      </c>
      <c r="P62" s="1">
        <f t="shared" si="17"/>
        <v>3.0618608516698562E-5</v>
      </c>
      <c r="Q62" s="1"/>
      <c r="R62" s="1"/>
      <c r="S62" s="1"/>
      <c r="U62" s="8">
        <v>7836672</v>
      </c>
    </row>
    <row r="63" spans="1:21" x14ac:dyDescent="0.25">
      <c r="A63" s="1">
        <f>'PQBRT Data'!D61</f>
        <v>5.1368900000000002E-2</v>
      </c>
      <c r="B63" s="4">
        <f t="shared" si="5"/>
        <v>5.1860943966396664E-2</v>
      </c>
      <c r="C63" s="1">
        <f t="shared" si="0"/>
        <v>-4.9204396639666165E-4</v>
      </c>
      <c r="D63" s="1">
        <f t="shared" si="6"/>
        <v>5.1813447634706716E-2</v>
      </c>
      <c r="E63" s="1">
        <f t="shared" si="7"/>
        <v>-4.4454763470671427E-4</v>
      </c>
      <c r="F63" s="1">
        <f t="shared" si="8"/>
        <v>4.4454763470671427E-4</v>
      </c>
      <c r="G63" s="1">
        <f t="shared" si="9"/>
        <v>-1.2892997340429391</v>
      </c>
      <c r="H63" s="4">
        <f t="shared" si="10"/>
        <v>-1.2480440749020492</v>
      </c>
      <c r="I63" s="1">
        <f t="shared" si="1"/>
        <v>-4.8161421689644062</v>
      </c>
      <c r="J63" s="5">
        <f t="shared" si="11"/>
        <v>-4.1255659140889911E-2</v>
      </c>
      <c r="K63" s="5">
        <f t="shared" si="12"/>
        <v>-1.350655698395542E-14</v>
      </c>
      <c r="L63" s="1">
        <f t="shared" si="15"/>
        <v>4.749633168994738E-5</v>
      </c>
      <c r="M63" s="6">
        <f t="shared" si="13"/>
        <v>-8.9022420693682792E-4</v>
      </c>
      <c r="N63" s="1">
        <f t="shared" si="16"/>
        <v>3.9818024054016628E-4</v>
      </c>
      <c r="O63" s="6">
        <f t="shared" si="14"/>
        <v>-8.895030958833498E-4</v>
      </c>
      <c r="P63" s="1">
        <f t="shared" si="17"/>
        <v>4.4495546117663553E-4</v>
      </c>
      <c r="Q63" s="1"/>
      <c r="R63" s="1"/>
      <c r="S63" s="1"/>
      <c r="U63" s="8">
        <v>7939072</v>
      </c>
    </row>
    <row r="64" spans="1:21" x14ac:dyDescent="0.25">
      <c r="A64" s="1">
        <f>'PQBRT Data'!D62</f>
        <v>5.1689199999999998E-2</v>
      </c>
      <c r="B64" s="4">
        <f t="shared" si="5"/>
        <v>5.4728459277371917E-2</v>
      </c>
      <c r="C64" s="1">
        <f t="shared" si="0"/>
        <v>-3.0392592773719196E-3</v>
      </c>
      <c r="D64" s="1">
        <f t="shared" si="6"/>
        <v>5.4660875379428576E-2</v>
      </c>
      <c r="E64" s="1">
        <f t="shared" si="7"/>
        <v>-2.9716753794285788E-3</v>
      </c>
      <c r="F64" s="1">
        <f t="shared" si="8"/>
        <v>2.9716753794285788E-3</v>
      </c>
      <c r="G64" s="1">
        <f t="shared" si="9"/>
        <v>-1.2866001894085164</v>
      </c>
      <c r="H64" s="4">
        <f t="shared" si="10"/>
        <v>-1.2201531180338545</v>
      </c>
      <c r="I64" s="1">
        <f t="shared" si="1"/>
        <v>-4.7713034128324328</v>
      </c>
      <c r="J64" s="5">
        <f t="shared" si="11"/>
        <v>-6.6447071374661881E-2</v>
      </c>
      <c r="K64" s="5">
        <f t="shared" si="12"/>
        <v>-1.350655698395542E-14</v>
      </c>
      <c r="L64" s="1">
        <f t="shared" si="15"/>
        <v>6.7583897943340743E-5</v>
      </c>
      <c r="M64" s="6">
        <f t="shared" si="13"/>
        <v>-8.9022420693682792E-4</v>
      </c>
      <c r="N64" s="1">
        <f t="shared" si="16"/>
        <v>-2.1490350704350914E-3</v>
      </c>
      <c r="O64" s="6">
        <f t="shared" si="14"/>
        <v>-8.895030958833498E-4</v>
      </c>
      <c r="P64" s="1">
        <f t="shared" si="17"/>
        <v>-2.0821722835452292E-3</v>
      </c>
      <c r="Q64" s="1"/>
      <c r="R64" s="1"/>
      <c r="S64" s="1"/>
      <c r="U64" s="8">
        <v>8373248</v>
      </c>
    </row>
    <row r="65" spans="1:21" x14ac:dyDescent="0.25">
      <c r="A65" s="1">
        <f>'PQBRT Data'!D63</f>
        <v>5.4891500000000003E-2</v>
      </c>
      <c r="B65" s="4">
        <f t="shared" si="5"/>
        <v>5.5405054872190163E-2</v>
      </c>
      <c r="C65" s="1">
        <f t="shared" si="0"/>
        <v>-5.1355487219015977E-4</v>
      </c>
      <c r="D65" s="1">
        <f t="shared" si="6"/>
        <v>5.533243852676864E-2</v>
      </c>
      <c r="E65" s="1">
        <f t="shared" si="7"/>
        <v>-4.4093852676863748E-4</v>
      </c>
      <c r="F65" s="1">
        <f t="shared" si="8"/>
        <v>4.4093852676863748E-4</v>
      </c>
      <c r="G65" s="1">
        <f t="shared" si="9"/>
        <v>-1.260494901249321</v>
      </c>
      <c r="H65" s="4">
        <f t="shared" si="10"/>
        <v>-1.2137859750970037</v>
      </c>
      <c r="I65" s="1">
        <f t="shared" si="1"/>
        <v>-4.761067307604776</v>
      </c>
      <c r="J65" s="5">
        <f t="shared" si="11"/>
        <v>-4.6708926152317254E-2</v>
      </c>
      <c r="K65" s="5">
        <f t="shared" si="12"/>
        <v>-1.350655698395542E-14</v>
      </c>
      <c r="L65" s="1">
        <f t="shared" si="15"/>
        <v>7.2616345421522288E-5</v>
      </c>
      <c r="M65" s="6">
        <f t="shared" si="13"/>
        <v>-8.9022420693682792E-4</v>
      </c>
      <c r="N65" s="1">
        <f t="shared" si="16"/>
        <v>3.7666933474666815E-4</v>
      </c>
      <c r="O65" s="6">
        <f t="shared" si="14"/>
        <v>-8.895030958833498E-4</v>
      </c>
      <c r="P65" s="1">
        <f t="shared" si="17"/>
        <v>4.4856456911471232E-4</v>
      </c>
      <c r="Q65" s="1"/>
      <c r="R65" s="1"/>
      <c r="S65" s="1"/>
      <c r="U65" s="8">
        <v>8475648</v>
      </c>
    </row>
    <row r="66" spans="1:21" x14ac:dyDescent="0.25">
      <c r="A66" s="1">
        <f>'PQBRT Data'!D64</f>
        <v>5.5347399999999998E-2</v>
      </c>
      <c r="B66" s="4">
        <f t="shared" si="5"/>
        <v>5.6081762991408352E-2</v>
      </c>
      <c r="C66" s="1">
        <f t="shared" si="0"/>
        <v>-7.3436299140835354E-4</v>
      </c>
      <c r="D66" s="1">
        <f t="shared" si="6"/>
        <v>5.6004001674108697E-2</v>
      </c>
      <c r="E66" s="1">
        <f t="shared" si="7"/>
        <v>-6.5660167410869913E-4</v>
      </c>
      <c r="F66" s="1">
        <f t="shared" si="8"/>
        <v>6.5660167410869913E-4</v>
      </c>
      <c r="G66" s="1">
        <f t="shared" si="9"/>
        <v>-1.2569027757278848</v>
      </c>
      <c r="H66" s="4">
        <f t="shared" si="10"/>
        <v>-1.2074952978370561</v>
      </c>
      <c r="I66" s="1">
        <f t="shared" si="1"/>
        <v>-4.7509541320369113</v>
      </c>
      <c r="J66" s="5">
        <f t="shared" si="11"/>
        <v>-4.9407477890828666E-2</v>
      </c>
      <c r="K66" s="5">
        <f t="shared" si="12"/>
        <v>-1.350655698395542E-14</v>
      </c>
      <c r="L66" s="1">
        <f t="shared" si="15"/>
        <v>7.7761317299654409E-5</v>
      </c>
      <c r="M66" s="6">
        <f t="shared" si="13"/>
        <v>-8.9022420693682792E-4</v>
      </c>
      <c r="N66" s="1">
        <f t="shared" si="16"/>
        <v>1.5586121552847438E-4</v>
      </c>
      <c r="O66" s="6">
        <f t="shared" si="14"/>
        <v>-8.895030958833498E-4</v>
      </c>
      <c r="P66" s="1">
        <f t="shared" si="17"/>
        <v>2.3290142177465067E-4</v>
      </c>
      <c r="Q66" s="1"/>
      <c r="R66" s="1"/>
      <c r="S66" s="1"/>
      <c r="U66" s="8">
        <v>8578048</v>
      </c>
    </row>
    <row r="67" spans="1:21" x14ac:dyDescent="0.25">
      <c r="A67" s="1">
        <f>'PQBRT Data'!D65</f>
        <v>5.5708399999999998E-2</v>
      </c>
      <c r="B67" s="4">
        <f t="shared" si="5"/>
        <v>5.6758583635026484E-2</v>
      </c>
      <c r="C67" s="1">
        <f t="shared" si="0"/>
        <v>-1.0501836350264859E-3</v>
      </c>
      <c r="D67" s="1">
        <f t="shared" si="6"/>
        <v>5.6675564821448761E-2</v>
      </c>
      <c r="E67" s="1">
        <f t="shared" si="7"/>
        <v>-9.671648214487627E-4</v>
      </c>
      <c r="F67" s="1">
        <f t="shared" si="8"/>
        <v>9.671648214487627E-4</v>
      </c>
      <c r="G67" s="1">
        <f t="shared" si="9"/>
        <v>-1.2540793147257956</v>
      </c>
      <c r="H67" s="4">
        <f t="shared" si="10"/>
        <v>-1.2012792714112095</v>
      </c>
      <c r="I67" s="1">
        <f t="shared" si="1"/>
        <v>-4.7409609685059664</v>
      </c>
      <c r="J67" s="5">
        <f t="shared" si="11"/>
        <v>-5.2800043314586098E-2</v>
      </c>
      <c r="K67" s="5">
        <f t="shared" si="12"/>
        <v>-1.350655698395542E-14</v>
      </c>
      <c r="L67" s="1">
        <f t="shared" si="15"/>
        <v>8.3018813577723227E-5</v>
      </c>
      <c r="M67" s="6">
        <f t="shared" si="13"/>
        <v>-8.9022420693682792E-4</v>
      </c>
      <c r="N67" s="1">
        <f t="shared" si="16"/>
        <v>-1.5995942808965801E-4</v>
      </c>
      <c r="O67" s="6">
        <f t="shared" si="14"/>
        <v>-8.895030958833498E-4</v>
      </c>
      <c r="P67" s="1">
        <f t="shared" si="17"/>
        <v>-7.7661725565412901E-5</v>
      </c>
      <c r="Q67" s="1"/>
      <c r="R67" s="1"/>
      <c r="S67" s="1"/>
      <c r="U67" s="8">
        <v>8680448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workbookViewId="0">
      <selection activeCell="T22" sqref="T22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tabSelected="1" workbookViewId="0">
      <selection activeCell="Q15" sqref="Q15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0" zoomScaleNormal="100" workbookViewId="0">
      <selection activeCell="T16" sqref="T16"/>
    </sheetView>
  </sheetViews>
  <sheetFormatPr defaultRowHeight="15" x14ac:dyDescent="0.25"/>
  <sheetData>
    <row r="2" spans="18:18" x14ac:dyDescent="0.25">
      <c r="R2" t="s">
        <v>97</v>
      </c>
    </row>
    <row r="3" spans="18:18" x14ac:dyDescent="0.25">
      <c r="R3" t="s">
        <v>98</v>
      </c>
    </row>
    <row r="27" spans="18:18" x14ac:dyDescent="0.25">
      <c r="R27" t="s">
        <v>110</v>
      </c>
    </row>
    <row r="28" spans="18:18" x14ac:dyDescent="0.25">
      <c r="R28" t="s">
        <v>111</v>
      </c>
    </row>
    <row r="48" spans="18:18" x14ac:dyDescent="0.25">
      <c r="R48" t="s">
        <v>112</v>
      </c>
    </row>
    <row r="49" spans="18:18" x14ac:dyDescent="0.25">
      <c r="R49" t="s">
        <v>113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PQBRT Data</vt:lpstr>
      <vt:lpstr>PQBRT Calcs Segments</vt:lpstr>
      <vt:lpstr>Compute Total Quad</vt:lpstr>
      <vt:lpstr>Compute Total Linear</vt:lpstr>
      <vt:lpstr>Compute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2025-08-21T18:49:48Z</dcterms:modified>
</cp:coreProperties>
</file>