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"/>
    </mc:Choice>
  </mc:AlternateContent>
  <xr:revisionPtr revIDLastSave="0" documentId="13_ncr:1_{E03455A7-0C88-4691-890F-5640F024AEBA}" xr6:coauthVersionLast="47" xr6:coauthVersionMax="47" xr10:uidLastSave="{00000000-0000-0000-0000-000000000000}"/>
  <bookViews>
    <workbookView xWindow="-28920" yWindow="-120" windowWidth="29040" windowHeight="15720" activeTab="2" xr2:uid="{422F2738-95FF-48FC-8A81-EA96BD9A57A7}"/>
  </bookViews>
  <sheets>
    <sheet name="PQBRT Data" sheetId="2" r:id="rId1"/>
    <sheet name="PQBRT Calcs Segments" sheetId="9" r:id="rId2"/>
    <sheet name="Total Quad" sheetId="17" r:id="rId3"/>
    <sheet name="Total Linear" sheetId="4" r:id="rId4"/>
    <sheet name="Total.Log" sheetId="14" r:id="rId5"/>
  </sheets>
  <definedNames>
    <definedName name="ExternalData_1" localSheetId="0" hidden="1">'PQBRT Data'!$A$1:$O$67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9" l="1"/>
  <c r="A68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4" i="9"/>
  <c r="E11" i="9" l="1"/>
  <c r="F11" i="9" s="1"/>
  <c r="E16" i="9"/>
  <c r="F16" i="9" s="1"/>
  <c r="E17" i="9"/>
  <c r="F17" i="9" s="1"/>
  <c r="C40" i="9"/>
  <c r="C6" i="9"/>
  <c r="G7" i="9"/>
  <c r="J7" i="9" s="1"/>
  <c r="G8" i="9"/>
  <c r="J8" i="9" s="1"/>
  <c r="G19" i="9"/>
  <c r="J19" i="9" s="1"/>
  <c r="G20" i="9"/>
  <c r="J20" i="9" s="1"/>
  <c r="G21" i="9"/>
  <c r="J21" i="9" s="1"/>
  <c r="E22" i="9"/>
  <c r="F22" i="9" s="1"/>
  <c r="E23" i="9"/>
  <c r="F23" i="9" s="1"/>
  <c r="E24" i="9"/>
  <c r="F24" i="9" s="1"/>
  <c r="G25" i="9"/>
  <c r="J25" i="9" s="1"/>
  <c r="C26" i="9"/>
  <c r="G27" i="9"/>
  <c r="J27" i="9" s="1"/>
  <c r="G28" i="9"/>
  <c r="J28" i="9" s="1"/>
  <c r="G29" i="9"/>
  <c r="J29" i="9" s="1"/>
  <c r="G30" i="9"/>
  <c r="J30" i="9" s="1"/>
  <c r="G31" i="9"/>
  <c r="J31" i="9" s="1"/>
  <c r="G32" i="9"/>
  <c r="J32" i="9" s="1"/>
  <c r="G33" i="9"/>
  <c r="J33" i="9" s="1"/>
  <c r="G34" i="9"/>
  <c r="J34" i="9" s="1"/>
  <c r="E35" i="9"/>
  <c r="F35" i="9" s="1"/>
  <c r="C36" i="9"/>
  <c r="G37" i="9"/>
  <c r="J37" i="9" s="1"/>
  <c r="G38" i="9"/>
  <c r="J38" i="9" s="1"/>
  <c r="G39" i="9"/>
  <c r="J39" i="9" s="1"/>
  <c r="E42" i="9"/>
  <c r="F42" i="9" s="1"/>
  <c r="G43" i="9"/>
  <c r="J43" i="9" s="1"/>
  <c r="E45" i="9"/>
  <c r="F45" i="9" s="1"/>
  <c r="G46" i="9"/>
  <c r="J46" i="9" s="1"/>
  <c r="G47" i="9"/>
  <c r="J47" i="9" s="1"/>
  <c r="E48" i="9"/>
  <c r="F48" i="9" s="1"/>
  <c r="G49" i="9"/>
  <c r="J49" i="9" s="1"/>
  <c r="G50" i="9"/>
  <c r="J50" i="9" s="1"/>
  <c r="E51" i="9"/>
  <c r="F51" i="9" s="1"/>
  <c r="E52" i="9"/>
  <c r="F52" i="9" s="1"/>
  <c r="G53" i="9"/>
  <c r="J53" i="9" s="1"/>
  <c r="E54" i="9"/>
  <c r="F54" i="9" s="1"/>
  <c r="E56" i="9"/>
  <c r="F56" i="9" s="1"/>
  <c r="C57" i="9"/>
  <c r="G59" i="9"/>
  <c r="J59" i="9" s="1"/>
  <c r="G60" i="9"/>
  <c r="G61" i="9"/>
  <c r="J61" i="9" s="1"/>
  <c r="G63" i="9"/>
  <c r="J63" i="9" s="1"/>
  <c r="G64" i="9"/>
  <c r="J64" i="9" s="1"/>
  <c r="G65" i="9"/>
  <c r="J65" i="9" s="1"/>
  <c r="G66" i="9"/>
  <c r="E67" i="9"/>
  <c r="F67" i="9" s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C4" i="9"/>
  <c r="C5" i="9"/>
  <c r="G9" i="9"/>
  <c r="G10" i="9"/>
  <c r="G12" i="9"/>
  <c r="G13" i="9"/>
  <c r="C15" i="9"/>
  <c r="G41" i="9"/>
  <c r="J41" i="9" s="1"/>
  <c r="J66" i="9" l="1"/>
  <c r="J60" i="9"/>
  <c r="J13" i="9"/>
  <c r="J12" i="9"/>
  <c r="J10" i="9"/>
  <c r="J9" i="9"/>
  <c r="E55" i="9"/>
  <c r="F55" i="9" s="1"/>
  <c r="C44" i="9"/>
  <c r="C62" i="9"/>
  <c r="C58" i="9"/>
  <c r="C14" i="9"/>
  <c r="G51" i="9"/>
  <c r="J51" i="9" s="1"/>
  <c r="G15" i="9"/>
  <c r="J15" i="9" s="1"/>
  <c r="G67" i="9"/>
  <c r="J67" i="9" s="1"/>
  <c r="G62" i="9"/>
  <c r="J62" i="9" s="1"/>
  <c r="G24" i="9"/>
  <c r="J24" i="9" s="1"/>
  <c r="C18" i="9"/>
  <c r="G48" i="9"/>
  <c r="J48" i="9" s="1"/>
  <c r="G4" i="9"/>
  <c r="J4" i="9" s="1"/>
  <c r="G35" i="9"/>
  <c r="J35" i="9" s="1"/>
  <c r="G23" i="9"/>
  <c r="J23" i="9" s="1"/>
  <c r="G18" i="9"/>
  <c r="J18" i="9" s="1"/>
  <c r="G17" i="9"/>
  <c r="J17" i="9" s="1"/>
  <c r="G36" i="9"/>
  <c r="J36" i="9" s="1"/>
  <c r="G58" i="9"/>
  <c r="J58" i="9" s="1"/>
  <c r="G26" i="9"/>
  <c r="J26" i="9" s="1"/>
  <c r="G57" i="9"/>
  <c r="J57" i="9" s="1"/>
  <c r="G56" i="9"/>
  <c r="J56" i="9" s="1"/>
  <c r="G55" i="9"/>
  <c r="J55" i="9" s="1"/>
  <c r="G54" i="9"/>
  <c r="J54" i="9" s="1"/>
  <c r="G22" i="9"/>
  <c r="J22" i="9" s="1"/>
  <c r="G52" i="9"/>
  <c r="J52" i="9" s="1"/>
  <c r="G14" i="9"/>
  <c r="J14" i="9" s="1"/>
  <c r="G45" i="9"/>
  <c r="J45" i="9" s="1"/>
  <c r="G16" i="9"/>
  <c r="J16" i="9" s="1"/>
  <c r="G44" i="9"/>
  <c r="J44" i="9" s="1"/>
  <c r="G11" i="9"/>
  <c r="J11" i="9" s="1"/>
  <c r="C20" i="9"/>
  <c r="G42" i="9"/>
  <c r="J42" i="9" s="1"/>
  <c r="G40" i="9"/>
  <c r="J40" i="9" s="1"/>
  <c r="G6" i="9"/>
  <c r="J6" i="9" s="1"/>
  <c r="G5" i="9"/>
  <c r="J5" i="9" s="1"/>
  <c r="E47" i="9"/>
  <c r="F47" i="9" s="1"/>
  <c r="C43" i="9"/>
  <c r="C25" i="9"/>
  <c r="S7" i="9"/>
  <c r="C41" i="9"/>
  <c r="C19" i="9"/>
  <c r="E49" i="9"/>
  <c r="C46" i="9"/>
  <c r="C49" i="9"/>
  <c r="C12" i="9"/>
  <c r="C9" i="9"/>
  <c r="C48" i="9"/>
  <c r="L48" i="9" s="1"/>
  <c r="C47" i="9"/>
  <c r="C13" i="9"/>
  <c r="C7" i="9"/>
  <c r="C67" i="9"/>
  <c r="L67" i="9" s="1"/>
  <c r="C42" i="9"/>
  <c r="C45" i="9"/>
  <c r="L45" i="9" s="1"/>
  <c r="C61" i="9"/>
  <c r="C35" i="9"/>
  <c r="C66" i="9"/>
  <c r="C64" i="9"/>
  <c r="C32" i="9"/>
  <c r="C31" i="9"/>
  <c r="E66" i="9"/>
  <c r="F66" i="9" s="1"/>
  <c r="E65" i="9"/>
  <c r="F65" i="9" s="1"/>
  <c r="E64" i="9"/>
  <c r="F64" i="9" s="1"/>
  <c r="E63" i="9"/>
  <c r="F63" i="9" s="1"/>
  <c r="E34" i="9"/>
  <c r="F34" i="9" s="1"/>
  <c r="E33" i="9"/>
  <c r="F33" i="9" s="1"/>
  <c r="C65" i="9"/>
  <c r="C63" i="9"/>
  <c r="C34" i="9"/>
  <c r="C33" i="9"/>
  <c r="E32" i="9"/>
  <c r="F32" i="9" s="1"/>
  <c r="E31" i="9"/>
  <c r="F31" i="9" s="1"/>
  <c r="E62" i="9"/>
  <c r="F62" i="9" s="1"/>
  <c r="E61" i="9"/>
  <c r="F61" i="9" s="1"/>
  <c r="E58" i="9"/>
  <c r="F58" i="9" s="1"/>
  <c r="E57" i="9"/>
  <c r="F57" i="9" s="1"/>
  <c r="E29" i="9"/>
  <c r="F29" i="9" s="1"/>
  <c r="E60" i="9"/>
  <c r="F60" i="9" s="1"/>
  <c r="E59" i="9"/>
  <c r="F59" i="9" s="1"/>
  <c r="E26" i="9"/>
  <c r="F26" i="9" s="1"/>
  <c r="C30" i="9"/>
  <c r="E21" i="9"/>
  <c r="F21" i="9" s="1"/>
  <c r="C28" i="9"/>
  <c r="E20" i="9"/>
  <c r="E19" i="9"/>
  <c r="F19" i="9" s="1"/>
  <c r="E18" i="9"/>
  <c r="F18" i="9" s="1"/>
  <c r="E15" i="9"/>
  <c r="F15" i="9" s="1"/>
  <c r="E14" i="9"/>
  <c r="F14" i="9" s="1"/>
  <c r="E13" i="9"/>
  <c r="F13" i="9" s="1"/>
  <c r="C17" i="9"/>
  <c r="E12" i="9"/>
  <c r="F12" i="9" s="1"/>
  <c r="C60" i="9"/>
  <c r="C16" i="9"/>
  <c r="E43" i="9"/>
  <c r="F43" i="9" s="1"/>
  <c r="E10" i="9"/>
  <c r="F10" i="9" s="1"/>
  <c r="E9" i="9"/>
  <c r="F9" i="9" s="1"/>
  <c r="E8" i="9"/>
  <c r="F8" i="9" s="1"/>
  <c r="E39" i="9"/>
  <c r="F39" i="9" s="1"/>
  <c r="C52" i="9"/>
  <c r="C11" i="9"/>
  <c r="E6" i="9"/>
  <c r="C51" i="9"/>
  <c r="C10" i="9"/>
  <c r="E37" i="9"/>
  <c r="F37" i="9" s="1"/>
  <c r="E5" i="9"/>
  <c r="F5" i="9" s="1"/>
  <c r="E30" i="9"/>
  <c r="F30" i="9" s="1"/>
  <c r="E28" i="9"/>
  <c r="F28" i="9" s="1"/>
  <c r="E27" i="9"/>
  <c r="F27" i="9" s="1"/>
  <c r="E25" i="9"/>
  <c r="F25" i="9" s="1"/>
  <c r="C29" i="9"/>
  <c r="E53" i="9"/>
  <c r="F53" i="9" s="1"/>
  <c r="C27" i="9"/>
  <c r="E50" i="9"/>
  <c r="F50" i="9" s="1"/>
  <c r="C21" i="9"/>
  <c r="E46" i="9"/>
  <c r="F46" i="9" s="1"/>
  <c r="E44" i="9"/>
  <c r="F44" i="9" s="1"/>
  <c r="C59" i="9"/>
  <c r="E41" i="9"/>
  <c r="F41" i="9" s="1"/>
  <c r="E40" i="9"/>
  <c r="F40" i="9" s="1"/>
  <c r="C53" i="9"/>
  <c r="E7" i="9"/>
  <c r="F7" i="9" s="1"/>
  <c r="E38" i="9"/>
  <c r="F38" i="9" s="1"/>
  <c r="C50" i="9"/>
  <c r="E4" i="9"/>
  <c r="F4" i="9" s="1"/>
  <c r="E36" i="9"/>
  <c r="F36" i="9" s="1"/>
  <c r="L36" i="9"/>
  <c r="C56" i="9"/>
  <c r="C24" i="9"/>
  <c r="C55" i="9"/>
  <c r="C23" i="9"/>
  <c r="C54" i="9"/>
  <c r="C22" i="9"/>
  <c r="C8" i="9"/>
  <c r="C39" i="9"/>
  <c r="C38" i="9"/>
  <c r="C37" i="9"/>
  <c r="S9" i="9" l="1"/>
  <c r="K36" i="9" s="1"/>
  <c r="L65" i="9"/>
  <c r="L47" i="9"/>
  <c r="L5" i="9"/>
  <c r="L6" i="9"/>
  <c r="F6" i="9"/>
  <c r="L49" i="9"/>
  <c r="F49" i="9"/>
  <c r="L7" i="9"/>
  <c r="L20" i="9"/>
  <c r="F20" i="9"/>
  <c r="S4" i="9" s="1"/>
  <c r="M27" i="9"/>
  <c r="N27" i="9" s="1"/>
  <c r="S6" i="9"/>
  <c r="S8" i="9" s="1"/>
  <c r="L38" i="9"/>
  <c r="L53" i="9"/>
  <c r="L66" i="9"/>
  <c r="M38" i="9"/>
  <c r="N38" i="9" s="1"/>
  <c r="L37" i="9"/>
  <c r="M18" i="9"/>
  <c r="N18" i="9" s="1"/>
  <c r="M44" i="9"/>
  <c r="N44" i="9" s="1"/>
  <c r="L62" i="9"/>
  <c r="O5" i="9"/>
  <c r="P5" i="9" s="1"/>
  <c r="O37" i="9"/>
  <c r="P37" i="9" s="1"/>
  <c r="O2" i="9"/>
  <c r="O7" i="9"/>
  <c r="P7" i="9" s="1"/>
  <c r="O39" i="9"/>
  <c r="P39" i="9" s="1"/>
  <c r="O8" i="9"/>
  <c r="P8" i="9" s="1"/>
  <c r="O40" i="9"/>
  <c r="P40" i="9" s="1"/>
  <c r="O9" i="9"/>
  <c r="P9" i="9" s="1"/>
  <c r="O10" i="9"/>
  <c r="P10" i="9" s="1"/>
  <c r="O42" i="9"/>
  <c r="P42" i="9" s="1"/>
  <c r="O43" i="9"/>
  <c r="P43" i="9" s="1"/>
  <c r="O13" i="9"/>
  <c r="P13" i="9" s="1"/>
  <c r="O14" i="9"/>
  <c r="P14" i="9" s="1"/>
  <c r="O46" i="9"/>
  <c r="P46" i="9" s="1"/>
  <c r="O48" i="9"/>
  <c r="P48" i="9" s="1"/>
  <c r="O50" i="9"/>
  <c r="P50" i="9" s="1"/>
  <c r="O20" i="9"/>
  <c r="P20" i="9" s="1"/>
  <c r="O24" i="9"/>
  <c r="P24" i="9" s="1"/>
  <c r="O58" i="9"/>
  <c r="P58" i="9" s="1"/>
  <c r="O6" i="9"/>
  <c r="P6" i="9" s="1"/>
  <c r="O38" i="9"/>
  <c r="P38" i="9" s="1"/>
  <c r="O44" i="9"/>
  <c r="P44" i="9" s="1"/>
  <c r="O47" i="9"/>
  <c r="P47" i="9" s="1"/>
  <c r="O51" i="9"/>
  <c r="P51" i="9" s="1"/>
  <c r="O21" i="9"/>
  <c r="P21" i="9" s="1"/>
  <c r="O53" i="9"/>
  <c r="P53" i="9" s="1"/>
  <c r="O55" i="9"/>
  <c r="P55" i="9" s="1"/>
  <c r="O25" i="9"/>
  <c r="P25" i="9" s="1"/>
  <c r="O41" i="9"/>
  <c r="P41" i="9" s="1"/>
  <c r="O11" i="9"/>
  <c r="P11" i="9" s="1"/>
  <c r="O12" i="9"/>
  <c r="P12" i="9" s="1"/>
  <c r="O45" i="9"/>
  <c r="P45" i="9" s="1"/>
  <c r="O15" i="9"/>
  <c r="P15" i="9" s="1"/>
  <c r="O16" i="9"/>
  <c r="P16" i="9" s="1"/>
  <c r="O54" i="9"/>
  <c r="P54" i="9" s="1"/>
  <c r="O26" i="9"/>
  <c r="P26" i="9" s="1"/>
  <c r="O18" i="9"/>
  <c r="P18" i="9" s="1"/>
  <c r="O19" i="9"/>
  <c r="P19" i="9" s="1"/>
  <c r="O22" i="9"/>
  <c r="P22" i="9" s="1"/>
  <c r="O56" i="9"/>
  <c r="P56" i="9" s="1"/>
  <c r="O17" i="9"/>
  <c r="P17" i="9" s="1"/>
  <c r="O49" i="9"/>
  <c r="P49" i="9" s="1"/>
  <c r="O52" i="9"/>
  <c r="P52" i="9" s="1"/>
  <c r="O23" i="9"/>
  <c r="P23" i="9" s="1"/>
  <c r="O57" i="9"/>
  <c r="P57" i="9" s="1"/>
  <c r="O27" i="9"/>
  <c r="P27" i="9" s="1"/>
  <c r="O59" i="9"/>
  <c r="P59" i="9" s="1"/>
  <c r="O28" i="9"/>
  <c r="P28" i="9" s="1"/>
  <c r="O60" i="9"/>
  <c r="P60" i="9" s="1"/>
  <c r="O29" i="9"/>
  <c r="P29" i="9" s="1"/>
  <c r="O61" i="9"/>
  <c r="P61" i="9" s="1"/>
  <c r="O30" i="9"/>
  <c r="P30" i="9" s="1"/>
  <c r="O62" i="9"/>
  <c r="P62" i="9" s="1"/>
  <c r="O31" i="9"/>
  <c r="P31" i="9" s="1"/>
  <c r="O63" i="9"/>
  <c r="P63" i="9" s="1"/>
  <c r="O32" i="9"/>
  <c r="P32" i="9" s="1"/>
  <c r="O64" i="9"/>
  <c r="P64" i="9" s="1"/>
  <c r="O33" i="9"/>
  <c r="P33" i="9" s="1"/>
  <c r="O65" i="9"/>
  <c r="P65" i="9" s="1"/>
  <c r="O34" i="9"/>
  <c r="P34" i="9" s="1"/>
  <c r="O66" i="9"/>
  <c r="P66" i="9" s="1"/>
  <c r="O35" i="9"/>
  <c r="P35" i="9" s="1"/>
  <c r="O67" i="9"/>
  <c r="P67" i="9" s="1"/>
  <c r="O36" i="9"/>
  <c r="P36" i="9" s="1"/>
  <c r="O4" i="9"/>
  <c r="P4" i="9" s="1"/>
  <c r="M61" i="9"/>
  <c r="N61" i="9" s="1"/>
  <c r="M32" i="9"/>
  <c r="N32" i="9" s="1"/>
  <c r="M59" i="9"/>
  <c r="N59" i="9" s="1"/>
  <c r="M60" i="9"/>
  <c r="N60" i="9" s="1"/>
  <c r="M11" i="9"/>
  <c r="N11" i="9" s="1"/>
  <c r="M31" i="9"/>
  <c r="N31" i="9" s="1"/>
  <c r="L40" i="9"/>
  <c r="M6" i="9"/>
  <c r="N6" i="9" s="1"/>
  <c r="L43" i="9"/>
  <c r="L34" i="9"/>
  <c r="M42" i="9"/>
  <c r="N42" i="9" s="1"/>
  <c r="L64" i="9"/>
  <c r="L14" i="9"/>
  <c r="L15" i="9"/>
  <c r="M46" i="9"/>
  <c r="N46" i="9" s="1"/>
  <c r="L4" i="9"/>
  <c r="M9" i="9"/>
  <c r="N9" i="9" s="1"/>
  <c r="L18" i="9"/>
  <c r="M41" i="9"/>
  <c r="N41" i="9" s="1"/>
  <c r="L25" i="9"/>
  <c r="L28" i="9"/>
  <c r="L61" i="9"/>
  <c r="M28" i="9"/>
  <c r="N28" i="9" s="1"/>
  <c r="M29" i="9"/>
  <c r="N29" i="9" s="1"/>
  <c r="M10" i="9"/>
  <c r="N10" i="9" s="1"/>
  <c r="M36" i="9"/>
  <c r="N36" i="9" s="1"/>
  <c r="M4" i="9"/>
  <c r="N4" i="9" s="1"/>
  <c r="M12" i="9"/>
  <c r="N12" i="9" s="1"/>
  <c r="L41" i="9"/>
  <c r="M49" i="9"/>
  <c r="N49" i="9" s="1"/>
  <c r="L33" i="9"/>
  <c r="M20" i="9"/>
  <c r="N20" i="9" s="1"/>
  <c r="M21" i="9"/>
  <c r="N21" i="9" s="1"/>
  <c r="M54" i="9"/>
  <c r="N54" i="9" s="1"/>
  <c r="M55" i="9"/>
  <c r="N55" i="9" s="1"/>
  <c r="M24" i="9"/>
  <c r="N24" i="9" s="1"/>
  <c r="M51" i="9"/>
  <c r="N51" i="9" s="1"/>
  <c r="M52" i="9"/>
  <c r="N52" i="9" s="1"/>
  <c r="M53" i="9"/>
  <c r="N53" i="9" s="1"/>
  <c r="M25" i="9"/>
  <c r="N25" i="9" s="1"/>
  <c r="M19" i="9"/>
  <c r="N19" i="9" s="1"/>
  <c r="M22" i="9"/>
  <c r="N22" i="9" s="1"/>
  <c r="M23" i="9"/>
  <c r="N23" i="9" s="1"/>
  <c r="M56" i="9"/>
  <c r="N56" i="9" s="1"/>
  <c r="M57" i="9"/>
  <c r="N57" i="9" s="1"/>
  <c r="M33" i="9"/>
  <c r="N33" i="9" s="1"/>
  <c r="M65" i="9"/>
  <c r="N65" i="9" s="1"/>
  <c r="M34" i="9"/>
  <c r="N34" i="9" s="1"/>
  <c r="M66" i="9"/>
  <c r="N66" i="9" s="1"/>
  <c r="M35" i="9"/>
  <c r="M67" i="9"/>
  <c r="N67" i="9" s="1"/>
  <c r="L30" i="9"/>
  <c r="L26" i="9"/>
  <c r="M13" i="9"/>
  <c r="N13" i="9" s="1"/>
  <c r="M45" i="9"/>
  <c r="N45" i="9" s="1"/>
  <c r="M16" i="9"/>
  <c r="N16" i="9" s="1"/>
  <c r="M17" i="9"/>
  <c r="N17" i="9" s="1"/>
  <c r="M14" i="9"/>
  <c r="N14" i="9" s="1"/>
  <c r="M48" i="9"/>
  <c r="N48" i="9" s="1"/>
  <c r="M5" i="9"/>
  <c r="N5" i="9" s="1"/>
  <c r="M37" i="9"/>
  <c r="N37" i="9" s="1"/>
  <c r="N2" i="9"/>
  <c r="M30" i="9"/>
  <c r="N30" i="9" s="1"/>
  <c r="M63" i="9"/>
  <c r="N63" i="9" s="1"/>
  <c r="N39" i="9"/>
  <c r="N35" i="9"/>
  <c r="L44" i="9"/>
  <c r="L12" i="9"/>
  <c r="L63" i="9"/>
  <c r="L13" i="9"/>
  <c r="M8" i="9"/>
  <c r="N8" i="9" s="1"/>
  <c r="L42" i="9"/>
  <c r="L50" i="9"/>
  <c r="L19" i="9"/>
  <c r="M47" i="9"/>
  <c r="N47" i="9" s="1"/>
  <c r="L35" i="9"/>
  <c r="L57" i="9"/>
  <c r="M50" i="9"/>
  <c r="N50" i="9" s="1"/>
  <c r="M26" i="9"/>
  <c r="N26" i="9" s="1"/>
  <c r="M62" i="9"/>
  <c r="N62" i="9" s="1"/>
  <c r="L9" i="9"/>
  <c r="M15" i="9"/>
  <c r="N15" i="9" s="1"/>
  <c r="M64" i="9"/>
  <c r="N64" i="9" s="1"/>
  <c r="M7" i="9"/>
  <c r="N7" i="9" s="1"/>
  <c r="M39" i="9"/>
  <c r="L46" i="9"/>
  <c r="M43" i="9"/>
  <c r="N43" i="9" s="1"/>
  <c r="L52" i="9"/>
  <c r="M40" i="9"/>
  <c r="N40" i="9" s="1"/>
  <c r="L58" i="9"/>
  <c r="M58" i="9"/>
  <c r="N58" i="9" s="1"/>
  <c r="L17" i="9"/>
  <c r="L22" i="9"/>
  <c r="L54" i="9"/>
  <c r="L23" i="9"/>
  <c r="L55" i="9"/>
  <c r="L21" i="9"/>
  <c r="L24" i="9"/>
  <c r="L56" i="9"/>
  <c r="L11" i="9"/>
  <c r="L32" i="9"/>
  <c r="L51" i="9"/>
  <c r="L10" i="9"/>
  <c r="L8" i="9"/>
  <c r="L59" i="9"/>
  <c r="L60" i="9"/>
  <c r="L31" i="9"/>
  <c r="L16" i="9"/>
  <c r="L27" i="9"/>
  <c r="L29" i="9"/>
  <c r="L39" i="9"/>
  <c r="K55" i="9" l="1"/>
  <c r="K35" i="9"/>
  <c r="K66" i="9"/>
  <c r="K65" i="9"/>
  <c r="K14" i="9"/>
  <c r="K63" i="9"/>
  <c r="K62" i="9"/>
  <c r="K61" i="9"/>
  <c r="K60" i="9"/>
  <c r="K59" i="9"/>
  <c r="K30" i="9"/>
  <c r="K29" i="9"/>
  <c r="K27" i="9"/>
  <c r="K58" i="9"/>
  <c r="K21" i="9"/>
  <c r="K56" i="9"/>
  <c r="K25" i="9"/>
  <c r="K24" i="9"/>
  <c r="K22" i="9"/>
  <c r="K20" i="9"/>
  <c r="K23" i="9"/>
  <c r="K18" i="9"/>
  <c r="K64" i="9"/>
  <c r="K67" i="9"/>
  <c r="K34" i="9"/>
  <c r="K33" i="9"/>
  <c r="K32" i="9"/>
  <c r="K31" i="9"/>
  <c r="K26" i="9"/>
  <c r="K57" i="9"/>
  <c r="K28" i="9"/>
  <c r="K54" i="9"/>
  <c r="K52" i="9"/>
  <c r="K51" i="9"/>
  <c r="K50" i="9"/>
  <c r="K53" i="9"/>
  <c r="K49" i="9"/>
  <c r="K48" i="9"/>
  <c r="K19" i="9"/>
  <c r="K47" i="9"/>
  <c r="K17" i="9"/>
  <c r="K46" i="9"/>
  <c r="K16" i="9"/>
  <c r="K45" i="9"/>
  <c r="K15" i="9"/>
  <c r="K44" i="9"/>
  <c r="K13" i="9"/>
  <c r="K11" i="9"/>
  <c r="K12" i="9"/>
  <c r="K10" i="9"/>
  <c r="K43" i="9"/>
  <c r="K41" i="9"/>
  <c r="K42" i="9"/>
  <c r="K40" i="9"/>
  <c r="K9" i="9"/>
  <c r="K8" i="9"/>
  <c r="K38" i="9"/>
  <c r="K39" i="9"/>
  <c r="K6" i="9"/>
  <c r="K7" i="9"/>
  <c r="K37" i="9"/>
  <c r="K4" i="9"/>
  <c r="K5" i="9"/>
  <c r="S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<sst xmlns="http://schemas.openxmlformats.org/spreadsheetml/2006/main" count="119" uniqueCount="114">
  <si>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</si>
  <si>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</si>
  <si>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</si>
  <si>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</si>
  <si>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</si>
  <si>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</si>
  <si>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</si>
  <si>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</si>
  <si>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</si>
  <si>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</si>
  <si>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</si>
  <si>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</si>
  <si>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</si>
  <si>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</si>
  <si>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</si>
  <si>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</si>
  <si>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</si>
  <si>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</si>
  <si>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</si>
  <si>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</si>
  <si>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</si>
  <si>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</si>
  <si>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</si>
  <si>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</si>
  <si>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</si>
  <si>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</si>
  <si>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</si>
  <si>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</si>
  <si>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</si>
  <si>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</si>
  <si>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</si>
  <si>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</si>
  <si>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</si>
  <si>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</si>
  <si>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</si>
  <si>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</si>
  <si>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</si>
  <si>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</si>
  <si>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</si>
  <si>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</si>
  <si>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</si>
  <si>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</si>
  <si>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</si>
  <si>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</si>
  <si>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</si>
  <si>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</si>
  <si>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</si>
  <si>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</si>
  <si>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</si>
  <si>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</si>
  <si>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</si>
  <si>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</si>
  <si>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</si>
  <si>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</si>
  <si>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</si>
  <si>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</si>
  <si>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</si>
  <si>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</si>
  <si>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</si>
  <si>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</si>
  <si>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</si>
  <si>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</si>
  <si>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</si>
  <si>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</si>
  <si>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</si>
  <si>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</si>
  <si>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</si>
  <si>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</si>
  <si>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053CollisionDataSet6276096X3138048X95</t>
  </si>
  <si>
    <t>054CollisionDataSet7324672X3662336X100</t>
  </si>
  <si>
    <t>055CollisionDataSet7427072X3713536X100</t>
  </si>
  <si>
    <t>056CollisionDataSet7529472X3764736X100</t>
  </si>
  <si>
    <t>057CollisionDataSet7631872X3815936X101</t>
  </si>
  <si>
    <t>058CollisionDataSet7734272X3867136X101</t>
  </si>
  <si>
    <t>059CollisionDataSet7836672X3918336X102</t>
  </si>
  <si>
    <t>060CollisionDataSet7939072X3969536X102</t>
  </si>
  <si>
    <t>061CollisionDataSet8373248X4186624X104</t>
  </si>
  <si>
    <t>062CollisionDataSet8475648X4237824X104</t>
  </si>
  <si>
    <t>063CollisionDataSet8578048X4289024X105</t>
  </si>
  <si>
    <t>064CollisionDataSet8680448X4340224X105</t>
  </si>
  <si>
    <t>065CollisionDataSet8782848X4391424X106</t>
  </si>
  <si>
    <t>Linear Fit</t>
  </si>
  <si>
    <t>ploy res-linear res</t>
  </si>
  <si>
    <t>Linear Residuals
mean</t>
  </si>
  <si>
    <t>Linear Residuals mean differnce</t>
  </si>
  <si>
    <t>Quadtratic Residuals mean differnce</t>
  </si>
  <si>
    <t>Quadtratic Residual Mean</t>
  </si>
  <si>
    <t>Quadtratic Residue</t>
  </si>
  <si>
    <t xml:space="preserve">Quadtratic
Fit </t>
  </si>
  <si>
    <t>Min(Linear Residue)</t>
  </si>
  <si>
    <t>Max(Linear Residue)</t>
  </si>
  <si>
    <t>STD(LinearResidue)</t>
  </si>
  <si>
    <t>Mean(LinearResidue)</t>
  </si>
  <si>
    <t xml:space="preserve">coefficient of variation (CV) </t>
  </si>
  <si>
    <t xml:space="preserve">Sorted </t>
  </si>
  <si>
    <t>Linear 
Residuals</t>
  </si>
  <si>
    <t>Linear 
residuals ABS</t>
  </si>
  <si>
    <t xml:space="preserve">LN fit </t>
  </si>
  <si>
    <t>LOG10
Graphics Time</t>
  </si>
  <si>
    <t>Log Mean</t>
  </si>
  <si>
    <t>LOG10 Mean</t>
  </si>
  <si>
    <t>Log Residual</t>
  </si>
  <si>
    <t>CMS</t>
  </si>
  <si>
    <t>LOG10-LN Transform Fit</t>
  </si>
  <si>
    <t>PQBRT Compute Data LOG10 Fit Residue</t>
  </si>
  <si>
    <t>PQBRT Compute Data LOG10 Fit Residue Mean</t>
  </si>
  <si>
    <t xml:space="preserve">PQBRT Total Data </t>
  </si>
  <si>
    <t>PQBRT Total Data Linear Fit Residue</t>
  </si>
  <si>
    <t>PQBRT Total Data Linear Fit Residue Mean</t>
  </si>
  <si>
    <t>PQBRT Total Data Linear Fit</t>
  </si>
  <si>
    <t xml:space="preserve">PQBRT Total Data log(10) </t>
  </si>
  <si>
    <t>PQBRT Total Data log(10) Trendline</t>
  </si>
  <si>
    <t xml:space="preserve">PQBRT Total Data LOG10 </t>
  </si>
  <si>
    <t>PQBRT Total Data LOG10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</si>
</sst>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 applyAlignment="1">
      <alignment wrapText="1"/>
    </xf>
    <xf numFmtId="0" fontId="0" fillId="2" borderId="1" xfId="1" applyFont="1" applyBorder="1"/>
    <xf numFmtId="0" fontId="1" fillId="2" borderId="2" xfId="1" applyBorder="1"/>
    <xf numFmtId="0" fontId="1" fillId="3" borderId="1" xfId="2" applyBorder="1"/>
    <xf numFmtId="0" fontId="0" fillId="2" borderId="2" xfId="1" applyFont="1" applyBorder="1" applyAlignment="1">
      <alignment wrapText="1"/>
    </xf>
    <xf numFmtId="0" fontId="0" fillId="4" borderId="1" xfId="0" applyFill="1" applyBorder="1"/>
  </cellXfs>
  <cellStyles count="3"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Total Performance</a:t>
            </a:r>
          </a:p>
          <a:p>
            <a:pPr>
              <a:defRPr/>
            </a:pPr>
            <a:r>
              <a:rPr lang="en-US"/>
              <a:t>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13004621262958E-2"/>
          <c:y val="7.4590258166412612E-2"/>
          <c:w val="0.87812425112035841"/>
          <c:h val="0.851128314018138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Quad'!$P$2</c:f>
              <c:strCache>
                <c:ptCount val="1"/>
                <c:pt idx="0">
                  <c:v>PQBRT Total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409085954019187E-2"/>
                  <c:y val="0.481587761350650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 Segments'!$A$4:$A$69</c:f>
              <c:numCache>
                <c:formatCode>General</c:formatCode>
                <c:ptCount val="66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  <c:pt idx="65">
                  <c:v>7.0146500000000001E-2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7-4C8A-BE60-B4D2A1F53186}"/>
            </c:ext>
          </c:extLst>
        </c:ser>
        <c:ser>
          <c:idx val="1"/>
          <c:order val="1"/>
          <c:tx>
            <c:strRef>
              <c:f>'Total Quad'!$P$3</c:f>
              <c:strCache>
                <c:ptCount val="1"/>
                <c:pt idx="0">
                  <c:v>PQBRT Total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Segments'!$B$4:$B$67</c:f>
              <c:numCache>
                <c:formatCode>General</c:formatCode>
                <c:ptCount val="64"/>
                <c:pt idx="0">
                  <c:v>-1.9342399770094608E-4</c:v>
                </c:pt>
                <c:pt idx="1">
                  <c:v>-7.2422370573680024E-5</c:v>
                </c:pt>
                <c:pt idx="2">
                  <c:v>8.2466131961897904E-6</c:v>
                </c:pt>
                <c:pt idx="3">
                  <c:v>8.8916582847413589E-5</c:v>
                </c:pt>
                <c:pt idx="4">
                  <c:v>1.6958753837999137E-4</c:v>
                </c:pt>
                <c:pt idx="5">
                  <c:v>2.5025947979392314E-4</c:v>
                </c:pt>
                <c:pt idx="6">
                  <c:v>3.309324070892089E-4</c:v>
                </c:pt>
                <c:pt idx="7">
                  <c:v>4.1160632026584863E-4</c:v>
                </c:pt>
                <c:pt idx="8">
                  <c:v>4.922812193238423E-4</c:v>
                </c:pt>
                <c:pt idx="9">
                  <c:v>8.8760247562298319E-4</c:v>
                </c:pt>
                <c:pt idx="10">
                  <c:v>1.4039760925038656E-3</c:v>
                </c:pt>
                <c:pt idx="11">
                  <c:v>2.1786122335131744E-3</c:v>
                </c:pt>
                <c:pt idx="12">
                  <c:v>2.6950868046447039E-3</c:v>
                </c:pt>
                <c:pt idx="13">
                  <c:v>3.3407368053251052E-3</c:v>
                </c:pt>
                <c:pt idx="14">
                  <c:v>3.8573022352822173E-3</c:v>
                </c:pt>
                <c:pt idx="15">
                  <c:v>4.6322260959058706E-3</c:v>
                </c:pt>
                <c:pt idx="16">
                  <c:v>5.2780653858062352E-3</c:v>
                </c:pt>
                <c:pt idx="17">
                  <c:v>5.923967772113254E-3</c:v>
                </c:pt>
                <c:pt idx="18">
                  <c:v>7.086751070410657E-3</c:v>
                </c:pt>
                <c:pt idx="19">
                  <c:v>8.3789722793086146E-3</c:v>
                </c:pt>
                <c:pt idx="20">
                  <c:v>9.6714458738331906E-3</c:v>
                </c:pt>
                <c:pt idx="21">
                  <c:v>1.0964171853984383E-2</c:v>
                </c:pt>
                <c:pt idx="22">
                  <c:v>1.2257150219762194E-2</c:v>
                </c:pt>
                <c:pt idx="23">
                  <c:v>1.3550380971166622E-2</c:v>
                </c:pt>
                <c:pt idx="24">
                  <c:v>1.4843864108197671E-2</c:v>
                </c:pt>
                <c:pt idx="25">
                  <c:v>1.6137599630855336E-2</c:v>
                </c:pt>
                <c:pt idx="26">
                  <c:v>1.743158753913962E-2</c:v>
                </c:pt>
                <c:pt idx="27">
                  <c:v>1.8725827833050518E-2</c:v>
                </c:pt>
                <c:pt idx="28">
                  <c:v>2.0020320512588036E-2</c:v>
                </c:pt>
                <c:pt idx="29">
                  <c:v>2.1315065577752174E-2</c:v>
                </c:pt>
                <c:pt idx="30">
                  <c:v>2.2610063028542928E-2</c:v>
                </c:pt>
                <c:pt idx="31">
                  <c:v>2.3905312864960299E-2</c:v>
                </c:pt>
                <c:pt idx="32">
                  <c:v>2.5200815087004291E-2</c:v>
                </c:pt>
                <c:pt idx="33">
                  <c:v>2.6496569694674899E-2</c:v>
                </c:pt>
                <c:pt idx="34">
                  <c:v>2.7662964631289207E-2</c:v>
                </c:pt>
                <c:pt idx="35">
                  <c:v>2.8959198771650388E-2</c:v>
                </c:pt>
                <c:pt idx="36">
                  <c:v>3.0255685297638186E-2</c:v>
                </c:pt>
                <c:pt idx="37">
                  <c:v>3.1552424209252597E-2</c:v>
                </c:pt>
                <c:pt idx="38">
                  <c:v>3.2849415506493639E-2</c:v>
                </c:pt>
                <c:pt idx="39">
                  <c:v>3.4146659189361286E-2</c:v>
                </c:pt>
                <c:pt idx="40">
                  <c:v>3.5444155257855561E-2</c:v>
                </c:pt>
                <c:pt idx="41">
                  <c:v>3.6741903711976449E-2</c:v>
                </c:pt>
                <c:pt idx="42">
                  <c:v>3.8039904551723958E-2</c:v>
                </c:pt>
                <c:pt idx="43">
                  <c:v>3.9338157777098079E-2</c:v>
                </c:pt>
                <c:pt idx="44">
                  <c:v>4.0636663388098827E-2</c:v>
                </c:pt>
                <c:pt idx="45">
                  <c:v>4.1935421384726182E-2</c:v>
                </c:pt>
                <c:pt idx="46">
                  <c:v>4.3234431766980164E-2</c:v>
                </c:pt>
                <c:pt idx="47">
                  <c:v>4.4533694534860759E-2</c:v>
                </c:pt>
                <c:pt idx="48">
                  <c:v>4.5833209688367973E-2</c:v>
                </c:pt>
                <c:pt idx="49">
                  <c:v>4.7132977227501809E-2</c:v>
                </c:pt>
                <c:pt idx="50">
                  <c:v>4.8042964674343332E-2</c:v>
                </c:pt>
                <c:pt idx="51">
                  <c:v>4.9083101759252463E-2</c:v>
                </c:pt>
                <c:pt idx="52">
                  <c:v>4.934316126904241E-2</c:v>
                </c:pt>
                <c:pt idx="53">
                  <c:v>5.7670395966754856E-2</c:v>
                </c:pt>
                <c:pt idx="54">
                  <c:v>5.8484156545524267E-2</c:v>
                </c:pt>
                <c:pt idx="55">
                  <c:v>5.9298015712429084E-2</c:v>
                </c:pt>
                <c:pt idx="56">
                  <c:v>6.0111973467469292E-2</c:v>
                </c:pt>
                <c:pt idx="57">
                  <c:v>6.0926029810644898E-2</c:v>
                </c:pt>
                <c:pt idx="58">
                  <c:v>6.174018474195591E-2</c:v>
                </c:pt>
                <c:pt idx="59">
                  <c:v>6.255443826140232E-2</c:v>
                </c:pt>
                <c:pt idx="60">
                  <c:v>6.6007968379733564E-2</c:v>
                </c:pt>
                <c:pt idx="61">
                  <c:v>6.6822738501009449E-2</c:v>
                </c:pt>
                <c:pt idx="62">
                  <c:v>6.7637607210420739E-2</c:v>
                </c:pt>
                <c:pt idx="63">
                  <c:v>6.845257450796742E-2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57-4C8A-BE60-B4D2A1F5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9565460072554796"/>
              <c:y val="0.92571855706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15428335006837371"/>
          <c:h val="0.165037872292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Total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Ploynomial Fit Residuals</a:t>
            </a:r>
          </a:p>
        </c:rich>
      </c:tx>
      <c:layout>
        <c:manualLayout>
          <c:xMode val="edge"/>
          <c:yMode val="edge"/>
          <c:x val="0.3676597450463564"/>
          <c:y val="4.7673562863465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9272212196275"/>
          <c:y val="0.11180973701816685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Quad'!$P$23</c:f>
              <c:strCache>
                <c:ptCount val="1"/>
                <c:pt idx="0">
                  <c:v>PQBRT Total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Segments'!$C$4:$C$67</c:f>
              <c:numCache>
                <c:formatCode>General</c:formatCode>
                <c:ptCount val="64"/>
                <c:pt idx="0">
                  <c:v>2.1051199770094609E-4</c:v>
                </c:pt>
                <c:pt idx="1">
                  <c:v>1.3914237057368001E-4</c:v>
                </c:pt>
                <c:pt idx="2">
                  <c:v>1.2519338680381021E-4</c:v>
                </c:pt>
                <c:pt idx="3">
                  <c:v>8.9067417152586419E-5</c:v>
                </c:pt>
                <c:pt idx="4">
                  <c:v>5.0668461620008627E-5</c:v>
                </c:pt>
                <c:pt idx="5">
                  <c:v>1.0092520206076848E-5</c:v>
                </c:pt>
                <c:pt idx="6">
                  <c:v>-2.4884407089208888E-5</c:v>
                </c:pt>
                <c:pt idx="7">
                  <c:v>-6.114232026584865E-5</c:v>
                </c:pt>
                <c:pt idx="8">
                  <c:v>-1.0060121932384231E-4</c:v>
                </c:pt>
                <c:pt idx="9">
                  <c:v>-4.3048247562298321E-4</c:v>
                </c:pt>
                <c:pt idx="10">
                  <c:v>-7.2010409250386552E-4</c:v>
                </c:pt>
                <c:pt idx="11">
                  <c:v>-3.0962223351317436E-4</c:v>
                </c:pt>
                <c:pt idx="12">
                  <c:v>-8.8727880464470397E-4</c:v>
                </c:pt>
                <c:pt idx="13">
                  <c:v>-1.0995248053251049E-3</c:v>
                </c:pt>
                <c:pt idx="14">
                  <c:v>-1.0511282352822175E-3</c:v>
                </c:pt>
                <c:pt idx="15">
                  <c:v>-1.3617020959058707E-3</c:v>
                </c:pt>
                <c:pt idx="16">
                  <c:v>-1.3051733858062348E-3</c:v>
                </c:pt>
                <c:pt idx="17">
                  <c:v>-1.2790577211325375E-4</c:v>
                </c:pt>
                <c:pt idx="18">
                  <c:v>-7.1913107041065693E-4</c:v>
                </c:pt>
                <c:pt idx="19">
                  <c:v>-8.0175227930861549E-4</c:v>
                </c:pt>
                <c:pt idx="20">
                  <c:v>-2.1304558738331906E-3</c:v>
                </c:pt>
                <c:pt idx="21">
                  <c:v>-1.0637218539843833E-3</c:v>
                </c:pt>
                <c:pt idx="22">
                  <c:v>-9.6483021976219441E-4</c:v>
                </c:pt>
                <c:pt idx="23">
                  <c:v>-1.0269109711666217E-3</c:v>
                </c:pt>
                <c:pt idx="24">
                  <c:v>-6.9905410819767061E-4</c:v>
                </c:pt>
                <c:pt idx="25">
                  <c:v>-1.4144396308553367E-3</c:v>
                </c:pt>
                <c:pt idx="26">
                  <c:v>-1.5825075391396187E-3</c:v>
                </c:pt>
                <c:pt idx="27">
                  <c:v>-1.6433378330505191E-3</c:v>
                </c:pt>
                <c:pt idx="28">
                  <c:v>-1.3833605125880347E-3</c:v>
                </c:pt>
                <c:pt idx="29">
                  <c:v>-1.2382655777521713E-3</c:v>
                </c:pt>
                <c:pt idx="30">
                  <c:v>-8.7639302854292805E-4</c:v>
                </c:pt>
                <c:pt idx="31">
                  <c:v>-2.1555628649602976E-3</c:v>
                </c:pt>
                <c:pt idx="32">
                  <c:v>-1.0770950870042928E-3</c:v>
                </c:pt>
                <c:pt idx="33">
                  <c:v>-2.0816796946749004E-3</c:v>
                </c:pt>
                <c:pt idx="34">
                  <c:v>-1.0003446312892086E-3</c:v>
                </c:pt>
                <c:pt idx="35">
                  <c:v>-5.8695877165038796E-4</c:v>
                </c:pt>
                <c:pt idx="36">
                  <c:v>-1.731945297638187E-3</c:v>
                </c:pt>
                <c:pt idx="37">
                  <c:v>-1.429744209252598E-3</c:v>
                </c:pt>
                <c:pt idx="38">
                  <c:v>-1.0811455064936373E-3</c:v>
                </c:pt>
                <c:pt idx="39">
                  <c:v>-2.1576191893612831E-3</c:v>
                </c:pt>
                <c:pt idx="40">
                  <c:v>-5.8857525785556419E-4</c:v>
                </c:pt>
                <c:pt idx="41">
                  <c:v>-8.6854371197644942E-4</c:v>
                </c:pt>
                <c:pt idx="42">
                  <c:v>-1.9561545517239598E-3</c:v>
                </c:pt>
                <c:pt idx="43">
                  <c:v>-1.2508477770980797E-3</c:v>
                </c:pt>
                <c:pt idx="44">
                  <c:v>-1.3033833880988221E-3</c:v>
                </c:pt>
                <c:pt idx="45">
                  <c:v>-9.2348138472618524E-4</c:v>
                </c:pt>
                <c:pt idx="46">
                  <c:v>-1.2471217669801637E-3</c:v>
                </c:pt>
                <c:pt idx="47">
                  <c:v>-7.6436453486075639E-4</c:v>
                </c:pt>
                <c:pt idx="48">
                  <c:v>-1.3472296883679721E-3</c:v>
                </c:pt>
                <c:pt idx="49">
                  <c:v>-1.7551772275018057E-3</c:v>
                </c:pt>
                <c:pt idx="50">
                  <c:v>-8.6820467434333554E-4</c:v>
                </c:pt>
                <c:pt idx="51">
                  <c:v>-2.6757175925246068E-4</c:v>
                </c:pt>
                <c:pt idx="52">
                  <c:v>-1.2433126904241171E-4</c:v>
                </c:pt>
                <c:pt idx="53">
                  <c:v>-8.3202259667548573E-3</c:v>
                </c:pt>
                <c:pt idx="54">
                  <c:v>-1.5927965455242651E-3</c:v>
                </c:pt>
                <c:pt idx="55">
                  <c:v>-3.9251571242908401E-4</c:v>
                </c:pt>
                <c:pt idx="56">
                  <c:v>-7.7757346746928913E-4</c:v>
                </c:pt>
                <c:pt idx="57">
                  <c:v>-1.1466398106448963E-3</c:v>
                </c:pt>
                <c:pt idx="58">
                  <c:v>-7.0318474195590897E-4</c:v>
                </c:pt>
                <c:pt idx="59">
                  <c:v>-6.1103826140231771E-4</c:v>
                </c:pt>
                <c:pt idx="60">
                  <c:v>-4.1283683797335644E-3</c:v>
                </c:pt>
                <c:pt idx="61">
                  <c:v>-2.7933850100944624E-4</c:v>
                </c:pt>
                <c:pt idx="62">
                  <c:v>-7.0660721042074826E-4</c:v>
                </c:pt>
                <c:pt idx="63">
                  <c:v>-1.1100745079674207E-3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8-4C09-B602-58B460F6D49B}"/>
            </c:ext>
          </c:extLst>
        </c:ser>
        <c:ser>
          <c:idx val="1"/>
          <c:order val="1"/>
          <c:tx>
            <c:strRef>
              <c:f>'Total Quad'!$P$24</c:f>
              <c:strCache>
                <c:ptCount val="1"/>
                <c:pt idx="0">
                  <c:v>PQBRT Total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Segments'!$M$4:$M$67</c:f>
              <c:numCache>
                <c:formatCode>General</c:formatCode>
                <c:ptCount val="64"/>
                <c:pt idx="0">
                  <c:v>-1.0739762428343077E-3</c:v>
                </c:pt>
                <c:pt idx="1">
                  <c:v>-1.0739762428343077E-3</c:v>
                </c:pt>
                <c:pt idx="2">
                  <c:v>-1.0739762428343077E-3</c:v>
                </c:pt>
                <c:pt idx="3">
                  <c:v>-1.0739762428343077E-3</c:v>
                </c:pt>
                <c:pt idx="4">
                  <c:v>-1.0739762428343077E-3</c:v>
                </c:pt>
                <c:pt idx="5">
                  <c:v>-1.0739762428343077E-3</c:v>
                </c:pt>
                <c:pt idx="6">
                  <c:v>-1.0739762428343077E-3</c:v>
                </c:pt>
                <c:pt idx="7">
                  <c:v>-1.0739762428343077E-3</c:v>
                </c:pt>
                <c:pt idx="8">
                  <c:v>-1.0739762428343077E-3</c:v>
                </c:pt>
                <c:pt idx="9">
                  <c:v>-1.0739762428343077E-3</c:v>
                </c:pt>
                <c:pt idx="10">
                  <c:v>-1.0739762428343077E-3</c:v>
                </c:pt>
                <c:pt idx="11">
                  <c:v>-1.0739762428343077E-3</c:v>
                </c:pt>
                <c:pt idx="12">
                  <c:v>-1.0739762428343077E-3</c:v>
                </c:pt>
                <c:pt idx="13">
                  <c:v>-1.0739762428343077E-3</c:v>
                </c:pt>
                <c:pt idx="14">
                  <c:v>-1.0739762428343077E-3</c:v>
                </c:pt>
                <c:pt idx="15">
                  <c:v>-1.0739762428343077E-3</c:v>
                </c:pt>
                <c:pt idx="16">
                  <c:v>-1.0739762428343077E-3</c:v>
                </c:pt>
                <c:pt idx="17">
                  <c:v>-1.0739762428343077E-3</c:v>
                </c:pt>
                <c:pt idx="18">
                  <c:v>-1.0739762428343077E-3</c:v>
                </c:pt>
                <c:pt idx="19">
                  <c:v>-1.0739762428343077E-3</c:v>
                </c:pt>
                <c:pt idx="20">
                  <c:v>-1.0739762428343077E-3</c:v>
                </c:pt>
                <c:pt idx="21">
                  <c:v>-1.0739762428343077E-3</c:v>
                </c:pt>
                <c:pt idx="22">
                  <c:v>-1.0739762428343077E-3</c:v>
                </c:pt>
                <c:pt idx="23">
                  <c:v>-1.0739762428343077E-3</c:v>
                </c:pt>
                <c:pt idx="24">
                  <c:v>-1.0739762428343077E-3</c:v>
                </c:pt>
                <c:pt idx="25">
                  <c:v>-1.0739762428343077E-3</c:v>
                </c:pt>
                <c:pt idx="26">
                  <c:v>-1.0739762428343077E-3</c:v>
                </c:pt>
                <c:pt idx="27">
                  <c:v>-1.0739762428343077E-3</c:v>
                </c:pt>
                <c:pt idx="28">
                  <c:v>-1.0739762428343077E-3</c:v>
                </c:pt>
                <c:pt idx="29">
                  <c:v>-1.0739762428343077E-3</c:v>
                </c:pt>
                <c:pt idx="30">
                  <c:v>-1.0739762428343077E-3</c:v>
                </c:pt>
                <c:pt idx="31">
                  <c:v>-1.0739762428343077E-3</c:v>
                </c:pt>
                <c:pt idx="32">
                  <c:v>-1.0739762428343077E-3</c:v>
                </c:pt>
                <c:pt idx="33">
                  <c:v>-1.0739762428343077E-3</c:v>
                </c:pt>
                <c:pt idx="34">
                  <c:v>-1.0739762428343077E-3</c:v>
                </c:pt>
                <c:pt idx="35">
                  <c:v>-1.0739762428343077E-3</c:v>
                </c:pt>
                <c:pt idx="36">
                  <c:v>-1.0739762428343077E-3</c:v>
                </c:pt>
                <c:pt idx="37">
                  <c:v>-1.0739762428343077E-3</c:v>
                </c:pt>
                <c:pt idx="38">
                  <c:v>-1.0739762428343077E-3</c:v>
                </c:pt>
                <c:pt idx="39">
                  <c:v>-1.0739762428343077E-3</c:v>
                </c:pt>
                <c:pt idx="40">
                  <c:v>-1.0739762428343077E-3</c:v>
                </c:pt>
                <c:pt idx="41">
                  <c:v>-1.0739762428343077E-3</c:v>
                </c:pt>
                <c:pt idx="42">
                  <c:v>-1.0739762428343077E-3</c:v>
                </c:pt>
                <c:pt idx="43">
                  <c:v>-1.0739762428343077E-3</c:v>
                </c:pt>
                <c:pt idx="44">
                  <c:v>-1.0739762428343077E-3</c:v>
                </c:pt>
                <c:pt idx="45">
                  <c:v>-1.0739762428343077E-3</c:v>
                </c:pt>
                <c:pt idx="46">
                  <c:v>-1.0739762428343077E-3</c:v>
                </c:pt>
                <c:pt idx="47">
                  <c:v>-1.0739762428343077E-3</c:v>
                </c:pt>
                <c:pt idx="48">
                  <c:v>-1.0739762428343077E-3</c:v>
                </c:pt>
                <c:pt idx="49">
                  <c:v>-1.0739762428343077E-3</c:v>
                </c:pt>
                <c:pt idx="50">
                  <c:v>-1.0739762428343077E-3</c:v>
                </c:pt>
                <c:pt idx="51">
                  <c:v>-1.0739762428343077E-3</c:v>
                </c:pt>
                <c:pt idx="52">
                  <c:v>-1.0739762428343077E-3</c:v>
                </c:pt>
                <c:pt idx="53">
                  <c:v>-1.0739762428343077E-3</c:v>
                </c:pt>
                <c:pt idx="54">
                  <c:v>-1.0739762428343077E-3</c:v>
                </c:pt>
                <c:pt idx="55">
                  <c:v>-1.0739762428343077E-3</c:v>
                </c:pt>
                <c:pt idx="56">
                  <c:v>-1.0739762428343077E-3</c:v>
                </c:pt>
                <c:pt idx="57">
                  <c:v>-1.0739762428343077E-3</c:v>
                </c:pt>
                <c:pt idx="58">
                  <c:v>-1.0739762428343077E-3</c:v>
                </c:pt>
                <c:pt idx="59">
                  <c:v>-1.0739762428343077E-3</c:v>
                </c:pt>
                <c:pt idx="60">
                  <c:v>-1.0739762428343077E-3</c:v>
                </c:pt>
                <c:pt idx="61">
                  <c:v>-1.0739762428343077E-3</c:v>
                </c:pt>
                <c:pt idx="62">
                  <c:v>-1.0739762428343077E-3</c:v>
                </c:pt>
                <c:pt idx="63">
                  <c:v>-1.0739762428343077E-3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E8-4C09-B602-58B460F6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60022956821073"/>
          <c:y val="0.53174798003190782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Total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Linear'!$P$2</c:f>
              <c:strCache>
                <c:ptCount val="1"/>
                <c:pt idx="0">
                  <c:v>PQBRT Total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503970459574905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 Segments'!$A$4:$A$67</c:f>
              <c:numCache>
                <c:formatCode>General</c:formatCode>
                <c:ptCount val="64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ser>
          <c:idx val="1"/>
          <c:order val="1"/>
          <c:tx>
            <c:strRef>
              <c:f>'Total Linear'!$P$3</c:f>
              <c:strCache>
                <c:ptCount val="1"/>
                <c:pt idx="0">
                  <c:v>PQBRT Total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-2.2532016918753377E-4</c:v>
                </c:pt>
                <c:pt idx="1">
                  <c:v>-1.0376602703584712E-4</c:v>
                </c:pt>
                <c:pt idx="2">
                  <c:v>-2.2729932268056026E-5</c:v>
                </c:pt>
                <c:pt idx="3">
                  <c:v>5.8306162499735124E-5</c:v>
                </c:pt>
                <c:pt idx="4">
                  <c:v>1.3934225726752622E-4</c:v>
                </c:pt>
                <c:pt idx="5">
                  <c:v>2.2037835203531737E-4</c:v>
                </c:pt>
                <c:pt idx="6">
                  <c:v>3.0141444680310847E-4</c:v>
                </c:pt>
                <c:pt idx="7">
                  <c:v>3.8245054157089956E-4</c:v>
                </c:pt>
                <c:pt idx="8">
                  <c:v>4.6348663633869066E-4</c:v>
                </c:pt>
                <c:pt idx="9">
                  <c:v>8.6056350070086701E-4</c:v>
                </c:pt>
                <c:pt idx="10">
                  <c:v>1.3791945072147301E-3</c:v>
                </c:pt>
                <c:pt idx="11">
                  <c:v>2.157141016985525E-3</c:v>
                </c:pt>
                <c:pt idx="12">
                  <c:v>2.6757720234993881E-3</c:v>
                </c:pt>
                <c:pt idx="13">
                  <c:v>3.3240607816417168E-3</c:v>
                </c:pt>
                <c:pt idx="14">
                  <c:v>3.8426917881555795E-3</c:v>
                </c:pt>
                <c:pt idx="15">
                  <c:v>4.6206382979263744E-3</c:v>
                </c:pt>
                <c:pt idx="16">
                  <c:v>5.2689270560687031E-3</c:v>
                </c:pt>
                <c:pt idx="17">
                  <c:v>5.9172158142110319E-3</c:v>
                </c:pt>
                <c:pt idx="18">
                  <c:v>7.0841355788672242E-3</c:v>
                </c:pt>
                <c:pt idx="19">
                  <c:v>8.3807130951518826E-3</c:v>
                </c:pt>
                <c:pt idx="20">
                  <c:v>9.6772906114365401E-3</c:v>
                </c:pt>
                <c:pt idx="21">
                  <c:v>1.0973868127721198E-2</c:v>
                </c:pt>
                <c:pt idx="22">
                  <c:v>1.2270445644005855E-2</c:v>
                </c:pt>
                <c:pt idx="23">
                  <c:v>1.3567023160290513E-2</c:v>
                </c:pt>
                <c:pt idx="24">
                  <c:v>1.486360067657517E-2</c:v>
                </c:pt>
                <c:pt idx="25">
                  <c:v>1.616017819285983E-2</c:v>
                </c:pt>
                <c:pt idx="26">
                  <c:v>1.7456755709144487E-2</c:v>
                </c:pt>
                <c:pt idx="27">
                  <c:v>1.8753333225429145E-2</c:v>
                </c:pt>
                <c:pt idx="28">
                  <c:v>2.0049910741713802E-2</c:v>
                </c:pt>
                <c:pt idx="29">
                  <c:v>2.134648825799846E-2</c:v>
                </c:pt>
                <c:pt idx="30">
                  <c:v>2.2643065774283117E-2</c:v>
                </c:pt>
                <c:pt idx="31">
                  <c:v>2.3939643290567775E-2</c:v>
                </c:pt>
                <c:pt idx="32">
                  <c:v>2.5236220806852432E-2</c:v>
                </c:pt>
                <c:pt idx="33">
                  <c:v>2.653279832313709E-2</c:v>
                </c:pt>
                <c:pt idx="34">
                  <c:v>2.7699718087793281E-2</c:v>
                </c:pt>
                <c:pt idx="35">
                  <c:v>2.8996295604077939E-2</c:v>
                </c:pt>
                <c:pt idx="36">
                  <c:v>3.0292873120362596E-2</c:v>
                </c:pt>
                <c:pt idx="37">
                  <c:v>3.1589450636647254E-2</c:v>
                </c:pt>
                <c:pt idx="38">
                  <c:v>3.2886028152931915E-2</c:v>
                </c:pt>
                <c:pt idx="39">
                  <c:v>3.4182605669216576E-2</c:v>
                </c:pt>
                <c:pt idx="40">
                  <c:v>3.5479183185501223E-2</c:v>
                </c:pt>
                <c:pt idx="41">
                  <c:v>3.6775760701785884E-2</c:v>
                </c:pt>
                <c:pt idx="42">
                  <c:v>3.8072338218070545E-2</c:v>
                </c:pt>
                <c:pt idx="43">
                  <c:v>3.9368915734355206E-2</c:v>
                </c:pt>
                <c:pt idx="44">
                  <c:v>4.0665493250639853E-2</c:v>
                </c:pt>
                <c:pt idx="45">
                  <c:v>4.1962070766924514E-2</c:v>
                </c:pt>
                <c:pt idx="46">
                  <c:v>4.3258648283209175E-2</c:v>
                </c:pt>
                <c:pt idx="47">
                  <c:v>4.4555225799493836E-2</c:v>
                </c:pt>
                <c:pt idx="48">
                  <c:v>4.5851803315778497E-2</c:v>
                </c:pt>
                <c:pt idx="49">
                  <c:v>4.7148380832063144E-2</c:v>
                </c:pt>
                <c:pt idx="50">
                  <c:v>4.8055985093462414E-2</c:v>
                </c:pt>
                <c:pt idx="51">
                  <c:v>4.9093247106490129E-2</c:v>
                </c:pt>
                <c:pt idx="52">
                  <c:v>4.9352562609747061E-2</c:v>
                </c:pt>
                <c:pt idx="53">
                  <c:v>5.7650658713968878E-2</c:v>
                </c:pt>
                <c:pt idx="54">
                  <c:v>5.8461019661646782E-2</c:v>
                </c:pt>
                <c:pt idx="55">
                  <c:v>5.92713806093247E-2</c:v>
                </c:pt>
                <c:pt idx="56">
                  <c:v>6.0081741557002605E-2</c:v>
                </c:pt>
                <c:pt idx="57">
                  <c:v>6.0892102504680523E-2</c:v>
                </c:pt>
                <c:pt idx="58">
                  <c:v>6.1702463452358428E-2</c:v>
                </c:pt>
                <c:pt idx="59">
                  <c:v>6.2512824400036346E-2</c:v>
                </c:pt>
                <c:pt idx="60">
                  <c:v>6.594875481819068E-2</c:v>
                </c:pt>
                <c:pt idx="61">
                  <c:v>6.6759115765868599E-2</c:v>
                </c:pt>
                <c:pt idx="62">
                  <c:v>6.7569476713546503E-2</c:v>
                </c:pt>
                <c:pt idx="63">
                  <c:v>6.8379837661224421E-2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077833367966806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Total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'Total Linear'!$P$23</c:f>
              <c:strCache>
                <c:ptCount val="1"/>
                <c:pt idx="0">
                  <c:v>PQBRT Total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2.4240816918753378E-4</c:v>
                </c:pt>
                <c:pt idx="1">
                  <c:v>1.7048602703584711E-4</c:v>
                </c:pt>
                <c:pt idx="2">
                  <c:v>1.5616993226805602E-4</c:v>
                </c:pt>
                <c:pt idx="3">
                  <c:v>1.1967783750026488E-4</c:v>
                </c:pt>
                <c:pt idx="4">
                  <c:v>8.091374273247378E-5</c:v>
                </c:pt>
                <c:pt idx="5">
                  <c:v>3.997364796468262E-5</c:v>
                </c:pt>
                <c:pt idx="6">
                  <c:v>4.633553196891542E-6</c:v>
                </c:pt>
                <c:pt idx="7">
                  <c:v>-3.1986541570899578E-5</c:v>
                </c:pt>
                <c:pt idx="8">
                  <c:v>-7.1806636338690667E-5</c:v>
                </c:pt>
                <c:pt idx="9">
                  <c:v>-4.0344350070086702E-4</c:v>
                </c:pt>
                <c:pt idx="10">
                  <c:v>-6.9532250721473002E-4</c:v>
                </c:pt>
                <c:pt idx="11">
                  <c:v>-2.8815101698552491E-4</c:v>
                </c:pt>
                <c:pt idx="12">
                  <c:v>-8.6796402349938813E-4</c:v>
                </c:pt>
                <c:pt idx="13">
                  <c:v>-1.0828487816417166E-3</c:v>
                </c:pt>
                <c:pt idx="14">
                  <c:v>-1.0365177881555797E-3</c:v>
                </c:pt>
                <c:pt idx="15">
                  <c:v>-1.3501142979263745E-3</c:v>
                </c:pt>
                <c:pt idx="16">
                  <c:v>-1.2960350560687027E-3</c:v>
                </c:pt>
                <c:pt idx="17">
                  <c:v>-1.2115381421103164E-4</c:v>
                </c:pt>
                <c:pt idx="18">
                  <c:v>-7.1651557886722415E-4</c:v>
                </c:pt>
                <c:pt idx="19">
                  <c:v>-8.0349309515188351E-4</c:v>
                </c:pt>
                <c:pt idx="20">
                  <c:v>-2.1363006114365401E-3</c:v>
                </c:pt>
                <c:pt idx="21">
                  <c:v>-1.0734181277211978E-3</c:v>
                </c:pt>
                <c:pt idx="22">
                  <c:v>-9.7812564400585542E-4</c:v>
                </c:pt>
                <c:pt idx="23">
                  <c:v>-1.0435531602905126E-3</c:v>
                </c:pt>
                <c:pt idx="24">
                  <c:v>-7.1879067657516955E-4</c:v>
                </c:pt>
                <c:pt idx="25">
                  <c:v>-1.4370181928598305E-3</c:v>
                </c:pt>
                <c:pt idx="26">
                  <c:v>-1.6076757091444856E-3</c:v>
                </c:pt>
                <c:pt idx="27">
                  <c:v>-1.6708432254291458E-3</c:v>
                </c:pt>
                <c:pt idx="28">
                  <c:v>-1.4129507417138011E-3</c:v>
                </c:pt>
                <c:pt idx="29">
                  <c:v>-1.2696882579984574E-3</c:v>
                </c:pt>
                <c:pt idx="30">
                  <c:v>-9.0939577428311713E-4</c:v>
                </c:pt>
                <c:pt idx="31">
                  <c:v>-2.189893290567773E-3</c:v>
                </c:pt>
                <c:pt idx="32">
                  <c:v>-1.1125008068524345E-3</c:v>
                </c:pt>
                <c:pt idx="33">
                  <c:v>-2.1179083231370917E-3</c:v>
                </c:pt>
                <c:pt idx="34">
                  <c:v>-1.0370980877932832E-3</c:v>
                </c:pt>
                <c:pt idx="35">
                  <c:v>-6.2405560407793881E-4</c:v>
                </c:pt>
                <c:pt idx="36">
                  <c:v>-1.7691331203625975E-3</c:v>
                </c:pt>
                <c:pt idx="37">
                  <c:v>-1.4667706366472549E-3</c:v>
                </c:pt>
                <c:pt idx="38">
                  <c:v>-1.1177581529319136E-3</c:v>
                </c:pt>
                <c:pt idx="39">
                  <c:v>-2.1935656692165725E-3</c:v>
                </c:pt>
                <c:pt idx="40">
                  <c:v>-6.2360318550122584E-4</c:v>
                </c:pt>
                <c:pt idx="41">
                  <c:v>-9.02400701785884E-4</c:v>
                </c:pt>
                <c:pt idx="42">
                  <c:v>-1.9885882180705472E-3</c:v>
                </c:pt>
                <c:pt idx="43">
                  <c:v>-1.2816057343552067E-3</c:v>
                </c:pt>
                <c:pt idx="44">
                  <c:v>-1.3322132506398479E-3</c:v>
                </c:pt>
                <c:pt idx="45">
                  <c:v>-9.5013076692451737E-4</c:v>
                </c:pt>
                <c:pt idx="46">
                  <c:v>-1.2713382832091752E-3</c:v>
                </c:pt>
                <c:pt idx="47">
                  <c:v>-7.8589579949383398E-4</c:v>
                </c:pt>
                <c:pt idx="48">
                  <c:v>-1.3658233157784958E-3</c:v>
                </c:pt>
                <c:pt idx="49">
                  <c:v>-1.7705808320631414E-3</c:v>
                </c:pt>
                <c:pt idx="50">
                  <c:v>-8.8122509346241773E-4</c:v>
                </c:pt>
                <c:pt idx="51">
                  <c:v>-2.7771710649012599E-4</c:v>
                </c:pt>
                <c:pt idx="52">
                  <c:v>-1.3373260974706286E-4</c:v>
                </c:pt>
                <c:pt idx="53">
                  <c:v>-8.3004887139688788E-3</c:v>
                </c:pt>
                <c:pt idx="54">
                  <c:v>-1.5696596616467801E-3</c:v>
                </c:pt>
                <c:pt idx="55">
                  <c:v>-3.6588060932470079E-4</c:v>
                </c:pt>
                <c:pt idx="56">
                  <c:v>-7.4734155700260235E-4</c:v>
                </c:pt>
                <c:pt idx="57">
                  <c:v>-1.1127125046805214E-3</c:v>
                </c:pt>
                <c:pt idx="58">
                  <c:v>-6.6546345235842658E-4</c:v>
                </c:pt>
                <c:pt idx="59">
                  <c:v>-5.6942440003634326E-4</c:v>
                </c:pt>
                <c:pt idx="60">
                  <c:v>-4.0691548181906803E-3</c:v>
                </c:pt>
                <c:pt idx="61">
                  <c:v>-2.1571576586859598E-4</c:v>
                </c:pt>
                <c:pt idx="62">
                  <c:v>-6.3847671354651248E-4</c:v>
                </c:pt>
                <c:pt idx="63">
                  <c:v>-1.0373376612244217E-3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ser>
          <c:idx val="1"/>
          <c:order val="1"/>
          <c:tx>
            <c:strRef>
              <c:f>'Total Linear'!$P$24</c:f>
              <c:strCache>
                <c:ptCount val="1"/>
                <c:pt idx="0">
                  <c:v>PQBRT Total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Segments'!$O$4:$O$67</c:f>
              <c:numCache>
                <c:formatCode>General</c:formatCode>
                <c:ptCount val="64"/>
                <c:pt idx="0">
                  <c:v>-1.0733444421384651E-3</c:v>
                </c:pt>
                <c:pt idx="1">
                  <c:v>-1.0733444421384651E-3</c:v>
                </c:pt>
                <c:pt idx="2">
                  <c:v>-1.0733444421384651E-3</c:v>
                </c:pt>
                <c:pt idx="3">
                  <c:v>-1.0733444421384651E-3</c:v>
                </c:pt>
                <c:pt idx="4">
                  <c:v>-1.0733444421384651E-3</c:v>
                </c:pt>
                <c:pt idx="5">
                  <c:v>-1.0733444421384651E-3</c:v>
                </c:pt>
                <c:pt idx="6">
                  <c:v>-1.0733444421384651E-3</c:v>
                </c:pt>
                <c:pt idx="7">
                  <c:v>-1.0733444421384651E-3</c:v>
                </c:pt>
                <c:pt idx="8">
                  <c:v>-1.0733444421384651E-3</c:v>
                </c:pt>
                <c:pt idx="9">
                  <c:v>-1.0733444421384651E-3</c:v>
                </c:pt>
                <c:pt idx="10">
                  <c:v>-1.0733444421384651E-3</c:v>
                </c:pt>
                <c:pt idx="11">
                  <c:v>-1.0733444421384651E-3</c:v>
                </c:pt>
                <c:pt idx="12">
                  <c:v>-1.0733444421384651E-3</c:v>
                </c:pt>
                <c:pt idx="13">
                  <c:v>-1.0733444421384651E-3</c:v>
                </c:pt>
                <c:pt idx="14">
                  <c:v>-1.0733444421384651E-3</c:v>
                </c:pt>
                <c:pt idx="15">
                  <c:v>-1.0733444421384651E-3</c:v>
                </c:pt>
                <c:pt idx="16">
                  <c:v>-1.0733444421384651E-3</c:v>
                </c:pt>
                <c:pt idx="17">
                  <c:v>-1.0733444421384651E-3</c:v>
                </c:pt>
                <c:pt idx="18">
                  <c:v>-1.0733444421384651E-3</c:v>
                </c:pt>
                <c:pt idx="19">
                  <c:v>-1.0733444421384651E-3</c:v>
                </c:pt>
                <c:pt idx="20">
                  <c:v>-1.0733444421384651E-3</c:v>
                </c:pt>
                <c:pt idx="21">
                  <c:v>-1.0733444421384651E-3</c:v>
                </c:pt>
                <c:pt idx="22">
                  <c:v>-1.0733444421384651E-3</c:v>
                </c:pt>
                <c:pt idx="23">
                  <c:v>-1.0733444421384651E-3</c:v>
                </c:pt>
                <c:pt idx="24">
                  <c:v>-1.0733444421384651E-3</c:v>
                </c:pt>
                <c:pt idx="25">
                  <c:v>-1.0733444421384651E-3</c:v>
                </c:pt>
                <c:pt idx="26">
                  <c:v>-1.0733444421384651E-3</c:v>
                </c:pt>
                <c:pt idx="27">
                  <c:v>-1.0733444421384651E-3</c:v>
                </c:pt>
                <c:pt idx="28">
                  <c:v>-1.0733444421384651E-3</c:v>
                </c:pt>
                <c:pt idx="29">
                  <c:v>-1.0733444421384651E-3</c:v>
                </c:pt>
                <c:pt idx="30">
                  <c:v>-1.0733444421384651E-3</c:v>
                </c:pt>
                <c:pt idx="31">
                  <c:v>-1.0733444421384651E-3</c:v>
                </c:pt>
                <c:pt idx="32">
                  <c:v>-1.0733444421384651E-3</c:v>
                </c:pt>
                <c:pt idx="33">
                  <c:v>-1.0733444421384651E-3</c:v>
                </c:pt>
                <c:pt idx="34">
                  <c:v>-1.0733444421384651E-3</c:v>
                </c:pt>
                <c:pt idx="35">
                  <c:v>-1.0733444421384651E-3</c:v>
                </c:pt>
                <c:pt idx="36">
                  <c:v>-1.0733444421384651E-3</c:v>
                </c:pt>
                <c:pt idx="37">
                  <c:v>-1.0733444421384651E-3</c:v>
                </c:pt>
                <c:pt idx="38">
                  <c:v>-1.0733444421384651E-3</c:v>
                </c:pt>
                <c:pt idx="39">
                  <c:v>-1.0733444421384651E-3</c:v>
                </c:pt>
                <c:pt idx="40">
                  <c:v>-1.0733444421384651E-3</c:v>
                </c:pt>
                <c:pt idx="41">
                  <c:v>-1.0733444421384651E-3</c:v>
                </c:pt>
                <c:pt idx="42">
                  <c:v>-1.0733444421384651E-3</c:v>
                </c:pt>
                <c:pt idx="43">
                  <c:v>-1.0733444421384651E-3</c:v>
                </c:pt>
                <c:pt idx="44">
                  <c:v>-1.0733444421384651E-3</c:v>
                </c:pt>
                <c:pt idx="45">
                  <c:v>-1.0733444421384651E-3</c:v>
                </c:pt>
                <c:pt idx="46">
                  <c:v>-1.0733444421384651E-3</c:v>
                </c:pt>
                <c:pt idx="47">
                  <c:v>-1.0733444421384651E-3</c:v>
                </c:pt>
                <c:pt idx="48">
                  <c:v>-1.0733444421384651E-3</c:v>
                </c:pt>
                <c:pt idx="49">
                  <c:v>-1.0733444421384651E-3</c:v>
                </c:pt>
                <c:pt idx="50">
                  <c:v>-1.0733444421384651E-3</c:v>
                </c:pt>
                <c:pt idx="51">
                  <c:v>-1.0733444421384651E-3</c:v>
                </c:pt>
                <c:pt idx="52">
                  <c:v>-1.0733444421384651E-3</c:v>
                </c:pt>
                <c:pt idx="53">
                  <c:v>-1.0733444421384651E-3</c:v>
                </c:pt>
                <c:pt idx="54">
                  <c:v>-1.0733444421384651E-3</c:v>
                </c:pt>
                <c:pt idx="55">
                  <c:v>-1.0733444421384651E-3</c:v>
                </c:pt>
                <c:pt idx="56">
                  <c:v>-1.0733444421384651E-3</c:v>
                </c:pt>
                <c:pt idx="57">
                  <c:v>-1.0733444421384651E-3</c:v>
                </c:pt>
                <c:pt idx="58">
                  <c:v>-1.0733444421384651E-3</c:v>
                </c:pt>
                <c:pt idx="59">
                  <c:v>-1.0733444421384651E-3</c:v>
                </c:pt>
                <c:pt idx="60">
                  <c:v>-1.0733444421384651E-3</c:v>
                </c:pt>
                <c:pt idx="61">
                  <c:v>-1.0733444421384651E-3</c:v>
                </c:pt>
                <c:pt idx="62">
                  <c:v>-1.0733444421384651E-3</c:v>
                </c:pt>
                <c:pt idx="63">
                  <c:v>-1.0733444421384651E-3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7441235246895657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Total Log</a:t>
            </a:r>
            <a:r>
              <a:rPr lang="en-US" sz="2000" baseline="-25000"/>
              <a:t>10</a:t>
            </a:r>
            <a:r>
              <a:rPr lang="en-US" sz="2000"/>
              <a:t>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38677724877413583"/>
          <c:y val="3.782011344009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0.19596624974562077"/>
          <c:w val="0.91463395587948204"/>
          <c:h val="0.72568703265968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Total.Log!$R$2</c:f>
              <c:strCache>
                <c:ptCount val="1"/>
                <c:pt idx="0">
                  <c:v>PQBRT Total Data log(10)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3844930720869193"/>
                  <c:y val="0.3257966114076694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Segments'!$G$4:$G$67</c:f>
              <c:numCache>
                <c:formatCode>General</c:formatCode>
                <c:ptCount val="64"/>
                <c:pt idx="0">
                  <c:v>-4.7673087646515366</c:v>
                </c:pt>
                <c:pt idx="1">
                  <c:v>-4.1757439623703174</c:v>
                </c:pt>
                <c:pt idx="2">
                  <c:v>-3.8747139667063362</c:v>
                </c:pt>
                <c:pt idx="3">
                  <c:v>-3.7496190371519531</c:v>
                </c:pt>
                <c:pt idx="4">
                  <c:v>-3.6570722521263606</c:v>
                </c:pt>
                <c:pt idx="5">
                  <c:v>-3.5844390817654053</c:v>
                </c:pt>
                <c:pt idx="6">
                  <c:v>-3.5142104542363568</c:v>
                </c:pt>
                <c:pt idx="7">
                  <c:v>-3.45535658655416</c:v>
                </c:pt>
                <c:pt idx="8">
                  <c:v>-3.4070686038705515</c:v>
                </c:pt>
                <c:pt idx="9">
                  <c:v>-3.3399697769613317</c:v>
                </c:pt>
                <c:pt idx="10">
                  <c:v>-3.1650251773671751</c:v>
                </c:pt>
                <c:pt idx="11">
                  <c:v>-2.7283930223003745</c:v>
                </c:pt>
                <c:pt idx="12">
                  <c:v>-2.7428476960776553</c:v>
                </c:pt>
                <c:pt idx="13">
                  <c:v>-2.6495170608788259</c:v>
                </c:pt>
                <c:pt idx="14">
                  <c:v>-2.5518854035510703</c:v>
                </c:pt>
                <c:pt idx="15">
                  <c:v>-2.4853826595485815</c:v>
                </c:pt>
                <c:pt idx="16">
                  <c:v>-2.4008932407441743</c:v>
                </c:pt>
                <c:pt idx="17">
                  <c:v>-2.2368669775635501</c:v>
                </c:pt>
                <c:pt idx="18">
                  <c:v>-2.1960228618575925</c:v>
                </c:pt>
                <c:pt idx="19">
                  <c:v>-2.1204901030898928</c:v>
                </c:pt>
                <c:pt idx="20">
                  <c:v>-2.1225716351231578</c:v>
                </c:pt>
                <c:pt idx="21">
                  <c:v>-2.0043450651928194</c:v>
                </c:pt>
                <c:pt idx="22">
                  <c:v>-1.9472168233815585</c:v>
                </c:pt>
                <c:pt idx="23">
                  <c:v>-1.902275320242756</c:v>
                </c:pt>
                <c:pt idx="24">
                  <c:v>-1.849402881823516</c:v>
                </c:pt>
                <c:pt idx="25">
                  <c:v>-1.831998968308451</c:v>
                </c:pt>
                <c:pt idx="26">
                  <c:v>-1.7999959424380025</c:v>
                </c:pt>
                <c:pt idx="27">
                  <c:v>-1.7674488248389115</c:v>
                </c:pt>
                <c:pt idx="28">
                  <c:v>-1.7296249269014037</c:v>
                </c:pt>
                <c:pt idx="29">
                  <c:v>-1.6973055073183676</c:v>
                </c:pt>
                <c:pt idx="30">
                  <c:v>-1.6628669314719546</c:v>
                </c:pt>
                <c:pt idx="31">
                  <c:v>-1.6625457306286295</c:v>
                </c:pt>
                <c:pt idx="32">
                  <c:v>-1.6175557209555467</c:v>
                </c:pt>
                <c:pt idx="33">
                  <c:v>-1.6123452280663466</c:v>
                </c:pt>
                <c:pt idx="34">
                  <c:v>-1.5740971769163339</c:v>
                </c:pt>
                <c:pt idx="35">
                  <c:v>-1.5471063751228575</c:v>
                </c:pt>
                <c:pt idx="36">
                  <c:v>-1.5447935308933829</c:v>
                </c:pt>
                <c:pt idx="37">
                  <c:v>-1.5211063917862853</c:v>
                </c:pt>
                <c:pt idx="38">
                  <c:v>-1.4980064348395457</c:v>
                </c:pt>
                <c:pt idx="39">
                  <c:v>-1.4949987930186919</c:v>
                </c:pt>
                <c:pt idx="40">
                  <c:v>-1.4577276861679345</c:v>
                </c:pt>
                <c:pt idx="41">
                  <c:v>-1.4452279441737883</c:v>
                </c:pt>
                <c:pt idx="42">
                  <c:v>-1.4426883347753856</c:v>
                </c:pt>
                <c:pt idx="43">
                  <c:v>-1.4192196992584691</c:v>
                </c:pt>
                <c:pt idx="44">
                  <c:v>-1.4052398362878098</c:v>
                </c:pt>
                <c:pt idx="45">
                  <c:v>-1.3870896866655187</c:v>
                </c:pt>
                <c:pt idx="46">
                  <c:v>-1.3768819484051351</c:v>
                </c:pt>
                <c:pt idx="47">
                  <c:v>-1.3588301013085202</c:v>
                </c:pt>
                <c:pt idx="48">
                  <c:v>-1.3517768377380837</c:v>
                </c:pt>
                <c:pt idx="49">
                  <c:v>-1.3431565633435629</c:v>
                </c:pt>
                <c:pt idx="50">
                  <c:v>-1.3262903006159359</c:v>
                </c:pt>
                <c:pt idx="51">
                  <c:v>-1.3114419911050834</c:v>
                </c:pt>
                <c:pt idx="52">
                  <c:v>-1.307868714293988</c:v>
                </c:pt>
                <c:pt idx="53">
                  <c:v>-1.3067113469470342</c:v>
                </c:pt>
                <c:pt idx="54">
                  <c:v>-1.2449536842066415</c:v>
                </c:pt>
                <c:pt idx="55">
                  <c:v>-1.2298441532921101</c:v>
                </c:pt>
                <c:pt idx="56">
                  <c:v>-1.2266934449397</c:v>
                </c:pt>
                <c:pt idx="57">
                  <c:v>-1.2234485208956942</c:v>
                </c:pt>
                <c:pt idx="58">
                  <c:v>-1.2144068203261751</c:v>
                </c:pt>
                <c:pt idx="59">
                  <c:v>-1.2080049604142775</c:v>
                </c:pt>
                <c:pt idx="60">
                  <c:v>-1.2084525023151753</c:v>
                </c:pt>
                <c:pt idx="61">
                  <c:v>-1.1768950128523068</c:v>
                </c:pt>
                <c:pt idx="62">
                  <c:v>-1.174372686258452</c:v>
                </c:pt>
                <c:pt idx="63">
                  <c:v>-1.1717107650484462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ser>
          <c:idx val="1"/>
          <c:order val="1"/>
          <c:tx>
            <c:strRef>
              <c:f>Total.Log!$R$3</c:f>
              <c:strCache>
                <c:ptCount val="1"/>
                <c:pt idx="0">
                  <c:v>PQBRT Total Data log(10) Trendline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Segments'!$H$4:$H$67</c:f>
              <c:numCache>
                <c:formatCode>General</c:formatCode>
                <c:ptCount val="64"/>
                <c:pt idx="0">
                  <c:v>-4.5395707200261404</c:v>
                </c:pt>
                <c:pt idx="1">
                  <c:v>-4.0985608721215918</c:v>
                </c:pt>
                <c:pt idx="2">
                  <c:v>-3.931722610981411</c:v>
                </c:pt>
                <c:pt idx="3">
                  <c:v>-3.8060526982464218</c:v>
                </c:pt>
                <c:pt idx="4">
                  <c:v>-3.705202838505504</c:v>
                </c:pt>
                <c:pt idx="5">
                  <c:v>-3.6209675942787642</c:v>
                </c:pt>
                <c:pt idx="6">
                  <c:v>-3.5486391129377717</c:v>
                </c:pt>
                <c:pt idx="7">
                  <c:v>-3.4852644422369279</c:v>
                </c:pt>
                <c:pt idx="8">
                  <c:v>-3.4288689450095982</c:v>
                </c:pt>
                <c:pt idx="9">
                  <c:v>-3.217446227494146</c:v>
                </c:pt>
                <c:pt idx="10">
                  <c:v>-3.0300093663473424</c:v>
                </c:pt>
                <c:pt idx="11">
                  <c:v>-2.8362270302905195</c:v>
                </c:pt>
                <c:pt idx="12">
                  <c:v>-2.7385688358527229</c:v>
                </c:pt>
                <c:pt idx="13">
                  <c:v>-2.6379671401933544</c:v>
                </c:pt>
                <c:pt idx="14">
                  <c:v>-2.5696507253446281</c:v>
                </c:pt>
                <c:pt idx="15">
                  <c:v>-2.481703984585609</c:v>
                </c:pt>
                <c:pt idx="16">
                  <c:v>-2.4184272119098607</c:v>
                </c:pt>
                <c:pt idx="17">
                  <c:v>-2.3621092305456433</c:v>
                </c:pt>
                <c:pt idx="18">
                  <c:v>-2.274109945734712</c:v>
                </c:pt>
                <c:pt idx="19">
                  <c:v>-2.1913231256550434</c:v>
                </c:pt>
                <c:pt idx="20">
                  <c:v>-2.1200645287997704</c:v>
                </c:pt>
                <c:pt idx="21">
                  <c:v>-2.0575124491244612</c:v>
                </c:pt>
                <c:pt idx="22">
                  <c:v>-2.0017691071165071</c:v>
                </c:pt>
                <c:pt idx="23">
                  <c:v>-1.9514966858084835</c:v>
                </c:pt>
                <c:pt idx="24">
                  <c:v>-1.9057166271412376</c:v>
                </c:pt>
                <c:pt idx="25">
                  <c:v>-1.8636915003047179</c:v>
                </c:pt>
                <c:pt idx="26">
                  <c:v>-1.8248517582003698</c:v>
                </c:pt>
                <c:pt idx="27">
                  <c:v>-1.7887483517909804</c:v>
                </c:pt>
                <c:pt idx="28">
                  <c:v>-1.7550209665189449</c:v>
                </c:pt>
                <c:pt idx="29">
                  <c:v>-1.7233760809382463</c:v>
                </c:pt>
                <c:pt idx="30">
                  <c:v>-1.6935714141116449</c:v>
                </c:pt>
                <c:pt idx="31">
                  <c:v>-1.6654046517953249</c:v>
                </c:pt>
                <c:pt idx="32">
                  <c:v>-1.638705112181138</c:v>
                </c:pt>
                <c:pt idx="33">
                  <c:v>-1.6133274768460382</c:v>
                </c:pt>
                <c:pt idx="34">
                  <c:v>-1.5915143694385749</c:v>
                </c:pt>
                <c:pt idx="35">
                  <c:v>-1.5683186841394958</c:v>
                </c:pt>
                <c:pt idx="36">
                  <c:v>-1.5461271900502505</c:v>
                </c:pt>
                <c:pt idx="37">
                  <c:v>-1.5248565359497261</c:v>
                </c:pt>
                <c:pt idx="38">
                  <c:v>-1.5044333360507833</c:v>
                </c:pt>
                <c:pt idx="39">
                  <c:v>-1.4847926420815449</c:v>
                </c:pt>
                <c:pt idx="40">
                  <c:v>-1.4658766974178636</c:v>
                </c:pt>
                <c:pt idx="41">
                  <c:v>-1.4476339130057845</c:v>
                </c:pt>
                <c:pt idx="42">
                  <c:v>-1.4300180193186591</c:v>
                </c:pt>
                <c:pt idx="43">
                  <c:v>-1.412987359240967</c:v>
                </c:pt>
                <c:pt idx="44">
                  <c:v>-1.3965042946777011</c:v>
                </c:pt>
                <c:pt idx="45">
                  <c:v>-1.3805347056229555</c:v>
                </c:pt>
                <c:pt idx="46">
                  <c:v>-1.3650475649211042</c:v>
                </c:pt>
                <c:pt idx="47">
                  <c:v>-1.350014575397279</c:v>
                </c:pt>
                <c:pt idx="48">
                  <c:v>-1.3354098586920911</c:v>
                </c:pt>
                <c:pt idx="49">
                  <c:v>-1.3212096872044015</c:v>
                </c:pt>
                <c:pt idx="50">
                  <c:v>-1.3114985220709023</c:v>
                </c:pt>
                <c:pt idx="51">
                  <c:v>-1.3006207201324838</c:v>
                </c:pt>
                <c:pt idx="52">
                  <c:v>-1.297936953278624</c:v>
                </c:pt>
                <c:pt idx="53">
                  <c:v>-1.2187274332082509</c:v>
                </c:pt>
                <c:pt idx="54">
                  <c:v>-1.2116096989189842</c:v>
                </c:pt>
                <c:pt idx="55">
                  <c:v>-1.2045894308527707</c:v>
                </c:pt>
                <c:pt idx="56">
                  <c:v>-1.1976639957330804</c:v>
                </c:pt>
                <c:pt idx="57">
                  <c:v>-1.1908308655786932</c:v>
                </c:pt>
                <c:pt idx="58">
                  <c:v>-1.1840876121636104</c:v>
                </c:pt>
                <c:pt idx="59">
                  <c:v>-1.1774319018366182</c:v>
                </c:pt>
                <c:pt idx="60">
                  <c:v>-1.1501338989732002</c:v>
                </c:pt>
                <c:pt idx="61">
                  <c:v>-1.1439021197286472</c:v>
                </c:pt>
                <c:pt idx="62">
                  <c:v>-1.1377451805219199</c:v>
                </c:pt>
                <c:pt idx="63">
                  <c:v>-1.1316613050932744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particles</a:t>
                </a:r>
                <a:r>
                  <a:rPr lang="en-US" baseline="0"/>
                  <a:t> ,n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55836334411689"/>
              <c:y val="0.933561883293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2352641966265847E-3"/>
              <c:y val="0.4303670888057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31998616452017"/>
          <c:y val="0.59620648810548782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Total Log</a:t>
            </a:r>
            <a:r>
              <a:rPr lang="en-US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Residuals</a:t>
            </a:r>
          </a:p>
        </c:rich>
      </c:tx>
      <c:layout>
        <c:manualLayout>
          <c:xMode val="edge"/>
          <c:yMode val="edge"/>
          <c:x val="0.38048488158633348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6488554602324E-2"/>
          <c:y val="0.10864498644986449"/>
          <c:w val="0.89089682819498306"/>
          <c:h val="0.790451112144586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Total.Log!$R$27</c:f>
              <c:strCache>
                <c:ptCount val="1"/>
                <c:pt idx="0">
                  <c:v>PQBRT Total Data LOG10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Segments'!$J$4:$J$67</c:f>
              <c:numCache>
                <c:formatCode>General</c:formatCode>
                <c:ptCount val="64"/>
                <c:pt idx="0">
                  <c:v>-0.22773804462539626</c:v>
                </c:pt>
                <c:pt idx="1">
                  <c:v>-7.7183090248725605E-2</c:v>
                </c:pt>
                <c:pt idx="2">
                  <c:v>5.7008644275074793E-2</c:v>
                </c:pt>
                <c:pt idx="3">
                  <c:v>5.6433661094468679E-2</c:v>
                </c:pt>
                <c:pt idx="4">
                  <c:v>4.813058637914347E-2</c:v>
                </c:pt>
                <c:pt idx="5">
                  <c:v>3.6528512513358979E-2</c:v>
                </c:pt>
                <c:pt idx="6">
                  <c:v>3.4428658701414872E-2</c:v>
                </c:pt>
                <c:pt idx="7">
                  <c:v>2.9907855682767881E-2</c:v>
                </c:pt>
                <c:pt idx="8">
                  <c:v>2.1800341139046608E-2</c:v>
                </c:pt>
                <c:pt idx="9">
                  <c:v>-0.12252354946718569</c:v>
                </c:pt>
                <c:pt idx="10">
                  <c:v>-0.13501581101983273</c:v>
                </c:pt>
                <c:pt idx="11">
                  <c:v>0.10783400799014498</c:v>
                </c:pt>
                <c:pt idx="12">
                  <c:v>-4.2788602249324015E-3</c:v>
                </c:pt>
                <c:pt idx="13">
                  <c:v>-1.1549920685471449E-2</c:v>
                </c:pt>
                <c:pt idx="14">
                  <c:v>1.7765321793557831E-2</c:v>
                </c:pt>
                <c:pt idx="15">
                  <c:v>-3.6786749629724724E-3</c:v>
                </c:pt>
                <c:pt idx="16">
                  <c:v>1.7533971165686335E-2</c:v>
                </c:pt>
                <c:pt idx="17">
                  <c:v>0.12524225298209313</c:v>
                </c:pt>
                <c:pt idx="18">
                  <c:v>7.808708387711949E-2</c:v>
                </c:pt>
                <c:pt idx="19">
                  <c:v>7.0833022565150561E-2</c:v>
                </c:pt>
                <c:pt idx="20">
                  <c:v>-2.5071063233874646E-3</c:v>
                </c:pt>
                <c:pt idx="21">
                  <c:v>5.3167383931641776E-2</c:v>
                </c:pt>
                <c:pt idx="22">
                  <c:v>5.4552283734948581E-2</c:v>
                </c:pt>
                <c:pt idx="23">
                  <c:v>4.9221365565727426E-2</c:v>
                </c:pt>
                <c:pt idx="24">
                  <c:v>5.6313745317721597E-2</c:v>
                </c:pt>
                <c:pt idx="25">
                  <c:v>3.1692531996266871E-2</c:v>
                </c:pt>
                <c:pt idx="26">
                  <c:v>2.4855815762367284E-2</c:v>
                </c:pt>
                <c:pt idx="27">
                  <c:v>2.1299526952068826E-2</c:v>
                </c:pt>
                <c:pt idx="28">
                  <c:v>2.5396039617541222E-2</c:v>
                </c:pt>
                <c:pt idx="29">
                  <c:v>2.6070573619878745E-2</c:v>
                </c:pt>
                <c:pt idx="30">
                  <c:v>3.0704482639690278E-2</c:v>
                </c:pt>
                <c:pt idx="31">
                  <c:v>2.858921166695394E-3</c:v>
                </c:pt>
                <c:pt idx="32">
                  <c:v>2.1149391225591341E-2</c:v>
                </c:pt>
                <c:pt idx="33">
                  <c:v>9.8224877969155244E-4</c:v>
                </c:pt>
                <c:pt idx="34">
                  <c:v>1.7417192522241054E-2</c:v>
                </c:pt>
                <c:pt idx="35">
                  <c:v>2.1212309016638287E-2</c:v>
                </c:pt>
                <c:pt idx="36">
                  <c:v>1.3336591568675615E-3</c:v>
                </c:pt>
                <c:pt idx="37">
                  <c:v>3.7501441634408827E-3</c:v>
                </c:pt>
                <c:pt idx="38">
                  <c:v>6.4269012112376789E-3</c:v>
                </c:pt>
                <c:pt idx="39">
                  <c:v>-1.0206150937146941E-2</c:v>
                </c:pt>
                <c:pt idx="40">
                  <c:v>8.1490112499291723E-3</c:v>
                </c:pt>
                <c:pt idx="41">
                  <c:v>2.4059688319961747E-3</c:v>
                </c:pt>
                <c:pt idx="42">
                  <c:v>-1.2670315456726478E-2</c:v>
                </c:pt>
                <c:pt idx="43">
                  <c:v>-6.2323400175021693E-3</c:v>
                </c:pt>
                <c:pt idx="44">
                  <c:v>-8.7355416101086991E-3</c:v>
                </c:pt>
                <c:pt idx="45">
                  <c:v>-6.554981042563135E-3</c:v>
                </c:pt>
                <c:pt idx="46">
                  <c:v>-1.1834383484030875E-2</c:v>
                </c:pt>
                <c:pt idx="47">
                  <c:v>-8.8155259112412399E-3</c:v>
                </c:pt>
                <c:pt idx="48">
                  <c:v>-1.6366979045992602E-2</c:v>
                </c:pt>
                <c:pt idx="49">
                  <c:v>-2.1946876139161464E-2</c:v>
                </c:pt>
                <c:pt idx="50">
                  <c:v>-1.4791778545033551E-2</c:v>
                </c:pt>
                <c:pt idx="51">
                  <c:v>-1.0821270972599661E-2</c:v>
                </c:pt>
                <c:pt idx="52">
                  <c:v>-9.9317610153639713E-3</c:v>
                </c:pt>
                <c:pt idx="53">
                  <c:v>-8.7983913738783226E-2</c:v>
                </c:pt>
                <c:pt idx="54">
                  <c:v>-3.3343985287657363E-2</c:v>
                </c:pt>
                <c:pt idx="55">
                  <c:v>-2.525472243933935E-2</c:v>
                </c:pt>
                <c:pt idx="56">
                  <c:v>-2.9029449206619651E-2</c:v>
                </c:pt>
                <c:pt idx="57">
                  <c:v>-3.2617655317001004E-2</c:v>
                </c:pt>
                <c:pt idx="58">
                  <c:v>-3.0319208162564726E-2</c:v>
                </c:pt>
                <c:pt idx="59">
                  <c:v>-3.0573058577659351E-2</c:v>
                </c:pt>
                <c:pt idx="60">
                  <c:v>-5.8318603341975139E-2</c:v>
                </c:pt>
                <c:pt idx="61">
                  <c:v>-3.2992893123659606E-2</c:v>
                </c:pt>
                <c:pt idx="62">
                  <c:v>-3.6627505736532173E-2</c:v>
                </c:pt>
                <c:pt idx="63">
                  <c:v>-4.0049459955171729E-2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ser>
          <c:idx val="1"/>
          <c:order val="1"/>
          <c:tx>
            <c:strRef>
              <c:f>Total.Log!$R$49</c:f>
              <c:strCache>
                <c:ptCount val="1"/>
                <c:pt idx="0">
                  <c:v>PQBRT Compute Data LOG10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Segments'!$K$4:$K$67</c:f>
              <c:numCache>
                <c:formatCode>General</c:formatCode>
                <c:ptCount val="64"/>
                <c:pt idx="0">
                  <c:v>-1.7638668303732175E-14</c:v>
                </c:pt>
                <c:pt idx="1">
                  <c:v>-1.7638668303732175E-14</c:v>
                </c:pt>
                <c:pt idx="2">
                  <c:v>-1.7638668303732175E-14</c:v>
                </c:pt>
                <c:pt idx="3">
                  <c:v>-1.7638668303732175E-14</c:v>
                </c:pt>
                <c:pt idx="4">
                  <c:v>-1.7638668303732175E-14</c:v>
                </c:pt>
                <c:pt idx="5">
                  <c:v>-1.7638668303732175E-14</c:v>
                </c:pt>
                <c:pt idx="6">
                  <c:v>-1.7638668303732175E-14</c:v>
                </c:pt>
                <c:pt idx="7">
                  <c:v>-1.7638668303732175E-14</c:v>
                </c:pt>
                <c:pt idx="8">
                  <c:v>-1.7638668303732175E-14</c:v>
                </c:pt>
                <c:pt idx="9">
                  <c:v>-1.7638668303732175E-14</c:v>
                </c:pt>
                <c:pt idx="10">
                  <c:v>-1.7638668303732175E-14</c:v>
                </c:pt>
                <c:pt idx="11">
                  <c:v>-1.7638668303732175E-14</c:v>
                </c:pt>
                <c:pt idx="12">
                  <c:v>-1.7638668303732175E-14</c:v>
                </c:pt>
                <c:pt idx="13">
                  <c:v>-1.7638668303732175E-14</c:v>
                </c:pt>
                <c:pt idx="14">
                  <c:v>-1.7638668303732175E-14</c:v>
                </c:pt>
                <c:pt idx="15">
                  <c:v>-1.7638668303732175E-14</c:v>
                </c:pt>
                <c:pt idx="16">
                  <c:v>-1.7638668303732175E-14</c:v>
                </c:pt>
                <c:pt idx="17">
                  <c:v>-1.7638668303732175E-14</c:v>
                </c:pt>
                <c:pt idx="18">
                  <c:v>-1.7638668303732175E-14</c:v>
                </c:pt>
                <c:pt idx="19">
                  <c:v>-1.7638668303732175E-14</c:v>
                </c:pt>
                <c:pt idx="20">
                  <c:v>-1.7638668303732175E-14</c:v>
                </c:pt>
                <c:pt idx="21">
                  <c:v>-1.7638668303732175E-14</c:v>
                </c:pt>
                <c:pt idx="22">
                  <c:v>-1.7638668303732175E-14</c:v>
                </c:pt>
                <c:pt idx="23">
                  <c:v>-1.7638668303732175E-14</c:v>
                </c:pt>
                <c:pt idx="24">
                  <c:v>-1.7638668303732175E-14</c:v>
                </c:pt>
                <c:pt idx="25">
                  <c:v>-1.7638668303732175E-14</c:v>
                </c:pt>
                <c:pt idx="26">
                  <c:v>-1.7638668303732175E-14</c:v>
                </c:pt>
                <c:pt idx="27">
                  <c:v>-1.7638668303732175E-14</c:v>
                </c:pt>
                <c:pt idx="28">
                  <c:v>-1.7638668303732175E-14</c:v>
                </c:pt>
                <c:pt idx="29">
                  <c:v>-1.7638668303732175E-14</c:v>
                </c:pt>
                <c:pt idx="30">
                  <c:v>-1.7638668303732175E-14</c:v>
                </c:pt>
                <c:pt idx="31">
                  <c:v>-1.7638668303732175E-14</c:v>
                </c:pt>
                <c:pt idx="32">
                  <c:v>-1.7638668303732175E-14</c:v>
                </c:pt>
                <c:pt idx="33">
                  <c:v>-1.7638668303732175E-14</c:v>
                </c:pt>
                <c:pt idx="34">
                  <c:v>-1.7638668303732175E-14</c:v>
                </c:pt>
                <c:pt idx="35">
                  <c:v>-1.7638668303732175E-14</c:v>
                </c:pt>
                <c:pt idx="36">
                  <c:v>-1.7638668303732175E-14</c:v>
                </c:pt>
                <c:pt idx="37">
                  <c:v>-1.7638668303732175E-14</c:v>
                </c:pt>
                <c:pt idx="38">
                  <c:v>-1.7638668303732175E-14</c:v>
                </c:pt>
                <c:pt idx="39">
                  <c:v>-1.7638668303732175E-14</c:v>
                </c:pt>
                <c:pt idx="40">
                  <c:v>-1.7638668303732175E-14</c:v>
                </c:pt>
                <c:pt idx="41">
                  <c:v>-1.7638668303732175E-14</c:v>
                </c:pt>
                <c:pt idx="42">
                  <c:v>-1.7638668303732175E-14</c:v>
                </c:pt>
                <c:pt idx="43">
                  <c:v>-1.7638668303732175E-14</c:v>
                </c:pt>
                <c:pt idx="44">
                  <c:v>-1.7638668303732175E-14</c:v>
                </c:pt>
                <c:pt idx="45">
                  <c:v>-1.7638668303732175E-14</c:v>
                </c:pt>
                <c:pt idx="46">
                  <c:v>-1.7638668303732175E-14</c:v>
                </c:pt>
                <c:pt idx="47">
                  <c:v>-1.7638668303732175E-14</c:v>
                </c:pt>
                <c:pt idx="48">
                  <c:v>-1.7638668303732175E-14</c:v>
                </c:pt>
                <c:pt idx="49">
                  <c:v>-1.7638668303732175E-14</c:v>
                </c:pt>
                <c:pt idx="50">
                  <c:v>-1.7638668303732175E-14</c:v>
                </c:pt>
                <c:pt idx="51">
                  <c:v>-1.7638668303732175E-14</c:v>
                </c:pt>
                <c:pt idx="52">
                  <c:v>-1.7638668303732175E-14</c:v>
                </c:pt>
                <c:pt idx="53">
                  <c:v>-1.7638668303732175E-14</c:v>
                </c:pt>
                <c:pt idx="54">
                  <c:v>-1.7638668303732175E-14</c:v>
                </c:pt>
                <c:pt idx="55">
                  <c:v>-1.7638668303732175E-14</c:v>
                </c:pt>
                <c:pt idx="56">
                  <c:v>-1.7638668303732175E-14</c:v>
                </c:pt>
                <c:pt idx="57">
                  <c:v>-1.7638668303732175E-14</c:v>
                </c:pt>
                <c:pt idx="58">
                  <c:v>-1.7638668303732175E-14</c:v>
                </c:pt>
                <c:pt idx="59">
                  <c:v>-1.7638668303732175E-14</c:v>
                </c:pt>
                <c:pt idx="60">
                  <c:v>-1.7638668303732175E-14</c:v>
                </c:pt>
                <c:pt idx="61">
                  <c:v>-1.7638668303732175E-14</c:v>
                </c:pt>
                <c:pt idx="62">
                  <c:v>-1.7638668303732175E-14</c:v>
                </c:pt>
                <c:pt idx="63">
                  <c:v>-1.7638668303732175E-14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4358310702491666"/>
              <c:y val="0.9262515301676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58048235300067"/>
          <c:y val="0.65796301938836055"/>
          <c:w val="0.25701495405559854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2E1E-B708-43CB-96D0-869B6FFA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20</xdr:row>
      <xdr:rowOff>85725</xdr:rowOff>
    </xdr:from>
    <xdr:to>
      <xdr:col>14</xdr:col>
      <xdr:colOff>209550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0D11C-B98F-47A3-A790-1806EA70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16</xdr:col>
      <xdr:colOff>209550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123824</xdr:rowOff>
    </xdr:from>
    <xdr:to>
      <xdr:col>16</xdr:col>
      <xdr:colOff>276225</xdr:colOff>
      <xdr:row>50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7" tableType="queryTable" totalsRowShown="0">
  <autoFilter ref="A1:O67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7"/>
  <sheetViews>
    <sheetView topLeftCell="A28" workbookViewId="0">
      <selection activeCell="F33" sqref="F33"/>
    </sheetView>
  </sheetViews>
  <sheetFormatPr defaultRowHeight="15" x14ac:dyDescent="0.25"/>
  <cols>
    <col min="1" max="1" width="38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5527.44</v>
      </c>
      <c r="C2">
        <v>1.9498399999999999E-4</v>
      </c>
      <c r="D2">
        <v>8.2560000000000002E-6</v>
      </c>
      <c r="E2">
        <v>8.8319999999999995E-6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0</v>
      </c>
      <c r="N2">
        <v>5330.0869999999995</v>
      </c>
      <c r="O2">
        <v>134.12749457553838</v>
      </c>
    </row>
    <row r="3" spans="1:15" x14ac:dyDescent="0.25">
      <c r="A3" t="s">
        <v>16</v>
      </c>
      <c r="B3">
        <v>4255.5600000000004</v>
      </c>
      <c r="C3">
        <v>2.5537999999999998E-4</v>
      </c>
      <c r="D3">
        <v>4.5952000000000003E-5</v>
      </c>
      <c r="E3">
        <v>2.0767999999999998E-5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0</v>
      </c>
      <c r="N3">
        <v>4105.0439999999999</v>
      </c>
      <c r="O3">
        <v>96.253793368250157</v>
      </c>
    </row>
    <row r="4" spans="1:15" x14ac:dyDescent="0.25">
      <c r="A4" t="s">
        <v>17</v>
      </c>
      <c r="B4">
        <v>3119.95</v>
      </c>
      <c r="C4">
        <v>3.3463600000000003E-4</v>
      </c>
      <c r="D4">
        <v>9.8239999999999995E-5</v>
      </c>
      <c r="E4">
        <v>3.5200000000000002E-5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0</v>
      </c>
      <c r="N4">
        <v>3051.194</v>
      </c>
      <c r="O4">
        <v>49.582898754397981</v>
      </c>
    </row>
    <row r="5" spans="1:15" x14ac:dyDescent="0.25">
      <c r="A5" t="s">
        <v>18</v>
      </c>
      <c r="B5">
        <v>2698.39</v>
      </c>
      <c r="C5">
        <v>4.1799699999999998E-4</v>
      </c>
      <c r="D5">
        <v>1.34144E-4</v>
      </c>
      <c r="E5">
        <v>4.384E-5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0</v>
      </c>
      <c r="N5">
        <v>2563.3780000000002</v>
      </c>
      <c r="O5">
        <v>90.253348943712567</v>
      </c>
    </row>
    <row r="6" spans="1:15" x14ac:dyDescent="0.25">
      <c r="A6" t="s">
        <v>19</v>
      </c>
      <c r="B6">
        <v>2355.94</v>
      </c>
      <c r="C6">
        <v>4.5483399999999999E-4</v>
      </c>
      <c r="D6">
        <v>1.6966400000000001E-4</v>
      </c>
      <c r="E6">
        <v>5.0591999999999999E-5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0</v>
      </c>
      <c r="N6">
        <v>2288.1709999999998</v>
      </c>
      <c r="O6">
        <v>54.435196222460512</v>
      </c>
    </row>
    <row r="7" spans="1:15" x14ac:dyDescent="0.25">
      <c r="A7" t="s">
        <v>20</v>
      </c>
      <c r="B7">
        <v>2261.1999999999998</v>
      </c>
      <c r="C7">
        <v>4.70655E-4</v>
      </c>
      <c r="D7">
        <v>2.02432E-4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0</v>
      </c>
      <c r="N7">
        <v>2197.6059999999998</v>
      </c>
      <c r="O7">
        <v>39.415737466144179</v>
      </c>
    </row>
    <row r="8" spans="1:15" x14ac:dyDescent="0.25">
      <c r="A8" t="s">
        <v>21</v>
      </c>
      <c r="B8">
        <v>2048.16</v>
      </c>
      <c r="C8">
        <v>5.2186300000000001E-4</v>
      </c>
      <c r="D8">
        <v>2.4064E-4</v>
      </c>
      <c r="E8">
        <v>6.5407999999999994E-5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0</v>
      </c>
      <c r="N8">
        <v>2000.1879999999999</v>
      </c>
      <c r="O8">
        <v>43.50588741768172</v>
      </c>
    </row>
    <row r="9" spans="1:15" x14ac:dyDescent="0.25">
      <c r="A9" t="s">
        <v>22</v>
      </c>
      <c r="B9">
        <v>1833.2</v>
      </c>
      <c r="C9">
        <v>5.7104699999999998E-4</v>
      </c>
      <c r="D9">
        <v>2.7782399999999997E-4</v>
      </c>
      <c r="E9">
        <v>7.2639999999999996E-5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0</v>
      </c>
      <c r="N9">
        <v>1787.326</v>
      </c>
      <c r="O9">
        <v>28.085932105276871</v>
      </c>
    </row>
    <row r="10" spans="1:15" x14ac:dyDescent="0.25">
      <c r="A10" t="s">
        <v>23</v>
      </c>
      <c r="B10">
        <v>1658.86</v>
      </c>
      <c r="C10">
        <v>6.3867700000000004E-4</v>
      </c>
      <c r="D10">
        <v>3.1132799999999998E-4</v>
      </c>
      <c r="E10">
        <v>8.0352000000000006E-5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0</v>
      </c>
      <c r="N10">
        <v>1618.18</v>
      </c>
      <c r="O10">
        <v>29.939015050970234</v>
      </c>
    </row>
    <row r="11" spans="1:15" x14ac:dyDescent="0.25">
      <c r="A11" t="s">
        <v>24</v>
      </c>
      <c r="B11">
        <v>1531.75</v>
      </c>
      <c r="C11">
        <v>6.7744300000000001E-4</v>
      </c>
      <c r="D11">
        <v>3.6988800000000002E-4</v>
      </c>
      <c r="E11">
        <v>8.7231999999999994E-5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0</v>
      </c>
      <c r="N11">
        <v>1503.867</v>
      </c>
      <c r="O11">
        <v>19.057370723394325</v>
      </c>
    </row>
    <row r="12" spans="1:15" x14ac:dyDescent="0.25">
      <c r="A12" t="s">
        <v>25</v>
      </c>
      <c r="B12">
        <v>1110.2</v>
      </c>
      <c r="C12">
        <v>9.4074899999999995E-4</v>
      </c>
      <c r="D12">
        <v>5.6009600000000005E-4</v>
      </c>
      <c r="E12">
        <v>1.23776E-4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0</v>
      </c>
      <c r="N12">
        <v>1089.4870000000001</v>
      </c>
      <c r="O12">
        <v>15.229696174105227</v>
      </c>
    </row>
    <row r="13" spans="1:15" x14ac:dyDescent="0.25">
      <c r="A13" t="s">
        <v>26</v>
      </c>
      <c r="B13">
        <v>700.91399999999999</v>
      </c>
      <c r="C13">
        <v>1.50764E-3</v>
      </c>
      <c r="D13">
        <v>1.6688300000000001E-3</v>
      </c>
      <c r="E13">
        <v>2.0016000000000001E-4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0</v>
      </c>
      <c r="N13">
        <v>683.1114</v>
      </c>
      <c r="O13">
        <v>13.095602630908841</v>
      </c>
    </row>
    <row r="14" spans="1:15" x14ac:dyDescent="0.25">
      <c r="A14" t="s">
        <v>27</v>
      </c>
      <c r="B14">
        <v>478.02100000000002</v>
      </c>
      <c r="C14">
        <v>2.1441400000000001E-3</v>
      </c>
      <c r="D14">
        <v>1.51936E-3</v>
      </c>
      <c r="E14">
        <v>2.8844800000000001E-4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0</v>
      </c>
      <c r="N14">
        <v>472.71260000000001</v>
      </c>
      <c r="O14">
        <v>4.1599336853688751</v>
      </c>
    </row>
    <row r="15" spans="1:15" x14ac:dyDescent="0.25">
      <c r="A15" t="s">
        <v>28</v>
      </c>
      <c r="B15">
        <v>387.92200000000003</v>
      </c>
      <c r="C15">
        <v>2.98E-3</v>
      </c>
      <c r="D15">
        <v>1.8975000000000001E-3</v>
      </c>
      <c r="E15">
        <v>3.4371199999999998E-4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0</v>
      </c>
      <c r="N15">
        <v>380.39019999999999</v>
      </c>
      <c r="O15">
        <v>15.812221509537057</v>
      </c>
    </row>
    <row r="16" spans="1:15" x14ac:dyDescent="0.25">
      <c r="A16" t="s">
        <v>29</v>
      </c>
      <c r="B16">
        <v>320.53500000000003</v>
      </c>
      <c r="C16">
        <v>3.1881600000000002E-3</v>
      </c>
      <c r="D16">
        <v>2.38339E-3</v>
      </c>
      <c r="E16">
        <v>4.22784E-4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0</v>
      </c>
      <c r="N16">
        <v>317.44569999999999</v>
      </c>
      <c r="O16">
        <v>2.0674933319790392</v>
      </c>
    </row>
    <row r="17" spans="1:15" x14ac:dyDescent="0.25">
      <c r="A17" t="s">
        <v>30</v>
      </c>
      <c r="B17">
        <v>279.363</v>
      </c>
      <c r="C17">
        <v>4.0835899999999998E-3</v>
      </c>
      <c r="D17">
        <v>2.7862999999999998E-3</v>
      </c>
      <c r="E17">
        <v>4.84224E-4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0</v>
      </c>
      <c r="N17">
        <v>271.59390000000002</v>
      </c>
      <c r="O17">
        <v>10.079355054874402</v>
      </c>
    </row>
    <row r="18" spans="1:15" x14ac:dyDescent="0.25">
      <c r="A18" t="s">
        <v>31</v>
      </c>
      <c r="B18">
        <v>226.381</v>
      </c>
      <c r="C18">
        <v>4.5491500000000001E-3</v>
      </c>
      <c r="D18">
        <v>3.39478E-3</v>
      </c>
      <c r="E18">
        <v>5.7811199999999998E-4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0</v>
      </c>
      <c r="N18">
        <v>224.00839999999999</v>
      </c>
      <c r="O18">
        <v>1.9900202790703225</v>
      </c>
    </row>
    <row r="19" spans="1:15" x14ac:dyDescent="0.25">
      <c r="A19" t="s">
        <v>32</v>
      </c>
      <c r="B19">
        <v>199.529</v>
      </c>
      <c r="C19">
        <v>5.1444400000000001E-3</v>
      </c>
      <c r="D19">
        <v>5.0243500000000003E-3</v>
      </c>
      <c r="E19">
        <v>7.7171200000000003E-4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0</v>
      </c>
      <c r="N19">
        <v>196.3938</v>
      </c>
      <c r="O19">
        <v>1.6698768949968894</v>
      </c>
    </row>
    <row r="20" spans="1:15" x14ac:dyDescent="0.25">
      <c r="A20" t="s">
        <v>33</v>
      </c>
      <c r="B20">
        <v>178.38499999999999</v>
      </c>
      <c r="C20">
        <v>5.8084E-3</v>
      </c>
      <c r="D20">
        <v>5.3068799999999999E-3</v>
      </c>
      <c r="E20">
        <v>1.0607399999999999E-3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0</v>
      </c>
      <c r="N20">
        <v>174.79920000000001</v>
      </c>
      <c r="O20">
        <v>1.9102096336382675</v>
      </c>
    </row>
    <row r="21" spans="1:15" x14ac:dyDescent="0.25">
      <c r="A21" t="s">
        <v>34</v>
      </c>
      <c r="B21">
        <v>147.291</v>
      </c>
      <c r="C21">
        <v>6.9388200000000001E-3</v>
      </c>
      <c r="D21">
        <v>6.1601599999999996E-3</v>
      </c>
      <c r="E21">
        <v>1.4170599999999999E-3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0</v>
      </c>
      <c r="N21">
        <v>145.77199999999999</v>
      </c>
      <c r="O21">
        <v>1.0479150728947455</v>
      </c>
    </row>
    <row r="22" spans="1:15" x14ac:dyDescent="0.25">
      <c r="A22" t="s">
        <v>35</v>
      </c>
      <c r="B22">
        <v>126.09699999999999</v>
      </c>
      <c r="C22">
        <v>8.4894900000000006E-3</v>
      </c>
      <c r="D22">
        <v>6.34733E-3</v>
      </c>
      <c r="E22">
        <v>1.19366E-3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0</v>
      </c>
      <c r="N22">
        <v>122.9841</v>
      </c>
      <c r="O22">
        <v>2.2947498265969322</v>
      </c>
    </row>
    <row r="23" spans="1:15" x14ac:dyDescent="0.25">
      <c r="A23" t="s">
        <v>36</v>
      </c>
      <c r="B23">
        <v>107.931</v>
      </c>
      <c r="C23">
        <v>9.5876899999999994E-3</v>
      </c>
      <c r="D23">
        <v>7.7186599999999996E-3</v>
      </c>
      <c r="E23">
        <v>2.1817899999999999E-3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0</v>
      </c>
      <c r="N23">
        <v>105.249</v>
      </c>
      <c r="O23">
        <v>1.0922047020184029</v>
      </c>
    </row>
    <row r="24" spans="1:15" x14ac:dyDescent="0.25">
      <c r="A24" t="s">
        <v>37</v>
      </c>
      <c r="B24">
        <v>95.972899999999996</v>
      </c>
      <c r="C24">
        <v>1.21986E-2</v>
      </c>
      <c r="D24">
        <v>9.3664300000000002E-3</v>
      </c>
      <c r="E24">
        <v>1.92589E-3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0</v>
      </c>
      <c r="N24">
        <v>92.838800000000006</v>
      </c>
      <c r="O24">
        <v>3.9290769031810919</v>
      </c>
    </row>
    <row r="25" spans="1:15" x14ac:dyDescent="0.25">
      <c r="A25" t="s">
        <v>38</v>
      </c>
      <c r="B25">
        <v>85.873199999999997</v>
      </c>
      <c r="C25">
        <v>1.2153000000000001E-2</v>
      </c>
      <c r="D25">
        <v>1.02355E-2</v>
      </c>
      <c r="E25">
        <v>2.2879699999999998E-3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0</v>
      </c>
      <c r="N25">
        <v>83.770830000000004</v>
      </c>
      <c r="O25">
        <v>0.97748698775084586</v>
      </c>
    </row>
    <row r="26" spans="1:15" x14ac:dyDescent="0.25">
      <c r="A26" t="s">
        <v>39</v>
      </c>
      <c r="B26">
        <v>78.176000000000002</v>
      </c>
      <c r="C26">
        <v>1.4880000000000001E-2</v>
      </c>
      <c r="D26">
        <v>1.14123E-2</v>
      </c>
      <c r="E26">
        <v>2.7325100000000001E-3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0</v>
      </c>
      <c r="N26">
        <v>75.326419999999999</v>
      </c>
      <c r="O26">
        <v>2.9608198529761602</v>
      </c>
    </row>
    <row r="27" spans="1:15" x14ac:dyDescent="0.25">
      <c r="A27" t="s">
        <v>40</v>
      </c>
      <c r="B27">
        <v>71.542299999999997</v>
      </c>
      <c r="C27">
        <v>1.46296E-2</v>
      </c>
      <c r="D27">
        <v>1.2407E-2</v>
      </c>
      <c r="E27">
        <v>2.3161599999999998E-3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0</v>
      </c>
      <c r="N27">
        <v>69.790999999999997</v>
      </c>
      <c r="O27">
        <v>0.89541207645791199</v>
      </c>
    </row>
    <row r="28" spans="1:15" x14ac:dyDescent="0.25">
      <c r="A28" t="s">
        <v>41</v>
      </c>
      <c r="B28">
        <v>64.170400000000001</v>
      </c>
      <c r="C28">
        <v>1.6137599999999998E-2</v>
      </c>
      <c r="D28">
        <v>1.35271E-2</v>
      </c>
      <c r="E28">
        <v>2.32198E-3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0</v>
      </c>
      <c r="N28">
        <v>63.303040000000003</v>
      </c>
      <c r="O28">
        <v>0.61244708469838838</v>
      </c>
    </row>
    <row r="29" spans="1:15" x14ac:dyDescent="0.25">
      <c r="A29" t="s">
        <v>42</v>
      </c>
      <c r="B29">
        <v>60.639899999999997</v>
      </c>
      <c r="C29">
        <v>1.7294799999999999E-2</v>
      </c>
      <c r="D29">
        <v>1.45918E-2</v>
      </c>
      <c r="E29">
        <v>2.4906899999999998E-3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0</v>
      </c>
      <c r="N29">
        <v>58.945570000000004</v>
      </c>
      <c r="O29">
        <v>0.78754580967289189</v>
      </c>
    </row>
    <row r="30" spans="1:15" x14ac:dyDescent="0.25">
      <c r="A30" t="s">
        <v>43</v>
      </c>
      <c r="B30">
        <v>56.464300000000001</v>
      </c>
      <c r="C30">
        <v>1.8595199999999999E-2</v>
      </c>
      <c r="D30">
        <v>1.54407E-2</v>
      </c>
      <c r="E30">
        <v>3.1962599999999998E-3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0</v>
      </c>
      <c r="N30">
        <v>55.041739999999997</v>
      </c>
      <c r="O30">
        <v>0.86665675019967858</v>
      </c>
    </row>
    <row r="31" spans="1:15" x14ac:dyDescent="0.25">
      <c r="A31" t="s">
        <v>44</v>
      </c>
      <c r="B31">
        <v>52.259500000000003</v>
      </c>
      <c r="C31">
        <v>2.00929E-2</v>
      </c>
      <c r="D31">
        <v>1.6698500000000002E-2</v>
      </c>
      <c r="E31">
        <v>3.3782999999999999E-3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0</v>
      </c>
      <c r="N31">
        <v>50.88991</v>
      </c>
      <c r="O31">
        <v>0.67748472135293758</v>
      </c>
    </row>
    <row r="32" spans="1:15" x14ac:dyDescent="0.25">
      <c r="A32" t="s">
        <v>45</v>
      </c>
      <c r="B32">
        <v>49.445</v>
      </c>
      <c r="C32">
        <v>2.09173E-2</v>
      </c>
      <c r="D32">
        <v>1.77042E-2</v>
      </c>
      <c r="E32">
        <v>4.0294700000000003E-3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0</v>
      </c>
      <c r="N32">
        <v>48.464460000000003</v>
      </c>
      <c r="O32">
        <v>0.51782793195337706</v>
      </c>
    </row>
    <row r="33" spans="1:15" x14ac:dyDescent="0.25">
      <c r="A33" t="s">
        <v>46</v>
      </c>
      <c r="B33">
        <v>47.550699999999999</v>
      </c>
      <c r="C33">
        <v>2.2259899999999999E-2</v>
      </c>
      <c r="D33">
        <v>1.8486900000000001E-2</v>
      </c>
      <c r="E33">
        <v>3.2628499999999999E-3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0</v>
      </c>
      <c r="N33">
        <v>45.695839999999997</v>
      </c>
      <c r="O33">
        <v>0.73912569702317843</v>
      </c>
    </row>
    <row r="34" spans="1:15" x14ac:dyDescent="0.25">
      <c r="A34" t="s">
        <v>47</v>
      </c>
      <c r="B34">
        <v>45.180799999999998</v>
      </c>
      <c r="C34">
        <v>2.3769100000000001E-2</v>
      </c>
      <c r="D34">
        <v>1.9658599999999998E-2</v>
      </c>
      <c r="E34">
        <v>4.4651200000000004E-3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0</v>
      </c>
      <c r="N34">
        <v>43.051720000000003</v>
      </c>
      <c r="O34">
        <v>0.92085314766012183</v>
      </c>
    </row>
    <row r="35" spans="1:15" x14ac:dyDescent="0.25">
      <c r="A35" t="s">
        <v>48</v>
      </c>
      <c r="B35">
        <v>43.009700000000002</v>
      </c>
      <c r="C35">
        <v>2.5184399999999999E-2</v>
      </c>
      <c r="D35">
        <v>2.0727499999999999E-2</v>
      </c>
      <c r="E35">
        <v>3.68739E-3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0</v>
      </c>
      <c r="N35">
        <v>40.798029999999997</v>
      </c>
      <c r="O35">
        <v>0.93619954787665127</v>
      </c>
    </row>
    <row r="36" spans="1:15" x14ac:dyDescent="0.25">
      <c r="A36" t="s">
        <v>49</v>
      </c>
      <c r="B36">
        <v>40.982799999999997</v>
      </c>
      <c r="C36">
        <v>2.6400799999999999E-2</v>
      </c>
      <c r="D36">
        <v>2.16616E-2</v>
      </c>
      <c r="E36">
        <v>5.0010200000000001E-3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0</v>
      </c>
      <c r="N36">
        <v>38.857140000000001</v>
      </c>
      <c r="O36">
        <v>0.95466745833300515</v>
      </c>
    </row>
    <row r="37" spans="1:15" x14ac:dyDescent="0.25">
      <c r="A37" t="s">
        <v>50</v>
      </c>
      <c r="B37">
        <v>39.043700000000001</v>
      </c>
      <c r="C37">
        <v>2.77951E-2</v>
      </c>
      <c r="D37">
        <v>2.3197099999999998E-2</v>
      </c>
      <c r="E37">
        <v>5.1751399999999999E-3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0</v>
      </c>
      <c r="N37">
        <v>37.278829999999999</v>
      </c>
      <c r="O37">
        <v>0.86583381270439097</v>
      </c>
    </row>
    <row r="38" spans="1:15" x14ac:dyDescent="0.25">
      <c r="A38" t="s">
        <v>51</v>
      </c>
      <c r="B38">
        <v>37.934399999999997</v>
      </c>
      <c r="C38">
        <v>3.19054E-2</v>
      </c>
      <c r="D38">
        <v>2.4035999999999998E-2</v>
      </c>
      <c r="E38">
        <v>4.4877399999999996E-3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0</v>
      </c>
      <c r="N38">
        <v>35.30547</v>
      </c>
      <c r="O38">
        <v>1.6281563889190056</v>
      </c>
    </row>
    <row r="39" spans="1:15" x14ac:dyDescent="0.25">
      <c r="A39" t="s">
        <v>52</v>
      </c>
      <c r="B39">
        <v>36.2316</v>
      </c>
      <c r="C39">
        <v>3.0069200000000001E-2</v>
      </c>
      <c r="D39">
        <v>2.4772599999999999E-2</v>
      </c>
      <c r="E39">
        <v>5.3500800000000001E-3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0</v>
      </c>
      <c r="N39">
        <v>33.958449999999999</v>
      </c>
      <c r="O39">
        <v>0.87880384899020525</v>
      </c>
    </row>
    <row r="40" spans="1:15" x14ac:dyDescent="0.25">
      <c r="A40" t="s">
        <v>53</v>
      </c>
      <c r="B40">
        <v>34.492699999999999</v>
      </c>
      <c r="C40">
        <v>3.1686400000000003E-2</v>
      </c>
      <c r="D40">
        <v>2.6402800000000001E-2</v>
      </c>
      <c r="E40">
        <v>5.3654699999999998E-3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0</v>
      </c>
      <c r="N40">
        <v>32.564010000000003</v>
      </c>
      <c r="O40">
        <v>0.87002225699499591</v>
      </c>
    </row>
    <row r="41" spans="1:15" x14ac:dyDescent="0.25">
      <c r="A41" t="s">
        <v>54</v>
      </c>
      <c r="B41">
        <v>32.8142</v>
      </c>
      <c r="C41">
        <v>3.2863000000000003E-2</v>
      </c>
      <c r="D41">
        <v>2.7050000000000001E-2</v>
      </c>
      <c r="E41">
        <v>4.9390399999999996E-3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0</v>
      </c>
      <c r="N41">
        <v>31.28425</v>
      </c>
      <c r="O41">
        <v>0.69203962675557784</v>
      </c>
    </row>
    <row r="42" spans="1:15" x14ac:dyDescent="0.25">
      <c r="A42" t="s">
        <v>55</v>
      </c>
      <c r="B42">
        <v>32.357500000000002</v>
      </c>
      <c r="C42">
        <v>3.3997699999999999E-2</v>
      </c>
      <c r="D42">
        <v>2.85463E-2</v>
      </c>
      <c r="E42">
        <v>6.3092799999999996E-3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0</v>
      </c>
      <c r="N42">
        <v>30.204029999999999</v>
      </c>
      <c r="O42">
        <v>0.85343079528063348</v>
      </c>
    </row>
    <row r="43" spans="1:15" x14ac:dyDescent="0.25">
      <c r="A43" t="s">
        <v>56</v>
      </c>
      <c r="B43">
        <v>31.429600000000001</v>
      </c>
      <c r="C43">
        <v>3.5402999999999997E-2</v>
      </c>
      <c r="D43">
        <v>2.93093E-2</v>
      </c>
      <c r="E43">
        <v>6.56406E-3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0</v>
      </c>
      <c r="N43">
        <v>29.0428</v>
      </c>
      <c r="O43">
        <v>0.92016298556288412</v>
      </c>
    </row>
    <row r="44" spans="1:15" x14ac:dyDescent="0.25">
      <c r="A44" t="s">
        <v>57</v>
      </c>
      <c r="B44">
        <v>29.990300000000001</v>
      </c>
      <c r="C44">
        <v>3.7281399999999999E-2</v>
      </c>
      <c r="D44">
        <v>3.0510499999999999E-2</v>
      </c>
      <c r="E44">
        <v>5.5732500000000001E-3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0</v>
      </c>
      <c r="N44">
        <v>27.799970000000002</v>
      </c>
      <c r="O44">
        <v>0.91551616534062386</v>
      </c>
    </row>
    <row r="45" spans="1:15" x14ac:dyDescent="0.25">
      <c r="A45" t="s">
        <v>58</v>
      </c>
      <c r="B45">
        <v>29.182700000000001</v>
      </c>
      <c r="C45">
        <v>3.8343700000000001E-2</v>
      </c>
      <c r="D45">
        <v>3.1320399999999998E-2</v>
      </c>
      <c r="E45">
        <v>6.7669100000000001E-3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0</v>
      </c>
      <c r="N45">
        <v>26.96022</v>
      </c>
      <c r="O45">
        <v>0.88610853837313786</v>
      </c>
    </row>
    <row r="46" spans="1:15" x14ac:dyDescent="0.25">
      <c r="A46" t="s">
        <v>59</v>
      </c>
      <c r="B46">
        <v>26.647300000000001</v>
      </c>
      <c r="C46">
        <v>4.00258E-2</v>
      </c>
      <c r="D46">
        <v>3.2354300000000003E-2</v>
      </c>
      <c r="E46">
        <v>6.9789800000000001E-3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0</v>
      </c>
      <c r="N46">
        <v>25.803999999999998</v>
      </c>
      <c r="O46">
        <v>0.51468308479857605</v>
      </c>
    </row>
    <row r="47" spans="1:15" x14ac:dyDescent="0.25">
      <c r="A47" t="s">
        <v>60</v>
      </c>
      <c r="B47">
        <v>27.533899999999999</v>
      </c>
      <c r="C47">
        <v>4.1308900000000003E-2</v>
      </c>
      <c r="D47">
        <v>3.3709599999999999E-2</v>
      </c>
      <c r="E47">
        <v>7.30234E-3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0</v>
      </c>
      <c r="N47">
        <v>25.188949999999998</v>
      </c>
      <c r="O47">
        <v>0.94587634880158711</v>
      </c>
    </row>
    <row r="48" spans="1:15" x14ac:dyDescent="0.25">
      <c r="A48" t="s">
        <v>61</v>
      </c>
      <c r="B48">
        <v>26.305399999999999</v>
      </c>
      <c r="C48">
        <v>4.2344100000000003E-2</v>
      </c>
      <c r="D48">
        <v>3.4519599999999998E-2</v>
      </c>
      <c r="E48">
        <v>7.4677099999999998E-3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0</v>
      </c>
      <c r="N48">
        <v>24.377829999999999</v>
      </c>
      <c r="O48">
        <v>0.73946912045812352</v>
      </c>
    </row>
    <row r="49" spans="1:15" x14ac:dyDescent="0.25">
      <c r="A49" t="s">
        <v>62</v>
      </c>
      <c r="B49">
        <v>25.790900000000001</v>
      </c>
      <c r="C49">
        <v>4.3493999999999998E-2</v>
      </c>
      <c r="D49">
        <v>3.6268399999999999E-2</v>
      </c>
      <c r="E49">
        <v>7.5009300000000003E-3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0</v>
      </c>
      <c r="N49">
        <v>23.61656</v>
      </c>
      <c r="O49">
        <v>0.80572254970995505</v>
      </c>
    </row>
    <row r="50" spans="1:15" x14ac:dyDescent="0.25">
      <c r="A50" t="s">
        <v>63</v>
      </c>
      <c r="B50">
        <v>24.7971</v>
      </c>
      <c r="C50">
        <v>4.4814399999999997E-2</v>
      </c>
      <c r="D50">
        <v>3.65942E-2</v>
      </c>
      <c r="E50">
        <v>7.8917799999999993E-3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0</v>
      </c>
      <c r="N50">
        <v>23.030169999999998</v>
      </c>
      <c r="O50">
        <v>0.73143056942466478</v>
      </c>
    </row>
    <row r="51" spans="1:15" x14ac:dyDescent="0.25">
      <c r="A51" t="s">
        <v>64</v>
      </c>
      <c r="B51">
        <v>24.577200000000001</v>
      </c>
      <c r="C51">
        <v>5.0821699999999997E-2</v>
      </c>
      <c r="D51">
        <v>3.8255400000000002E-2</v>
      </c>
      <c r="E51">
        <v>7.1224000000000001E-3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0</v>
      </c>
      <c r="N51">
        <v>22.040390000000002</v>
      </c>
      <c r="O51">
        <v>1.2076830521015578</v>
      </c>
    </row>
    <row r="52" spans="1:15" x14ac:dyDescent="0.25">
      <c r="A52" t="s">
        <v>65</v>
      </c>
      <c r="B52">
        <v>23.304600000000001</v>
      </c>
      <c r="C52">
        <v>4.7878400000000002E-2</v>
      </c>
      <c r="D52">
        <v>3.8784199999999998E-2</v>
      </c>
      <c r="E52">
        <v>8.39056E-3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0</v>
      </c>
      <c r="N52">
        <v>21.678640000000001</v>
      </c>
      <c r="O52">
        <v>0.718049523516465</v>
      </c>
    </row>
    <row r="53" spans="1:15" x14ac:dyDescent="0.25">
      <c r="A53" t="s">
        <v>66</v>
      </c>
      <c r="B53">
        <v>23.085999999999999</v>
      </c>
      <c r="C53">
        <v>4.8454400000000002E-2</v>
      </c>
      <c r="D53">
        <v>3.9933000000000003E-2</v>
      </c>
      <c r="E53">
        <v>8.8825299999999996E-3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0</v>
      </c>
      <c r="N53">
        <v>21.258479999999999</v>
      </c>
      <c r="O53">
        <v>0.73765584236673432</v>
      </c>
    </row>
    <row r="54" spans="1:15" x14ac:dyDescent="0.25">
      <c r="A54" t="s">
        <v>67</v>
      </c>
      <c r="B54">
        <v>22.866800000000001</v>
      </c>
      <c r="C54">
        <v>4.90453E-2</v>
      </c>
      <c r="D54">
        <v>4.1501999999999997E-2</v>
      </c>
      <c r="E54">
        <v>7.71683E-3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0</v>
      </c>
      <c r="N54">
        <v>20.961040000000001</v>
      </c>
      <c r="O54">
        <v>0.69713891043639598</v>
      </c>
    </row>
    <row r="55" spans="1:15" x14ac:dyDescent="0.25">
      <c r="A55" t="s">
        <v>68</v>
      </c>
      <c r="B55">
        <v>22.634499999999999</v>
      </c>
      <c r="C55">
        <v>5.0465500000000003E-2</v>
      </c>
      <c r="D55">
        <v>4.0486300000000003E-2</v>
      </c>
      <c r="E55">
        <v>8.8638699999999994E-3</v>
      </c>
      <c r="F55">
        <v>0</v>
      </c>
      <c r="G55">
        <v>6276096</v>
      </c>
      <c r="H55">
        <v>0</v>
      </c>
      <c r="I55">
        <v>0</v>
      </c>
      <c r="J55">
        <v>3138048</v>
      </c>
      <c r="K55">
        <v>0</v>
      </c>
      <c r="L55">
        <v>95</v>
      </c>
      <c r="M55">
        <v>0</v>
      </c>
      <c r="N55">
        <v>20.597020000000001</v>
      </c>
      <c r="O55">
        <v>0.75787869126045915</v>
      </c>
    </row>
    <row r="56" spans="1:15" x14ac:dyDescent="0.25">
      <c r="A56" t="s">
        <v>69</v>
      </c>
      <c r="B56">
        <v>19.7056</v>
      </c>
      <c r="C56">
        <v>5.9313100000000001E-2</v>
      </c>
      <c r="D56">
        <v>4.79792E-2</v>
      </c>
      <c r="E56">
        <v>8.9121600000000006E-3</v>
      </c>
      <c r="F56">
        <v>0</v>
      </c>
      <c r="G56">
        <v>7324672</v>
      </c>
      <c r="H56">
        <v>0</v>
      </c>
      <c r="I56">
        <v>0</v>
      </c>
      <c r="J56">
        <v>3662336</v>
      </c>
      <c r="K56">
        <v>0</v>
      </c>
      <c r="L56">
        <v>100</v>
      </c>
      <c r="M56">
        <v>0</v>
      </c>
      <c r="N56">
        <v>17.64995</v>
      </c>
      <c r="O56">
        <v>0.81084970829645397</v>
      </c>
    </row>
    <row r="57" spans="1:15" x14ac:dyDescent="0.25">
      <c r="A57" t="s">
        <v>70</v>
      </c>
      <c r="B57">
        <v>19.694400000000002</v>
      </c>
      <c r="C57">
        <v>6.0671000000000003E-2</v>
      </c>
      <c r="D57">
        <v>4.87362E-2</v>
      </c>
      <c r="E57">
        <v>1.0169299999999999E-2</v>
      </c>
      <c r="F57">
        <v>0</v>
      </c>
      <c r="G57">
        <v>7427072</v>
      </c>
      <c r="H57">
        <v>0</v>
      </c>
      <c r="I57">
        <v>0</v>
      </c>
      <c r="J57">
        <v>3713536</v>
      </c>
      <c r="K57">
        <v>0</v>
      </c>
      <c r="L57">
        <v>100</v>
      </c>
      <c r="M57">
        <v>0</v>
      </c>
      <c r="N57">
        <v>17.38936</v>
      </c>
      <c r="O57">
        <v>0.8957366319280341</v>
      </c>
    </row>
    <row r="58" spans="1:15" x14ac:dyDescent="0.25">
      <c r="A58" t="s">
        <v>71</v>
      </c>
      <c r="B58">
        <v>19.3584</v>
      </c>
      <c r="C58">
        <v>6.07971E-2</v>
      </c>
      <c r="D58">
        <v>4.92591E-2</v>
      </c>
      <c r="E58">
        <v>1.0075300000000001E-2</v>
      </c>
      <c r="F58">
        <v>0</v>
      </c>
      <c r="G58">
        <v>7529472</v>
      </c>
      <c r="H58">
        <v>0</v>
      </c>
      <c r="I58">
        <v>0</v>
      </c>
      <c r="J58">
        <v>3764736</v>
      </c>
      <c r="K58">
        <v>0</v>
      </c>
      <c r="L58">
        <v>100</v>
      </c>
      <c r="M58">
        <v>0</v>
      </c>
      <c r="N58">
        <v>17.109870000000001</v>
      </c>
      <c r="O58">
        <v>0.84138626622972612</v>
      </c>
    </row>
    <row r="59" spans="1:15" x14ac:dyDescent="0.25">
      <c r="A59" t="s">
        <v>72</v>
      </c>
      <c r="B59">
        <v>19.161000000000001</v>
      </c>
      <c r="C59">
        <v>6.1675199999999999E-2</v>
      </c>
      <c r="D59">
        <v>4.9800799999999999E-2</v>
      </c>
      <c r="E59">
        <v>9.9785900000000007E-3</v>
      </c>
      <c r="F59">
        <v>0</v>
      </c>
      <c r="G59">
        <v>7631872</v>
      </c>
      <c r="H59">
        <v>0</v>
      </c>
      <c r="I59">
        <v>0</v>
      </c>
      <c r="J59">
        <v>3815936</v>
      </c>
      <c r="K59">
        <v>0</v>
      </c>
      <c r="L59">
        <v>101</v>
      </c>
      <c r="M59">
        <v>0</v>
      </c>
      <c r="N59">
        <v>16.952549999999999</v>
      </c>
      <c r="O59">
        <v>0.85992060389317404</v>
      </c>
    </row>
    <row r="60" spans="1:15" x14ac:dyDescent="0.25">
      <c r="A60" t="s">
        <v>73</v>
      </c>
      <c r="B60">
        <v>18.840599999999998</v>
      </c>
      <c r="C60">
        <v>6.1416199999999997E-2</v>
      </c>
      <c r="D60">
        <v>5.0283000000000001E-2</v>
      </c>
      <c r="E60">
        <v>1.0754E-2</v>
      </c>
      <c r="F60">
        <v>0</v>
      </c>
      <c r="G60">
        <v>7734272</v>
      </c>
      <c r="H60">
        <v>0</v>
      </c>
      <c r="I60">
        <v>0</v>
      </c>
      <c r="J60">
        <v>3867136</v>
      </c>
      <c r="K60">
        <v>0</v>
      </c>
      <c r="L60">
        <v>101</v>
      </c>
      <c r="M60">
        <v>0</v>
      </c>
      <c r="N60">
        <v>16.77862</v>
      </c>
      <c r="O60">
        <v>0.74416182350047688</v>
      </c>
    </row>
    <row r="61" spans="1:15" x14ac:dyDescent="0.25">
      <c r="A61" t="s">
        <v>74</v>
      </c>
      <c r="B61">
        <v>18.520499999999998</v>
      </c>
      <c r="C61">
        <v>6.31327E-2</v>
      </c>
      <c r="D61">
        <v>5.1368900000000002E-2</v>
      </c>
      <c r="E61">
        <v>1.0574500000000001E-2</v>
      </c>
      <c r="F61">
        <v>0</v>
      </c>
      <c r="G61">
        <v>7836672</v>
      </c>
      <c r="H61">
        <v>0</v>
      </c>
      <c r="I61">
        <v>0</v>
      </c>
      <c r="J61">
        <v>3918336</v>
      </c>
      <c r="K61">
        <v>0</v>
      </c>
      <c r="L61">
        <v>102</v>
      </c>
      <c r="M61">
        <v>0</v>
      </c>
      <c r="N61">
        <v>16.50234</v>
      </c>
      <c r="O61">
        <v>0.76464590962818224</v>
      </c>
    </row>
    <row r="62" spans="1:15" x14ac:dyDescent="0.25">
      <c r="A62" t="s">
        <v>75</v>
      </c>
      <c r="B62">
        <v>17.903600000000001</v>
      </c>
      <c r="C62">
        <v>6.4046400000000003E-2</v>
      </c>
      <c r="D62">
        <v>5.1689199999999998E-2</v>
      </c>
      <c r="E62">
        <v>1.01904E-2</v>
      </c>
      <c r="F62">
        <v>0</v>
      </c>
      <c r="G62">
        <v>7939072</v>
      </c>
      <c r="H62">
        <v>0</v>
      </c>
      <c r="I62">
        <v>0</v>
      </c>
      <c r="J62">
        <v>3969536</v>
      </c>
      <c r="K62">
        <v>0</v>
      </c>
      <c r="L62">
        <v>102</v>
      </c>
      <c r="M62">
        <v>0</v>
      </c>
      <c r="N62">
        <v>16.181080000000001</v>
      </c>
      <c r="O62">
        <v>0.66595974819971104</v>
      </c>
    </row>
    <row r="63" spans="1:15" x14ac:dyDescent="0.25">
      <c r="A63" t="s">
        <v>76</v>
      </c>
      <c r="B63">
        <v>17.4057</v>
      </c>
      <c r="C63">
        <v>6.7987900000000004E-2</v>
      </c>
      <c r="D63">
        <v>5.4891500000000003E-2</v>
      </c>
      <c r="E63">
        <v>1.16519E-2</v>
      </c>
      <c r="F63">
        <v>0</v>
      </c>
      <c r="G63">
        <v>8373248</v>
      </c>
      <c r="H63">
        <v>0</v>
      </c>
      <c r="I63">
        <v>0</v>
      </c>
      <c r="J63">
        <v>4186624</v>
      </c>
      <c r="K63">
        <v>0</v>
      </c>
      <c r="L63">
        <v>104</v>
      </c>
      <c r="M63">
        <v>0</v>
      </c>
      <c r="N63">
        <v>15.406330000000001</v>
      </c>
      <c r="O63">
        <v>0.75532814951148497</v>
      </c>
    </row>
    <row r="64" spans="1:15" x14ac:dyDescent="0.25">
      <c r="A64" t="s">
        <v>77</v>
      </c>
      <c r="B64">
        <v>17.330100000000002</v>
      </c>
      <c r="C64">
        <v>6.8833500000000006E-2</v>
      </c>
      <c r="D64">
        <v>5.5347399999999998E-2</v>
      </c>
      <c r="E64">
        <v>1.1583599999999999E-2</v>
      </c>
      <c r="F64">
        <v>0</v>
      </c>
      <c r="G64">
        <v>8475648</v>
      </c>
      <c r="H64">
        <v>0</v>
      </c>
      <c r="I64">
        <v>0</v>
      </c>
      <c r="J64">
        <v>4237824</v>
      </c>
      <c r="K64">
        <v>0</v>
      </c>
      <c r="L64">
        <v>104</v>
      </c>
      <c r="M64">
        <v>0</v>
      </c>
      <c r="N64">
        <v>15.200189999999999</v>
      </c>
      <c r="O64">
        <v>0.80406024297519785</v>
      </c>
    </row>
    <row r="65" spans="1:15" x14ac:dyDescent="0.25">
      <c r="A65" t="s">
        <v>78</v>
      </c>
      <c r="B65">
        <v>16.8612</v>
      </c>
      <c r="C65">
        <v>6.9109900000000002E-2</v>
      </c>
      <c r="D65">
        <v>5.5708399999999998E-2</v>
      </c>
      <c r="E65">
        <v>1.16341E-2</v>
      </c>
      <c r="F65">
        <v>0</v>
      </c>
      <c r="G65">
        <v>8578048</v>
      </c>
      <c r="H65">
        <v>0</v>
      </c>
      <c r="I65">
        <v>0</v>
      </c>
      <c r="J65">
        <v>4289024</v>
      </c>
      <c r="K65">
        <v>0</v>
      </c>
      <c r="L65">
        <v>105</v>
      </c>
      <c r="M65">
        <v>0</v>
      </c>
      <c r="N65">
        <v>15.04787</v>
      </c>
      <c r="O65">
        <v>0.6903320232564425</v>
      </c>
    </row>
    <row r="66" spans="1:15" x14ac:dyDescent="0.25">
      <c r="A66" t="s">
        <v>79</v>
      </c>
      <c r="B66">
        <v>16.417999999999999</v>
      </c>
      <c r="C66">
        <v>6.9232500000000002E-2</v>
      </c>
      <c r="D66">
        <v>5.6869999999999997E-2</v>
      </c>
      <c r="E66">
        <v>1.2027400000000001E-2</v>
      </c>
      <c r="F66">
        <v>0</v>
      </c>
      <c r="G66">
        <v>8680448</v>
      </c>
      <c r="H66">
        <v>0</v>
      </c>
      <c r="I66">
        <v>0</v>
      </c>
      <c r="J66">
        <v>4340224</v>
      </c>
      <c r="K66">
        <v>0</v>
      </c>
      <c r="L66">
        <v>105</v>
      </c>
      <c r="M66">
        <v>0</v>
      </c>
      <c r="N66">
        <v>14.80808</v>
      </c>
      <c r="O66">
        <v>0.62084068774167422</v>
      </c>
    </row>
    <row r="67" spans="1:15" x14ac:dyDescent="0.25">
      <c r="A67" t="s">
        <v>80</v>
      </c>
      <c r="B67">
        <v>16.8157</v>
      </c>
      <c r="C67">
        <v>7.2045700000000004E-2</v>
      </c>
      <c r="D67">
        <v>5.7902099999999998E-2</v>
      </c>
      <c r="E67">
        <v>1.2244400000000001E-2</v>
      </c>
      <c r="F67">
        <v>0</v>
      </c>
      <c r="G67">
        <v>8782848</v>
      </c>
      <c r="H67">
        <v>0</v>
      </c>
      <c r="I67">
        <v>0</v>
      </c>
      <c r="J67">
        <v>4391424</v>
      </c>
      <c r="K67">
        <v>0</v>
      </c>
      <c r="L67">
        <v>106</v>
      </c>
      <c r="M67">
        <v>0</v>
      </c>
      <c r="N67">
        <v>14.70397</v>
      </c>
      <c r="O67">
        <v>0.79610925834474622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U75"/>
  <sheetViews>
    <sheetView topLeftCell="A34" workbookViewId="0">
      <selection activeCell="A75" sqref="A75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6" max="6" width="12.7109375" customWidth="1"/>
    <col min="8" max="8" width="11.140625" customWidth="1"/>
    <col min="11" max="11" width="12" bestFit="1" customWidth="1"/>
    <col min="12" max="13" width="11.85546875" style="6" customWidth="1"/>
    <col min="14" max="14" width="12.7109375" style="6" bestFit="1" customWidth="1"/>
    <col min="15" max="17" width="12.7109375" style="6" customWidth="1"/>
    <col min="18" max="18" width="25.28515625" style="6" customWidth="1"/>
    <col min="19" max="19" width="10.5703125" style="6" customWidth="1"/>
  </cols>
  <sheetData>
    <row r="1" spans="1:2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T1" s="6"/>
      <c r="U1" s="6"/>
    </row>
    <row r="2" spans="1:2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N2" s="6">
        <f>AVERAGE($C$4:$C$67)</f>
        <v>-1.0739762428343077E-3</v>
      </c>
      <c r="O2" s="6">
        <f>AVERAGE($E$4:$E$67)</f>
        <v>-1.0733444421384651E-3</v>
      </c>
      <c r="T2" s="6"/>
      <c r="U2" s="6"/>
    </row>
    <row r="3" spans="1:21" ht="60" x14ac:dyDescent="0.25">
      <c r="A3" s="4" t="s">
        <v>102</v>
      </c>
      <c r="B3" s="3" t="s">
        <v>88</v>
      </c>
      <c r="C3" s="3" t="s">
        <v>87</v>
      </c>
      <c r="D3" s="3" t="s">
        <v>81</v>
      </c>
      <c r="E3" s="3" t="s">
        <v>95</v>
      </c>
      <c r="F3" s="3" t="s">
        <v>96</v>
      </c>
      <c r="G3" s="3" t="s">
        <v>98</v>
      </c>
      <c r="H3" s="3" t="s">
        <v>103</v>
      </c>
      <c r="I3" s="3" t="s">
        <v>97</v>
      </c>
      <c r="J3" s="7" t="s">
        <v>101</v>
      </c>
      <c r="K3" s="7" t="s">
        <v>99</v>
      </c>
      <c r="L3" s="2" t="s">
        <v>82</v>
      </c>
      <c r="M3" s="3" t="s">
        <v>86</v>
      </c>
      <c r="N3" s="3" t="s">
        <v>85</v>
      </c>
      <c r="O3" s="3" t="s">
        <v>83</v>
      </c>
      <c r="P3" s="3" t="s">
        <v>84</v>
      </c>
      <c r="Q3" s="3" t="s">
        <v>94</v>
      </c>
      <c r="R3" s="1"/>
      <c r="S3" s="2"/>
      <c r="U3" s="8" t="s">
        <v>6</v>
      </c>
    </row>
    <row r="4" spans="1:21" x14ac:dyDescent="0.25">
      <c r="A4" s="1">
        <f>'PQBRT Data'!D2 +'PQBRT Data'!E2</f>
        <v>1.7088E-5</v>
      </c>
      <c r="B4" s="4">
        <f>4.70104863155438E-18*POWER(U4,2) + 7.87753198610083E-09*U4 - 0.000282157114450605</f>
        <v>-1.9342399770094608E-4</v>
      </c>
      <c r="C4" s="1">
        <f t="shared" ref="C4:C67" si="0">A4-B4</f>
        <v>2.1051199770094609E-4</v>
      </c>
      <c r="D4" s="1">
        <f>7.9136811296671E-09*U4 - 0.000314459873432104</f>
        <v>-2.2532016918753377E-4</v>
      </c>
      <c r="E4" s="1">
        <f>A4-D4</f>
        <v>2.4240816918753378E-4</v>
      </c>
      <c r="F4" s="1">
        <f>ABS(E4)</f>
        <v>2.4240816918753378E-4</v>
      </c>
      <c r="G4" s="1">
        <f>LOG(A4,10)</f>
        <v>-4.7673087646515366</v>
      </c>
      <c r="H4" s="4">
        <f>(2.30258509299405)*0.512682166062801*LOG(U4,10) - 9.32257084177413</f>
        <v>-4.5395707200261404</v>
      </c>
      <c r="I4" s="1">
        <f t="shared" ref="I4:I67" si="1">0.842114008571208*LN(U4) - 18.1950659098772</f>
        <v>-10.338675202055351</v>
      </c>
      <c r="J4" s="5">
        <f>G4-H4</f>
        <v>-0.22773804462539626</v>
      </c>
      <c r="K4" s="5">
        <f>$S$9</f>
        <v>-1.7638668303732175E-14</v>
      </c>
      <c r="L4" s="1">
        <f t="shared" ref="L4:L35" si="2">ABS(E4-C4)</f>
        <v>3.1896171486587687E-5</v>
      </c>
      <c r="M4" s="6">
        <f>AVERAGE($C$4:$C$67)</f>
        <v>-1.0739762428343077E-3</v>
      </c>
      <c r="N4" s="1">
        <f t="shared" ref="N4:N35" si="3">C4-M4</f>
        <v>1.2844882405352539E-3</v>
      </c>
      <c r="O4" s="6">
        <f>AVERAGE($E$4:$E$67)</f>
        <v>-1.0733444421384651E-3</v>
      </c>
      <c r="P4" s="1">
        <f t="shared" ref="P4:P35" si="4">E4-O4</f>
        <v>1.3157526113259988E-3</v>
      </c>
      <c r="Q4" s="1"/>
      <c r="R4" s="4" t="s">
        <v>89</v>
      </c>
      <c r="S4" s="1">
        <f>MIN(F4:F67)</f>
        <v>4.633553196891542E-6</v>
      </c>
      <c r="U4" s="8">
        <v>11264</v>
      </c>
    </row>
    <row r="5" spans="1:21" x14ac:dyDescent="0.25">
      <c r="A5" s="1">
        <f>'PQBRT Data'!D3 +'PQBRT Data'!E3</f>
        <v>6.6719999999999998E-5</v>
      </c>
      <c r="B5" s="4">
        <f t="shared" ref="B5:B67" si="5">4.70104863155438E-18*POWER(U5,2) + 7.87753198610083E-09*U5 - 0.000282157114450605</f>
        <v>-7.2422370573680024E-5</v>
      </c>
      <c r="C5" s="1">
        <f t="shared" si="0"/>
        <v>1.3914237057368001E-4</v>
      </c>
      <c r="D5" s="1">
        <f t="shared" ref="D5:D67" si="6">7.9136811296671E-09*U5 - 0.000314459873432104</f>
        <v>-1.0376602703584712E-4</v>
      </c>
      <c r="E5" s="1">
        <f t="shared" ref="E5:E67" si="7">A5-D5</f>
        <v>1.7048602703584711E-4</v>
      </c>
      <c r="F5" s="1">
        <f t="shared" ref="F5:F67" si="8">ABS(E5)</f>
        <v>1.7048602703584711E-4</v>
      </c>
      <c r="G5" s="1">
        <f t="shared" ref="G5:G67" si="9">LOG(A5,10)</f>
        <v>-4.1757439623703174</v>
      </c>
      <c r="H5" s="4">
        <f t="shared" ref="H5:H67" si="10">(2.30258509299405)*0.512682166062801*LOG(U5,10) - 9.32257084177413</f>
        <v>-4.0985608721215918</v>
      </c>
      <c r="I5" s="1">
        <f t="shared" si="1"/>
        <v>-9.6142876664202905</v>
      </c>
      <c r="J5" s="5">
        <f t="shared" ref="J5:J67" si="11">G5-H5</f>
        <v>-7.7183090248725605E-2</v>
      </c>
      <c r="K5" s="5">
        <f t="shared" ref="K5:K67" si="12">$S$9</f>
        <v>-1.7638668303732175E-14</v>
      </c>
      <c r="L5" s="1">
        <f t="shared" si="2"/>
        <v>3.1343656462167098E-5</v>
      </c>
      <c r="M5" s="6">
        <f t="shared" ref="M5:M67" si="13">AVERAGE($C$4:$C$67)</f>
        <v>-1.0739762428343077E-3</v>
      </c>
      <c r="N5" s="1">
        <f t="shared" si="3"/>
        <v>1.2131186134079876E-3</v>
      </c>
      <c r="O5" s="6">
        <f t="shared" ref="O5:O67" si="14">AVERAGE($E$4:$E$67)</f>
        <v>-1.0733444421384651E-3</v>
      </c>
      <c r="P5" s="1">
        <f t="shared" si="4"/>
        <v>1.2438304691743123E-3</v>
      </c>
      <c r="Q5" s="1"/>
      <c r="R5" s="4" t="s">
        <v>90</v>
      </c>
      <c r="S5" s="1">
        <f>MAX(F4:F67)</f>
        <v>8.3004887139688788E-3</v>
      </c>
      <c r="U5" s="8">
        <v>26624</v>
      </c>
    </row>
    <row r="6" spans="1:21" x14ac:dyDescent="0.25">
      <c r="A6" s="1">
        <f>'PQBRT Data'!D4 +'PQBRT Data'!E4</f>
        <v>1.3344E-4</v>
      </c>
      <c r="B6" s="4">
        <f t="shared" si="5"/>
        <v>8.2466131961897904E-6</v>
      </c>
      <c r="C6" s="1">
        <f t="shared" si="0"/>
        <v>1.2519338680381021E-4</v>
      </c>
      <c r="D6" s="1">
        <f t="shared" si="6"/>
        <v>-2.2729932268056026E-5</v>
      </c>
      <c r="E6" s="1">
        <f t="shared" si="7"/>
        <v>1.5616993226805602E-4</v>
      </c>
      <c r="F6" s="1">
        <f t="shared" si="8"/>
        <v>1.5616993226805602E-4</v>
      </c>
      <c r="G6" s="1">
        <f t="shared" si="9"/>
        <v>-3.8747139667063362</v>
      </c>
      <c r="H6" s="4">
        <f t="shared" si="10"/>
        <v>-3.931722610981411</v>
      </c>
      <c r="I6" s="1">
        <f t="shared" si="1"/>
        <v>-9.3402449043114224</v>
      </c>
      <c r="J6" s="5">
        <f t="shared" si="11"/>
        <v>5.7008644275074793E-2</v>
      </c>
      <c r="K6" s="5">
        <f t="shared" si="12"/>
        <v>-1.7638668303732175E-14</v>
      </c>
      <c r="L6" s="1">
        <f t="shared" si="2"/>
        <v>3.0976545464245816E-5</v>
      </c>
      <c r="M6" s="6">
        <f t="shared" si="13"/>
        <v>-1.0739762428343077E-3</v>
      </c>
      <c r="N6" s="1">
        <f t="shared" si="3"/>
        <v>1.1991696296381178E-3</v>
      </c>
      <c r="O6" s="6">
        <f t="shared" si="14"/>
        <v>-1.0733444421384651E-3</v>
      </c>
      <c r="P6" s="1">
        <f t="shared" si="4"/>
        <v>1.2295143744065211E-3</v>
      </c>
      <c r="Q6" s="1"/>
      <c r="R6" s="4" t="s">
        <v>91</v>
      </c>
      <c r="S6" s="1">
        <f>_xlfn.STDEV.S(E4:E67)</f>
        <v>1.1820567966387746E-3</v>
      </c>
      <c r="U6" s="8">
        <v>36864</v>
      </c>
    </row>
    <row r="7" spans="1:21" x14ac:dyDescent="0.25">
      <c r="A7" s="1">
        <f>'PQBRT Data'!D5 +'PQBRT Data'!E5</f>
        <v>1.7798400000000001E-4</v>
      </c>
      <c r="B7" s="4">
        <f t="shared" si="5"/>
        <v>8.8916582847413589E-5</v>
      </c>
      <c r="C7" s="1">
        <f t="shared" si="0"/>
        <v>8.9067417152586419E-5</v>
      </c>
      <c r="D7" s="1">
        <f t="shared" si="6"/>
        <v>5.8306162499735124E-5</v>
      </c>
      <c r="E7" s="1">
        <f t="shared" si="7"/>
        <v>1.1967783750026488E-4</v>
      </c>
      <c r="F7" s="1">
        <f t="shared" si="8"/>
        <v>1.1967783750026488E-4</v>
      </c>
      <c r="G7" s="1">
        <f t="shared" si="9"/>
        <v>-3.7496190371519531</v>
      </c>
      <c r="H7" s="4">
        <f t="shared" si="10"/>
        <v>-3.8060526982464218</v>
      </c>
      <c r="I7" s="1">
        <f t="shared" si="1"/>
        <v>-9.133823848586438</v>
      </c>
      <c r="J7" s="5">
        <f t="shared" si="11"/>
        <v>5.6433661094468679E-2</v>
      </c>
      <c r="K7" s="5">
        <f t="shared" si="12"/>
        <v>-1.7638668303732175E-14</v>
      </c>
      <c r="L7" s="1">
        <f t="shared" si="2"/>
        <v>3.0610420347678465E-5</v>
      </c>
      <c r="M7" s="6">
        <f t="shared" si="13"/>
        <v>-1.0739762428343077E-3</v>
      </c>
      <c r="N7" s="1">
        <f t="shared" si="3"/>
        <v>1.163043659986894E-3</v>
      </c>
      <c r="O7" s="6">
        <f t="shared" si="14"/>
        <v>-1.0733444421384651E-3</v>
      </c>
      <c r="P7" s="1">
        <f t="shared" si="4"/>
        <v>1.1930222796387299E-3</v>
      </c>
      <c r="Q7" s="1"/>
      <c r="R7" s="4" t="s">
        <v>92</v>
      </c>
      <c r="S7" s="1">
        <f>AVERAGE(D4:D67)</f>
        <v>2.7104862504638463E-2</v>
      </c>
      <c r="U7" s="8">
        <v>47104</v>
      </c>
    </row>
    <row r="8" spans="1:21" x14ac:dyDescent="0.25">
      <c r="A8" s="1">
        <f>'PQBRT Data'!D6 +'PQBRT Data'!E6</f>
        <v>2.20256E-4</v>
      </c>
      <c r="B8" s="4">
        <f t="shared" si="5"/>
        <v>1.6958753837999137E-4</v>
      </c>
      <c r="C8" s="1">
        <f t="shared" si="0"/>
        <v>5.0668461620008627E-5</v>
      </c>
      <c r="D8" s="1">
        <f t="shared" si="6"/>
        <v>1.3934225726752622E-4</v>
      </c>
      <c r="E8" s="1">
        <f t="shared" si="7"/>
        <v>8.091374273247378E-5</v>
      </c>
      <c r="F8" s="1">
        <f t="shared" si="8"/>
        <v>8.091374273247378E-5</v>
      </c>
      <c r="G8" s="1">
        <f t="shared" si="9"/>
        <v>-3.6570722521263606</v>
      </c>
      <c r="H8" s="4">
        <f t="shared" si="10"/>
        <v>-3.705202838505504</v>
      </c>
      <c r="I8" s="1">
        <f t="shared" si="1"/>
        <v>-8.9681713541716714</v>
      </c>
      <c r="J8" s="5">
        <f t="shared" si="11"/>
        <v>4.813058637914347E-2</v>
      </c>
      <c r="K8" s="5">
        <f t="shared" si="12"/>
        <v>-1.7638668303732175E-14</v>
      </c>
      <c r="L8" s="1">
        <f t="shared" si="2"/>
        <v>3.0245281112465153E-5</v>
      </c>
      <c r="M8" s="6">
        <f t="shared" si="13"/>
        <v>-1.0739762428343077E-3</v>
      </c>
      <c r="N8" s="1">
        <f t="shared" si="3"/>
        <v>1.1246447044543162E-3</v>
      </c>
      <c r="O8" s="6">
        <f t="shared" si="14"/>
        <v>-1.0733444421384651E-3</v>
      </c>
      <c r="P8" s="1">
        <f t="shared" si="4"/>
        <v>1.1542581848709389E-3</v>
      </c>
      <c r="Q8" s="1"/>
      <c r="R8" s="4" t="s">
        <v>93</v>
      </c>
      <c r="S8" s="1">
        <f>S6/S7</f>
        <v>4.361050702384079E-2</v>
      </c>
      <c r="U8" s="8">
        <v>57344</v>
      </c>
    </row>
    <row r="9" spans="1:21" x14ac:dyDescent="0.25">
      <c r="A9" s="1">
        <f>'PQBRT Data'!D7 +'PQBRT Data'!E7</f>
        <v>2.6035199999999999E-4</v>
      </c>
      <c r="B9" s="4">
        <f t="shared" si="5"/>
        <v>2.5025947979392314E-4</v>
      </c>
      <c r="C9" s="1">
        <f t="shared" si="0"/>
        <v>1.0092520206076848E-5</v>
      </c>
      <c r="D9" s="1">
        <f t="shared" si="6"/>
        <v>2.2037835203531737E-4</v>
      </c>
      <c r="E9" s="1">
        <f t="shared" si="7"/>
        <v>3.997364796468262E-5</v>
      </c>
      <c r="F9" s="1">
        <f t="shared" si="8"/>
        <v>3.997364796468262E-5</v>
      </c>
      <c r="G9" s="1">
        <f t="shared" si="9"/>
        <v>-3.5844390817654053</v>
      </c>
      <c r="H9" s="4">
        <f t="shared" si="10"/>
        <v>-3.6209675942787642</v>
      </c>
      <c r="I9" s="1">
        <f t="shared" si="1"/>
        <v>-8.8298094530282931</v>
      </c>
      <c r="J9" s="5">
        <f t="shared" si="11"/>
        <v>3.6528512513358979E-2</v>
      </c>
      <c r="K9" s="5">
        <f t="shared" si="12"/>
        <v>-1.7638668303732175E-14</v>
      </c>
      <c r="L9" s="1">
        <f t="shared" si="2"/>
        <v>2.9881127758605772E-5</v>
      </c>
      <c r="M9" s="6">
        <f t="shared" si="13"/>
        <v>-1.0739762428343077E-3</v>
      </c>
      <c r="N9" s="1">
        <f t="shared" si="3"/>
        <v>1.0840687630403844E-3</v>
      </c>
      <c r="O9" s="6">
        <f t="shared" si="14"/>
        <v>-1.0733444421384651E-3</v>
      </c>
      <c r="P9" s="1">
        <f t="shared" si="4"/>
        <v>1.1133180901031477E-3</v>
      </c>
      <c r="Q9" s="1"/>
      <c r="R9" s="4" t="s">
        <v>100</v>
      </c>
      <c r="S9" s="1">
        <f>AVERAGE(J4:J67)</f>
        <v>-1.7638668303732175E-14</v>
      </c>
      <c r="U9" s="8">
        <v>67584</v>
      </c>
    </row>
    <row r="10" spans="1:21" x14ac:dyDescent="0.25">
      <c r="A10" s="1">
        <f>'PQBRT Data'!D8 +'PQBRT Data'!E8</f>
        <v>3.0604800000000001E-4</v>
      </c>
      <c r="B10" s="4">
        <f t="shared" si="5"/>
        <v>3.309324070892089E-4</v>
      </c>
      <c r="C10" s="1">
        <f t="shared" si="0"/>
        <v>-2.4884407089208888E-5</v>
      </c>
      <c r="D10" s="1">
        <f t="shared" si="6"/>
        <v>3.0141444680310847E-4</v>
      </c>
      <c r="E10" s="1">
        <f t="shared" si="7"/>
        <v>4.633553196891542E-6</v>
      </c>
      <c r="F10" s="1">
        <f t="shared" si="8"/>
        <v>4.633553196891542E-6</v>
      </c>
      <c r="G10" s="1">
        <f t="shared" si="9"/>
        <v>-3.5142104542363568</v>
      </c>
      <c r="H10" s="4">
        <f t="shared" si="10"/>
        <v>-3.5486391129377717</v>
      </c>
      <c r="I10" s="1">
        <f t="shared" si="1"/>
        <v>-8.7110051891240357</v>
      </c>
      <c r="J10" s="5">
        <f t="shared" si="11"/>
        <v>3.4428658701414872E-2</v>
      </c>
      <c r="K10" s="5">
        <f t="shared" si="12"/>
        <v>-1.7638668303732175E-14</v>
      </c>
      <c r="L10" s="1">
        <f t="shared" si="2"/>
        <v>2.951796028610043E-5</v>
      </c>
      <c r="M10" s="6">
        <f t="shared" si="13"/>
        <v>-1.0739762428343077E-3</v>
      </c>
      <c r="N10" s="1">
        <f t="shared" si="3"/>
        <v>1.0490918357450988E-3</v>
      </c>
      <c r="O10" s="6">
        <f t="shared" si="14"/>
        <v>-1.0733444421384651E-3</v>
      </c>
      <c r="P10" s="1">
        <f t="shared" si="4"/>
        <v>1.0779779953353566E-3</v>
      </c>
      <c r="Q10" s="1"/>
      <c r="R10" s="4"/>
      <c r="S10" s="1"/>
      <c r="U10" s="8">
        <v>77824</v>
      </c>
    </row>
    <row r="11" spans="1:21" x14ac:dyDescent="0.25">
      <c r="A11" s="1">
        <f>'PQBRT Data'!D9 +'PQBRT Data'!E9</f>
        <v>3.5046399999999998E-4</v>
      </c>
      <c r="B11" s="4">
        <f t="shared" si="5"/>
        <v>4.1160632026584863E-4</v>
      </c>
      <c r="C11" s="1">
        <f t="shared" si="0"/>
        <v>-6.114232026584865E-5</v>
      </c>
      <c r="D11" s="1">
        <f t="shared" si="6"/>
        <v>3.8245054157089956E-4</v>
      </c>
      <c r="E11" s="1">
        <f t="shared" si="7"/>
        <v>-3.1986541570899578E-5</v>
      </c>
      <c r="F11" s="1">
        <f t="shared" si="8"/>
        <v>3.1986541570899578E-5</v>
      </c>
      <c r="G11" s="1">
        <f t="shared" si="9"/>
        <v>-3.45535658655416</v>
      </c>
      <c r="H11" s="4">
        <f t="shared" si="10"/>
        <v>-3.4852644422369279</v>
      </c>
      <c r="I11" s="1">
        <f t="shared" si="1"/>
        <v>-8.6069081451491716</v>
      </c>
      <c r="J11" s="5">
        <f t="shared" si="11"/>
        <v>2.9907855682767881E-2</v>
      </c>
      <c r="K11" s="5">
        <f t="shared" si="12"/>
        <v>-1.7638668303732175E-14</v>
      </c>
      <c r="L11" s="1">
        <f t="shared" si="2"/>
        <v>2.9155778694949072E-5</v>
      </c>
      <c r="M11" s="6">
        <f t="shared" si="13"/>
        <v>-1.0739762428343077E-3</v>
      </c>
      <c r="N11" s="1">
        <f t="shared" si="3"/>
        <v>1.012833922568459E-3</v>
      </c>
      <c r="O11" s="6">
        <f t="shared" si="14"/>
        <v>-1.0733444421384651E-3</v>
      </c>
      <c r="P11" s="1">
        <f t="shared" si="4"/>
        <v>1.0413579005675655E-3</v>
      </c>
      <c r="Q11" s="1"/>
      <c r="R11" s="1"/>
      <c r="S11" s="1"/>
      <c r="U11" s="8">
        <v>88064</v>
      </c>
    </row>
    <row r="12" spans="1:21" x14ac:dyDescent="0.25">
      <c r="A12" s="1">
        <f>'PQBRT Data'!D10 +'PQBRT Data'!E10</f>
        <v>3.9167999999999999E-4</v>
      </c>
      <c r="B12" s="4">
        <f t="shared" si="5"/>
        <v>4.922812193238423E-4</v>
      </c>
      <c r="C12" s="1">
        <f t="shared" si="0"/>
        <v>-1.0060121932384231E-4</v>
      </c>
      <c r="D12" s="1">
        <f t="shared" si="6"/>
        <v>4.6348663633869066E-4</v>
      </c>
      <c r="E12" s="1">
        <f t="shared" si="7"/>
        <v>-7.1806636338690667E-5</v>
      </c>
      <c r="F12" s="1">
        <f t="shared" si="8"/>
        <v>7.1806636338690667E-5</v>
      </c>
      <c r="G12" s="1">
        <f t="shared" si="9"/>
        <v>-3.4070686038705515</v>
      </c>
      <c r="H12" s="4">
        <f t="shared" si="10"/>
        <v>-3.4288689450095982</v>
      </c>
      <c r="I12" s="1">
        <f t="shared" si="1"/>
        <v>-8.5142748503338126</v>
      </c>
      <c r="J12" s="5">
        <f t="shared" si="11"/>
        <v>2.1800341139046608E-2</v>
      </c>
      <c r="K12" s="5">
        <f t="shared" si="12"/>
        <v>-1.7638668303732175E-14</v>
      </c>
      <c r="L12" s="1">
        <f t="shared" si="2"/>
        <v>2.8794582985151645E-5</v>
      </c>
      <c r="M12" s="6">
        <f t="shared" si="13"/>
        <v>-1.0739762428343077E-3</v>
      </c>
      <c r="N12" s="1">
        <f t="shared" si="3"/>
        <v>9.7337502351046534E-4</v>
      </c>
      <c r="O12" s="6">
        <f t="shared" si="14"/>
        <v>-1.0733444421384651E-3</v>
      </c>
      <c r="P12" s="1">
        <f t="shared" si="4"/>
        <v>1.0015378057997744E-3</v>
      </c>
      <c r="Q12" s="1"/>
      <c r="R12" s="1"/>
      <c r="S12" s="1"/>
      <c r="U12" s="8">
        <v>98304</v>
      </c>
    </row>
    <row r="13" spans="1:21" x14ac:dyDescent="0.25">
      <c r="A13" s="1">
        <f>'PQBRT Data'!D11 +'PQBRT Data'!E11</f>
        <v>4.5711999999999999E-4</v>
      </c>
      <c r="B13" s="4">
        <f t="shared" si="5"/>
        <v>8.8760247562298319E-4</v>
      </c>
      <c r="C13" s="1">
        <f t="shared" si="0"/>
        <v>-4.3048247562298321E-4</v>
      </c>
      <c r="D13" s="1">
        <f t="shared" si="6"/>
        <v>8.6056350070086701E-4</v>
      </c>
      <c r="E13" s="1">
        <f t="shared" si="7"/>
        <v>-4.0344350070086702E-4</v>
      </c>
      <c r="F13" s="1">
        <f t="shared" si="8"/>
        <v>4.0344350070086702E-4</v>
      </c>
      <c r="G13" s="1">
        <f t="shared" si="9"/>
        <v>-3.3399697769613317</v>
      </c>
      <c r="H13" s="4">
        <f t="shared" si="10"/>
        <v>-3.217446227494146</v>
      </c>
      <c r="I13" s="1">
        <f t="shared" si="1"/>
        <v>-8.1669992009441561</v>
      </c>
      <c r="J13" s="5">
        <f t="shared" si="11"/>
        <v>-0.12252354946718569</v>
      </c>
      <c r="K13" s="5">
        <f t="shared" si="12"/>
        <v>-1.7638668303732175E-14</v>
      </c>
      <c r="L13" s="1">
        <f t="shared" si="2"/>
        <v>2.7038974922116189E-5</v>
      </c>
      <c r="M13" s="6">
        <f t="shared" si="13"/>
        <v>-1.0739762428343077E-3</v>
      </c>
      <c r="N13" s="1">
        <f t="shared" si="3"/>
        <v>6.434937672113245E-4</v>
      </c>
      <c r="O13" s="6">
        <f t="shared" si="14"/>
        <v>-1.0733444421384651E-3</v>
      </c>
      <c r="P13" s="1">
        <f t="shared" si="4"/>
        <v>6.6990094143759809E-4</v>
      </c>
      <c r="Q13" s="1"/>
      <c r="R13" s="1"/>
      <c r="S13" s="1"/>
      <c r="U13" s="8">
        <v>148480</v>
      </c>
    </row>
    <row r="14" spans="1:21" x14ac:dyDescent="0.25">
      <c r="A14" s="1">
        <f>'PQBRT Data'!D12 +'PQBRT Data'!E12</f>
        <v>6.8387200000000008E-4</v>
      </c>
      <c r="B14" s="4">
        <f t="shared" si="5"/>
        <v>1.4039760925038656E-3</v>
      </c>
      <c r="C14" s="1">
        <f t="shared" si="0"/>
        <v>-7.2010409250386552E-4</v>
      </c>
      <c r="D14" s="1">
        <f t="shared" si="6"/>
        <v>1.3791945072147301E-3</v>
      </c>
      <c r="E14" s="1">
        <f t="shared" si="7"/>
        <v>-6.9532250721473002E-4</v>
      </c>
      <c r="F14" s="1">
        <f t="shared" si="8"/>
        <v>6.9532250721473002E-4</v>
      </c>
      <c r="G14" s="1">
        <f t="shared" si="9"/>
        <v>-3.1650251773671751</v>
      </c>
      <c r="H14" s="4">
        <f t="shared" si="10"/>
        <v>-3.0300093663473424</v>
      </c>
      <c r="I14" s="1">
        <f t="shared" si="1"/>
        <v>-7.8591218903161835</v>
      </c>
      <c r="J14" s="5">
        <f t="shared" si="11"/>
        <v>-0.13501581101983273</v>
      </c>
      <c r="K14" s="5">
        <f t="shared" si="12"/>
        <v>-1.7638668303732175E-14</v>
      </c>
      <c r="L14" s="1">
        <f t="shared" si="2"/>
        <v>2.4781585289135495E-5</v>
      </c>
      <c r="M14" s="6">
        <f t="shared" si="13"/>
        <v>-1.0739762428343077E-3</v>
      </c>
      <c r="N14" s="1">
        <f t="shared" si="3"/>
        <v>3.5387215033044219E-4</v>
      </c>
      <c r="O14" s="6">
        <f t="shared" si="14"/>
        <v>-1.0733444421384651E-3</v>
      </c>
      <c r="P14" s="1">
        <f t="shared" si="4"/>
        <v>3.7802193492373509E-4</v>
      </c>
      <c r="Q14" s="1"/>
      <c r="R14" s="1"/>
      <c r="S14" s="1"/>
      <c r="U14" s="8">
        <v>214016</v>
      </c>
    </row>
    <row r="15" spans="1:21" x14ac:dyDescent="0.25">
      <c r="A15" s="1">
        <f>'PQBRT Data'!D13 +'PQBRT Data'!E13</f>
        <v>1.8689900000000001E-3</v>
      </c>
      <c r="B15" s="4">
        <f t="shared" si="5"/>
        <v>2.1786122335131744E-3</v>
      </c>
      <c r="C15" s="1">
        <f t="shared" si="0"/>
        <v>-3.0962223351317436E-4</v>
      </c>
      <c r="D15" s="1">
        <f t="shared" si="6"/>
        <v>2.157141016985525E-3</v>
      </c>
      <c r="E15" s="1">
        <f t="shared" si="7"/>
        <v>-2.8815101698552491E-4</v>
      </c>
      <c r="F15" s="1">
        <f t="shared" si="8"/>
        <v>2.8815101698552491E-4</v>
      </c>
      <c r="G15" s="1">
        <f t="shared" si="9"/>
        <v>-2.7283930223003745</v>
      </c>
      <c r="H15" s="4">
        <f t="shared" si="10"/>
        <v>-2.8362270302905195</v>
      </c>
      <c r="I15" s="1">
        <f t="shared" si="1"/>
        <v>-7.5408217218895803</v>
      </c>
      <c r="J15" s="5">
        <f t="shared" si="11"/>
        <v>0.10783400799014498</v>
      </c>
      <c r="K15" s="5">
        <f t="shared" si="12"/>
        <v>-1.7638668303732175E-14</v>
      </c>
      <c r="L15" s="1">
        <f t="shared" si="2"/>
        <v>2.1471216527649446E-5</v>
      </c>
      <c r="M15" s="6">
        <f t="shared" si="13"/>
        <v>-1.0739762428343077E-3</v>
      </c>
      <c r="N15" s="1">
        <f t="shared" si="3"/>
        <v>7.6435400932113335E-4</v>
      </c>
      <c r="O15" s="6">
        <f t="shared" si="14"/>
        <v>-1.0733444421384651E-3</v>
      </c>
      <c r="P15" s="1">
        <f t="shared" si="4"/>
        <v>7.851934251529402E-4</v>
      </c>
      <c r="Q15" s="1"/>
      <c r="R15" s="1"/>
      <c r="S15" s="1"/>
      <c r="U15" s="8">
        <v>312320</v>
      </c>
    </row>
    <row r="16" spans="1:21" x14ac:dyDescent="0.25">
      <c r="A16" s="1">
        <f>'PQBRT Data'!D14 +'PQBRT Data'!E14</f>
        <v>1.8078079999999999E-3</v>
      </c>
      <c r="B16" s="4">
        <f t="shared" si="5"/>
        <v>2.6950868046447039E-3</v>
      </c>
      <c r="C16" s="1">
        <f t="shared" si="0"/>
        <v>-8.8727880464470397E-4</v>
      </c>
      <c r="D16" s="1">
        <f t="shared" si="6"/>
        <v>2.6757720234993881E-3</v>
      </c>
      <c r="E16" s="1">
        <f t="shared" si="7"/>
        <v>-8.6796402349938813E-4</v>
      </c>
      <c r="F16" s="1">
        <f t="shared" si="8"/>
        <v>8.6796402349938813E-4</v>
      </c>
      <c r="G16" s="1">
        <f t="shared" si="9"/>
        <v>-2.7428476960776553</v>
      </c>
      <c r="H16" s="4">
        <f t="shared" si="10"/>
        <v>-2.7385688358527229</v>
      </c>
      <c r="I16" s="1">
        <f t="shared" si="1"/>
        <v>-7.3804117466033237</v>
      </c>
      <c r="J16" s="5">
        <f t="shared" si="11"/>
        <v>-4.2788602249324015E-3</v>
      </c>
      <c r="K16" s="5">
        <f t="shared" si="12"/>
        <v>-1.7638668303732175E-14</v>
      </c>
      <c r="L16" s="1">
        <f t="shared" si="2"/>
        <v>1.9314781145315842E-5</v>
      </c>
      <c r="M16" s="6">
        <f t="shared" si="13"/>
        <v>-1.0739762428343077E-3</v>
      </c>
      <c r="N16" s="1">
        <f t="shared" si="3"/>
        <v>1.8669743818960373E-4</v>
      </c>
      <c r="O16" s="6">
        <f t="shared" si="14"/>
        <v>-1.0733444421384651E-3</v>
      </c>
      <c r="P16" s="1">
        <f t="shared" si="4"/>
        <v>2.0538041863907698E-4</v>
      </c>
      <c r="Q16" s="1"/>
      <c r="R16" s="1"/>
      <c r="S16" s="1"/>
      <c r="U16" s="8">
        <v>377856</v>
      </c>
    </row>
    <row r="17" spans="1:21" x14ac:dyDescent="0.25">
      <c r="A17" s="1">
        <f>'PQBRT Data'!D15 +'PQBRT Data'!E15</f>
        <v>2.2412120000000002E-3</v>
      </c>
      <c r="B17" s="4">
        <f t="shared" si="5"/>
        <v>3.3407368053251052E-3</v>
      </c>
      <c r="C17" s="1">
        <f t="shared" si="0"/>
        <v>-1.0995248053251049E-3</v>
      </c>
      <c r="D17" s="1">
        <f t="shared" si="6"/>
        <v>3.3240607816417168E-3</v>
      </c>
      <c r="E17" s="1">
        <f t="shared" si="7"/>
        <v>-1.0828487816417166E-3</v>
      </c>
      <c r="F17" s="1">
        <f t="shared" si="8"/>
        <v>1.0828487816417166E-3</v>
      </c>
      <c r="G17" s="1">
        <f t="shared" si="9"/>
        <v>-2.6495170608788259</v>
      </c>
      <c r="H17" s="4">
        <f t="shared" si="10"/>
        <v>-2.6379671401933544</v>
      </c>
      <c r="I17" s="1">
        <f t="shared" si="1"/>
        <v>-7.2151668779327913</v>
      </c>
      <c r="J17" s="5">
        <f t="shared" si="11"/>
        <v>-1.1549920685471449E-2</v>
      </c>
      <c r="K17" s="5">
        <f t="shared" si="12"/>
        <v>-1.7638668303732175E-14</v>
      </c>
      <c r="L17" s="1">
        <f t="shared" si="2"/>
        <v>1.6676023683388341E-5</v>
      </c>
      <c r="M17" s="6">
        <f t="shared" si="13"/>
        <v>-1.0739762428343077E-3</v>
      </c>
      <c r="N17" s="1">
        <f t="shared" si="3"/>
        <v>-2.5548562490797233E-5</v>
      </c>
      <c r="O17" s="6">
        <f t="shared" si="14"/>
        <v>-1.0733444421384651E-3</v>
      </c>
      <c r="P17" s="1">
        <f t="shared" si="4"/>
        <v>-9.5043395032514896E-6</v>
      </c>
      <c r="Q17" s="1"/>
      <c r="R17" s="1"/>
      <c r="S17" s="1"/>
      <c r="U17" s="8">
        <v>459776</v>
      </c>
    </row>
    <row r="18" spans="1:21" x14ac:dyDescent="0.25">
      <c r="A18" s="1">
        <f>'PQBRT Data'!D16 +'PQBRT Data'!E16</f>
        <v>2.8061739999999998E-3</v>
      </c>
      <c r="B18" s="4">
        <f t="shared" si="5"/>
        <v>3.8573022352822173E-3</v>
      </c>
      <c r="C18" s="1">
        <f t="shared" si="0"/>
        <v>-1.0511282352822175E-3</v>
      </c>
      <c r="D18" s="1">
        <f t="shared" si="6"/>
        <v>3.8426917881555795E-3</v>
      </c>
      <c r="E18" s="1">
        <f t="shared" si="7"/>
        <v>-1.0365177881555797E-3</v>
      </c>
      <c r="F18" s="1">
        <f t="shared" si="8"/>
        <v>1.0365177881555797E-3</v>
      </c>
      <c r="G18" s="1">
        <f t="shared" si="9"/>
        <v>-2.5518854035510703</v>
      </c>
      <c r="H18" s="4">
        <f t="shared" si="10"/>
        <v>-2.5696507253446281</v>
      </c>
      <c r="I18" s="1">
        <f t="shared" si="1"/>
        <v>-7.1029526957986953</v>
      </c>
      <c r="J18" s="5">
        <f t="shared" si="11"/>
        <v>1.7765321793557831E-2</v>
      </c>
      <c r="K18" s="5">
        <f t="shared" si="12"/>
        <v>-1.7638668303732175E-14</v>
      </c>
      <c r="L18" s="1">
        <f t="shared" si="2"/>
        <v>1.4610447126637768E-5</v>
      </c>
      <c r="M18" s="6">
        <f t="shared" si="13"/>
        <v>-1.0739762428343077E-3</v>
      </c>
      <c r="N18" s="1">
        <f t="shared" si="3"/>
        <v>2.2848007552090255E-5</v>
      </c>
      <c r="O18" s="6">
        <f t="shared" si="14"/>
        <v>-1.0733444421384651E-3</v>
      </c>
      <c r="P18" s="1">
        <f t="shared" si="4"/>
        <v>3.6826653982885427E-5</v>
      </c>
      <c r="Q18" s="1"/>
      <c r="R18" s="1"/>
      <c r="S18" s="1"/>
      <c r="U18" s="8">
        <v>525312</v>
      </c>
    </row>
    <row r="19" spans="1:21" x14ac:dyDescent="0.25">
      <c r="A19" s="1">
        <f>'PQBRT Data'!D17 +'PQBRT Data'!E17</f>
        <v>3.2705239999999999E-3</v>
      </c>
      <c r="B19" s="4">
        <f t="shared" si="5"/>
        <v>4.6322260959058706E-3</v>
      </c>
      <c r="C19" s="1">
        <f t="shared" si="0"/>
        <v>-1.3617020959058707E-3</v>
      </c>
      <c r="D19" s="1">
        <f t="shared" si="6"/>
        <v>4.6206382979263744E-3</v>
      </c>
      <c r="E19" s="1">
        <f t="shared" si="7"/>
        <v>-1.3501142979263745E-3</v>
      </c>
      <c r="F19" s="1">
        <f t="shared" si="8"/>
        <v>1.3501142979263745E-3</v>
      </c>
      <c r="G19" s="1">
        <f t="shared" si="9"/>
        <v>-2.4853826595485815</v>
      </c>
      <c r="H19" s="4">
        <f t="shared" si="10"/>
        <v>-2.481703984585609</v>
      </c>
      <c r="I19" s="1">
        <f t="shared" si="1"/>
        <v>-6.9584944187142561</v>
      </c>
      <c r="J19" s="5">
        <f t="shared" si="11"/>
        <v>-3.6786749629724724E-3</v>
      </c>
      <c r="K19" s="5">
        <f t="shared" si="12"/>
        <v>-1.7638668303732175E-14</v>
      </c>
      <c r="L19" s="1">
        <f t="shared" si="2"/>
        <v>1.1587797979496252E-5</v>
      </c>
      <c r="M19" s="6">
        <f t="shared" si="13"/>
        <v>-1.0739762428343077E-3</v>
      </c>
      <c r="N19" s="1">
        <f t="shared" si="3"/>
        <v>-2.87725853071563E-4</v>
      </c>
      <c r="O19" s="6">
        <f t="shared" si="14"/>
        <v>-1.0733444421384651E-3</v>
      </c>
      <c r="P19" s="1">
        <f t="shared" si="4"/>
        <v>-2.7676985578790935E-4</v>
      </c>
      <c r="Q19" s="1"/>
      <c r="R19" s="1"/>
      <c r="S19" s="1"/>
      <c r="U19" s="8">
        <v>623616</v>
      </c>
    </row>
    <row r="20" spans="1:21" x14ac:dyDescent="0.25">
      <c r="A20" s="1">
        <f>'PQBRT Data'!D18 +'PQBRT Data'!E18</f>
        <v>3.9728920000000004E-3</v>
      </c>
      <c r="B20" s="4">
        <f t="shared" si="5"/>
        <v>5.2780653858062352E-3</v>
      </c>
      <c r="C20" s="1">
        <f t="shared" si="0"/>
        <v>-1.3051733858062348E-3</v>
      </c>
      <c r="D20" s="1">
        <f t="shared" si="6"/>
        <v>5.2689270560687031E-3</v>
      </c>
      <c r="E20" s="1">
        <f t="shared" si="7"/>
        <v>-1.2960350560687027E-3</v>
      </c>
      <c r="F20" s="1">
        <f t="shared" si="8"/>
        <v>1.2960350560687027E-3</v>
      </c>
      <c r="G20" s="1">
        <f t="shared" si="9"/>
        <v>-2.4008932407441743</v>
      </c>
      <c r="H20" s="4">
        <f t="shared" si="10"/>
        <v>-2.4184272119098607</v>
      </c>
      <c r="I20" s="1">
        <f t="shared" si="1"/>
        <v>-6.8545581786522281</v>
      </c>
      <c r="J20" s="5">
        <f t="shared" si="11"/>
        <v>1.7533971165686335E-2</v>
      </c>
      <c r="K20" s="5">
        <f t="shared" si="12"/>
        <v>-1.7638668303732175E-14</v>
      </c>
      <c r="L20" s="1">
        <f t="shared" si="2"/>
        <v>9.1383297375320985E-6</v>
      </c>
      <c r="M20" s="6">
        <f t="shared" si="13"/>
        <v>-1.0739762428343077E-3</v>
      </c>
      <c r="N20" s="1">
        <f t="shared" si="3"/>
        <v>-2.3119714297192709E-4</v>
      </c>
      <c r="O20" s="6">
        <f t="shared" si="14"/>
        <v>-1.0733444421384651E-3</v>
      </c>
      <c r="P20" s="1">
        <f t="shared" si="4"/>
        <v>-2.2269061393023759E-4</v>
      </c>
      <c r="Q20" s="1"/>
      <c r="R20" s="1"/>
      <c r="S20" s="1"/>
      <c r="U20" s="8">
        <v>705536</v>
      </c>
    </row>
    <row r="21" spans="1:21" x14ac:dyDescent="0.25">
      <c r="A21" s="1">
        <f>'PQBRT Data'!D19 +'PQBRT Data'!E19</f>
        <v>5.7960620000000003E-3</v>
      </c>
      <c r="B21" s="4">
        <f t="shared" si="5"/>
        <v>5.923967772113254E-3</v>
      </c>
      <c r="C21" s="1">
        <f t="shared" si="0"/>
        <v>-1.2790577211325375E-4</v>
      </c>
      <c r="D21" s="1">
        <f t="shared" si="6"/>
        <v>5.9172158142110319E-3</v>
      </c>
      <c r="E21" s="1">
        <f t="shared" si="7"/>
        <v>-1.2115381421103164E-4</v>
      </c>
      <c r="F21" s="1">
        <f t="shared" si="8"/>
        <v>1.2115381421103164E-4</v>
      </c>
      <c r="G21" s="1">
        <f t="shared" si="9"/>
        <v>-2.2368669775635501</v>
      </c>
      <c r="H21" s="4">
        <f t="shared" si="10"/>
        <v>-2.3621092305456433</v>
      </c>
      <c r="I21" s="1">
        <f t="shared" si="1"/>
        <v>-6.7620522087148025</v>
      </c>
      <c r="J21" s="5">
        <f t="shared" si="11"/>
        <v>0.12524225298209313</v>
      </c>
      <c r="K21" s="5">
        <f t="shared" si="12"/>
        <v>-1.7638668303732175E-14</v>
      </c>
      <c r="L21" s="1">
        <f t="shared" si="2"/>
        <v>6.7519579022221055E-6</v>
      </c>
      <c r="M21" s="6">
        <f t="shared" si="13"/>
        <v>-1.0739762428343077E-3</v>
      </c>
      <c r="N21" s="1">
        <f t="shared" si="3"/>
        <v>9.4607047072105396E-4</v>
      </c>
      <c r="O21" s="6">
        <f t="shared" si="14"/>
        <v>-1.0733444421384651E-3</v>
      </c>
      <c r="P21" s="1">
        <f t="shared" si="4"/>
        <v>9.5219062792743347E-4</v>
      </c>
      <c r="Q21" s="1"/>
      <c r="R21" s="1"/>
      <c r="S21" s="1"/>
      <c r="U21" s="8">
        <v>787456</v>
      </c>
    </row>
    <row r="22" spans="1:21" x14ac:dyDescent="0.25">
      <c r="A22" s="1">
        <f>'PQBRT Data'!D20 +'PQBRT Data'!E20</f>
        <v>6.3676200000000001E-3</v>
      </c>
      <c r="B22" s="4">
        <f t="shared" si="5"/>
        <v>7.086751070410657E-3</v>
      </c>
      <c r="C22" s="1">
        <f t="shared" si="0"/>
        <v>-7.1913107041065693E-4</v>
      </c>
      <c r="D22" s="1">
        <f t="shared" si="6"/>
        <v>7.0841355788672242E-3</v>
      </c>
      <c r="E22" s="1">
        <f t="shared" si="7"/>
        <v>-7.1651557886722415E-4</v>
      </c>
      <c r="F22" s="1">
        <f t="shared" si="8"/>
        <v>7.1651557886722415E-4</v>
      </c>
      <c r="G22" s="1">
        <f t="shared" si="9"/>
        <v>-2.1960228618575925</v>
      </c>
      <c r="H22" s="4">
        <f t="shared" si="10"/>
        <v>-2.274109945734712</v>
      </c>
      <c r="I22" s="1">
        <f t="shared" si="1"/>
        <v>-6.6175076245865245</v>
      </c>
      <c r="J22" s="5">
        <f t="shared" si="11"/>
        <v>7.808708387711949E-2</v>
      </c>
      <c r="K22" s="5">
        <f t="shared" si="12"/>
        <v>-1.7638668303732175E-14</v>
      </c>
      <c r="L22" s="1">
        <f t="shared" si="2"/>
        <v>2.6154915434327755E-6</v>
      </c>
      <c r="M22" s="6">
        <f t="shared" si="13"/>
        <v>-1.0739762428343077E-3</v>
      </c>
      <c r="N22" s="1">
        <f t="shared" si="3"/>
        <v>3.5484517242365078E-4</v>
      </c>
      <c r="O22" s="6">
        <f t="shared" si="14"/>
        <v>-1.0733444421384651E-3</v>
      </c>
      <c r="P22" s="1">
        <f t="shared" si="4"/>
        <v>3.5682886327124096E-4</v>
      </c>
      <c r="Q22" s="1"/>
      <c r="R22" s="1"/>
      <c r="S22" s="1"/>
      <c r="U22" s="8">
        <v>934912</v>
      </c>
    </row>
    <row r="23" spans="1:21" x14ac:dyDescent="0.25">
      <c r="A23" s="1">
        <f>'PQBRT Data'!D21 +'PQBRT Data'!E21</f>
        <v>7.5772199999999991E-3</v>
      </c>
      <c r="B23" s="4">
        <f t="shared" si="5"/>
        <v>8.3789722793086146E-3</v>
      </c>
      <c r="C23" s="1">
        <f t="shared" si="0"/>
        <v>-8.0175227930861549E-4</v>
      </c>
      <c r="D23" s="1">
        <f t="shared" si="6"/>
        <v>8.3807130951518826E-3</v>
      </c>
      <c r="E23" s="1">
        <f t="shared" si="7"/>
        <v>-8.0349309515188351E-4</v>
      </c>
      <c r="F23" s="1">
        <f t="shared" si="8"/>
        <v>8.0349309515188351E-4</v>
      </c>
      <c r="G23" s="1">
        <f t="shared" si="9"/>
        <v>-2.1204901030898928</v>
      </c>
      <c r="H23" s="4">
        <f t="shared" si="10"/>
        <v>-2.1913231256550434</v>
      </c>
      <c r="I23" s="1">
        <f t="shared" si="1"/>
        <v>-6.4815248548921076</v>
      </c>
      <c r="J23" s="5">
        <f t="shared" si="11"/>
        <v>7.0833022565150561E-2</v>
      </c>
      <c r="K23" s="5">
        <f t="shared" si="12"/>
        <v>-1.7638668303732175E-14</v>
      </c>
      <c r="L23" s="1">
        <f t="shared" si="2"/>
        <v>1.7408158432680176E-6</v>
      </c>
      <c r="M23" s="6">
        <f t="shared" si="13"/>
        <v>-1.0739762428343077E-3</v>
      </c>
      <c r="N23" s="1">
        <f t="shared" si="3"/>
        <v>2.7222396352569221E-4</v>
      </c>
      <c r="O23" s="6">
        <f t="shared" si="14"/>
        <v>-1.0733444421384651E-3</v>
      </c>
      <c r="P23" s="1">
        <f t="shared" si="4"/>
        <v>2.698513469865816E-4</v>
      </c>
      <c r="Q23" s="1"/>
      <c r="R23" s="1"/>
      <c r="S23" s="1"/>
      <c r="U23" s="8">
        <v>1098752</v>
      </c>
    </row>
    <row r="24" spans="1:21" x14ac:dyDescent="0.25">
      <c r="A24" s="1">
        <f>'PQBRT Data'!D22 +'PQBRT Data'!E22</f>
        <v>7.54099E-3</v>
      </c>
      <c r="B24" s="4">
        <f t="shared" si="5"/>
        <v>9.6714458738331906E-3</v>
      </c>
      <c r="C24" s="1">
        <f t="shared" si="0"/>
        <v>-2.1304558738331906E-3</v>
      </c>
      <c r="D24" s="1">
        <f t="shared" si="6"/>
        <v>9.6772906114365401E-3</v>
      </c>
      <c r="E24" s="1">
        <f t="shared" si="7"/>
        <v>-2.1363006114365401E-3</v>
      </c>
      <c r="F24" s="1">
        <f t="shared" si="8"/>
        <v>2.1363006114365401E-3</v>
      </c>
      <c r="G24" s="1">
        <f t="shared" si="9"/>
        <v>-2.1225716351231578</v>
      </c>
      <c r="H24" s="4">
        <f t="shared" si="10"/>
        <v>-2.1200645287997704</v>
      </c>
      <c r="I24" s="1">
        <f t="shared" si="1"/>
        <v>-6.3644779462707479</v>
      </c>
      <c r="J24" s="5">
        <f t="shared" si="11"/>
        <v>-2.5071063233874646E-3</v>
      </c>
      <c r="K24" s="5">
        <f t="shared" si="12"/>
        <v>-1.7638668303732175E-14</v>
      </c>
      <c r="L24" s="1">
        <f t="shared" si="2"/>
        <v>5.8447376033495674E-6</v>
      </c>
      <c r="M24" s="6">
        <f t="shared" si="13"/>
        <v>-1.0739762428343077E-3</v>
      </c>
      <c r="N24" s="1">
        <f t="shared" si="3"/>
        <v>-1.0564796309988828E-3</v>
      </c>
      <c r="O24" s="6">
        <f t="shared" si="14"/>
        <v>-1.0733444421384651E-3</v>
      </c>
      <c r="P24" s="1">
        <f t="shared" si="4"/>
        <v>-1.062956169298075E-3</v>
      </c>
      <c r="Q24" s="1"/>
      <c r="R24" s="1"/>
      <c r="S24" s="1"/>
      <c r="U24" s="8">
        <v>1262592</v>
      </c>
    </row>
    <row r="25" spans="1:21" x14ac:dyDescent="0.25">
      <c r="A25" s="1">
        <f>'PQBRT Data'!D23 +'PQBRT Data'!E23</f>
        <v>9.9004499999999999E-3</v>
      </c>
      <c r="B25" s="4">
        <f t="shared" si="5"/>
        <v>1.0964171853984383E-2</v>
      </c>
      <c r="C25" s="1">
        <f t="shared" si="0"/>
        <v>-1.0637218539843833E-3</v>
      </c>
      <c r="D25" s="1">
        <f t="shared" si="6"/>
        <v>1.0973868127721198E-2</v>
      </c>
      <c r="E25" s="1">
        <f t="shared" si="7"/>
        <v>-1.0734181277211978E-3</v>
      </c>
      <c r="F25" s="1">
        <f t="shared" si="8"/>
        <v>1.0734181277211978E-3</v>
      </c>
      <c r="G25" s="1">
        <f t="shared" si="9"/>
        <v>-2.0043450651928194</v>
      </c>
      <c r="H25" s="4">
        <f t="shared" si="10"/>
        <v>-2.0575124491244612</v>
      </c>
      <c r="I25" s="1">
        <f t="shared" si="1"/>
        <v>-6.2617320618871126</v>
      </c>
      <c r="J25" s="5">
        <f t="shared" si="11"/>
        <v>5.3167383931641776E-2</v>
      </c>
      <c r="K25" s="5">
        <f t="shared" si="12"/>
        <v>-1.7638668303732175E-14</v>
      </c>
      <c r="L25" s="1">
        <f t="shared" si="2"/>
        <v>9.6962737368144758E-6</v>
      </c>
      <c r="M25" s="6">
        <f t="shared" si="13"/>
        <v>-1.0739762428343077E-3</v>
      </c>
      <c r="N25" s="1">
        <f t="shared" si="3"/>
        <v>1.0254388849924388E-5</v>
      </c>
      <c r="O25" s="6">
        <f t="shared" si="14"/>
        <v>-1.0733444421384651E-3</v>
      </c>
      <c r="P25" s="1">
        <f t="shared" si="4"/>
        <v>-7.368558273268544E-8</v>
      </c>
      <c r="Q25" s="1"/>
      <c r="R25" s="1"/>
      <c r="S25" s="1"/>
      <c r="U25" s="8">
        <v>1426432</v>
      </c>
    </row>
    <row r="26" spans="1:21" x14ac:dyDescent="0.25">
      <c r="A26" s="1">
        <f>'PQBRT Data'!D24 +'PQBRT Data'!E24</f>
        <v>1.129232E-2</v>
      </c>
      <c r="B26" s="4">
        <f t="shared" si="5"/>
        <v>1.2257150219762194E-2</v>
      </c>
      <c r="C26" s="1">
        <f t="shared" si="0"/>
        <v>-9.6483021976219441E-4</v>
      </c>
      <c r="D26" s="1">
        <f t="shared" si="6"/>
        <v>1.2270445644005855E-2</v>
      </c>
      <c r="E26" s="1">
        <f t="shared" si="7"/>
        <v>-9.7812564400585542E-4</v>
      </c>
      <c r="F26" s="1">
        <f t="shared" si="8"/>
        <v>9.7812564400585542E-4</v>
      </c>
      <c r="G26" s="1">
        <f t="shared" si="9"/>
        <v>-1.9472168233815585</v>
      </c>
      <c r="H26" s="4">
        <f t="shared" si="10"/>
        <v>-2.0017691071165071</v>
      </c>
      <c r="I26" s="1">
        <f t="shared" si="1"/>
        <v>-6.1701699746977479</v>
      </c>
      <c r="J26" s="5">
        <f t="shared" si="11"/>
        <v>5.4552283734948581E-2</v>
      </c>
      <c r="K26" s="5">
        <f t="shared" si="12"/>
        <v>-1.7638668303732175E-14</v>
      </c>
      <c r="L26" s="1">
        <f t="shared" si="2"/>
        <v>1.3295424243661008E-5</v>
      </c>
      <c r="M26" s="6">
        <f t="shared" si="13"/>
        <v>-1.0739762428343077E-3</v>
      </c>
      <c r="N26" s="1">
        <f t="shared" si="3"/>
        <v>1.091460230721133E-4</v>
      </c>
      <c r="O26" s="6">
        <f t="shared" si="14"/>
        <v>-1.0733444421384651E-3</v>
      </c>
      <c r="P26" s="1">
        <f t="shared" si="4"/>
        <v>9.5218798132609694E-5</v>
      </c>
      <c r="Q26" s="1"/>
      <c r="R26" s="1"/>
      <c r="S26" s="1"/>
      <c r="U26" s="8">
        <v>1590272</v>
      </c>
    </row>
    <row r="27" spans="1:21" x14ac:dyDescent="0.25">
      <c r="A27" s="1">
        <f>'PQBRT Data'!D25 +'PQBRT Data'!E25</f>
        <v>1.252347E-2</v>
      </c>
      <c r="B27" s="4">
        <f t="shared" si="5"/>
        <v>1.3550380971166622E-2</v>
      </c>
      <c r="C27" s="1">
        <f t="shared" si="0"/>
        <v>-1.0269109711666217E-3</v>
      </c>
      <c r="D27" s="1">
        <f t="shared" si="6"/>
        <v>1.3567023160290513E-2</v>
      </c>
      <c r="E27" s="1">
        <f t="shared" si="7"/>
        <v>-1.0435531602905126E-3</v>
      </c>
      <c r="F27" s="1">
        <f t="shared" si="8"/>
        <v>1.0435531602905126E-3</v>
      </c>
      <c r="G27" s="1">
        <f t="shared" si="9"/>
        <v>-1.902275320242756</v>
      </c>
      <c r="H27" s="4">
        <f t="shared" si="10"/>
        <v>-1.9514966858084835</v>
      </c>
      <c r="I27" s="1">
        <f t="shared" si="1"/>
        <v>-6.0875942327845909</v>
      </c>
      <c r="J27" s="5">
        <f t="shared" si="11"/>
        <v>4.9221365565727426E-2</v>
      </c>
      <c r="K27" s="5">
        <f t="shared" si="12"/>
        <v>-1.7638668303732175E-14</v>
      </c>
      <c r="L27" s="1">
        <f t="shared" si="2"/>
        <v>1.6642189123890899E-5</v>
      </c>
      <c r="M27" s="6">
        <f t="shared" si="13"/>
        <v>-1.0739762428343077E-3</v>
      </c>
      <c r="N27" s="1">
        <f t="shared" si="3"/>
        <v>4.7065271667685957E-5</v>
      </c>
      <c r="O27" s="6">
        <f t="shared" si="14"/>
        <v>-1.0733444421384651E-3</v>
      </c>
      <c r="P27" s="1">
        <f t="shared" si="4"/>
        <v>2.9791281847952461E-5</v>
      </c>
      <c r="Q27" s="1"/>
      <c r="R27" s="1"/>
      <c r="S27" s="1"/>
      <c r="U27" s="8">
        <v>1754112</v>
      </c>
    </row>
    <row r="28" spans="1:21" x14ac:dyDescent="0.25">
      <c r="A28" s="1">
        <f>'PQBRT Data'!D26 +'PQBRT Data'!E26</f>
        <v>1.4144810000000001E-2</v>
      </c>
      <c r="B28" s="4">
        <f t="shared" si="5"/>
        <v>1.4843864108197671E-2</v>
      </c>
      <c r="C28" s="1">
        <f t="shared" si="0"/>
        <v>-6.9905410819767061E-4</v>
      </c>
      <c r="D28" s="1">
        <f t="shared" si="6"/>
        <v>1.486360067657517E-2</v>
      </c>
      <c r="E28" s="1">
        <f t="shared" si="7"/>
        <v>-7.1879067657516955E-4</v>
      </c>
      <c r="F28" s="1">
        <f t="shared" si="8"/>
        <v>7.1879067657516955E-4</v>
      </c>
      <c r="G28" s="1">
        <f t="shared" si="9"/>
        <v>-1.849402881823516</v>
      </c>
      <c r="H28" s="4">
        <f t="shared" si="10"/>
        <v>-1.9057166271412376</v>
      </c>
      <c r="I28" s="1">
        <f t="shared" si="1"/>
        <v>-6.0123974904969391</v>
      </c>
      <c r="J28" s="5">
        <f t="shared" si="11"/>
        <v>5.6313745317721597E-2</v>
      </c>
      <c r="K28" s="5">
        <f t="shared" si="12"/>
        <v>-1.7638668303732175E-14</v>
      </c>
      <c r="L28" s="1">
        <f t="shared" si="2"/>
        <v>1.9736568377498945E-5</v>
      </c>
      <c r="M28" s="6">
        <f t="shared" si="13"/>
        <v>-1.0739762428343077E-3</v>
      </c>
      <c r="N28" s="1">
        <f t="shared" si="3"/>
        <v>3.749221346366371E-4</v>
      </c>
      <c r="O28" s="6">
        <f t="shared" si="14"/>
        <v>-1.0733444421384651E-3</v>
      </c>
      <c r="P28" s="1">
        <f t="shared" si="4"/>
        <v>3.5455376556329556E-4</v>
      </c>
      <c r="Q28" s="1"/>
      <c r="R28" s="1"/>
      <c r="S28" s="1"/>
      <c r="U28" s="8">
        <v>1917952</v>
      </c>
    </row>
    <row r="29" spans="1:21" x14ac:dyDescent="0.25">
      <c r="A29" s="1">
        <f>'PQBRT Data'!D27 +'PQBRT Data'!E27</f>
        <v>1.4723159999999999E-2</v>
      </c>
      <c r="B29" s="4">
        <f t="shared" si="5"/>
        <v>1.6137599630855336E-2</v>
      </c>
      <c r="C29" s="1">
        <f t="shared" si="0"/>
        <v>-1.4144396308553367E-3</v>
      </c>
      <c r="D29" s="1">
        <f t="shared" si="6"/>
        <v>1.616017819285983E-2</v>
      </c>
      <c r="E29" s="1">
        <f t="shared" si="7"/>
        <v>-1.4370181928598305E-3</v>
      </c>
      <c r="F29" s="1">
        <f t="shared" si="8"/>
        <v>1.4370181928598305E-3</v>
      </c>
      <c r="G29" s="1">
        <f t="shared" si="9"/>
        <v>-1.831998968308451</v>
      </c>
      <c r="H29" s="4">
        <f t="shared" si="10"/>
        <v>-1.8636915003047179</v>
      </c>
      <c r="I29" s="1">
        <f t="shared" si="1"/>
        <v>-5.9433684694705278</v>
      </c>
      <c r="J29" s="5">
        <f t="shared" si="11"/>
        <v>3.1692531996266871E-2</v>
      </c>
      <c r="K29" s="5">
        <f t="shared" si="12"/>
        <v>-1.7638668303732175E-14</v>
      </c>
      <c r="L29" s="1">
        <f t="shared" si="2"/>
        <v>2.2578562004493818E-5</v>
      </c>
      <c r="M29" s="6">
        <f t="shared" si="13"/>
        <v>-1.0739762428343077E-3</v>
      </c>
      <c r="N29" s="1">
        <f t="shared" si="3"/>
        <v>-3.4046338802102899E-4</v>
      </c>
      <c r="O29" s="6">
        <f t="shared" si="14"/>
        <v>-1.0733444421384651E-3</v>
      </c>
      <c r="P29" s="1">
        <f t="shared" si="4"/>
        <v>-3.636737507213654E-4</v>
      </c>
      <c r="Q29" s="1"/>
      <c r="R29" s="1"/>
      <c r="S29" s="1"/>
      <c r="U29" s="8">
        <v>2081792</v>
      </c>
    </row>
    <row r="30" spans="1:21" x14ac:dyDescent="0.25">
      <c r="A30" s="1">
        <f>'PQBRT Data'!D28 +'PQBRT Data'!E28</f>
        <v>1.5849080000000002E-2</v>
      </c>
      <c r="B30" s="4">
        <f t="shared" si="5"/>
        <v>1.743158753913962E-2</v>
      </c>
      <c r="C30" s="1">
        <f t="shared" si="0"/>
        <v>-1.5825075391396187E-3</v>
      </c>
      <c r="D30" s="1">
        <f t="shared" si="6"/>
        <v>1.7456755709144487E-2</v>
      </c>
      <c r="E30" s="1">
        <f t="shared" si="7"/>
        <v>-1.6076757091444856E-3</v>
      </c>
      <c r="F30" s="1">
        <f t="shared" si="8"/>
        <v>1.6076757091444856E-3</v>
      </c>
      <c r="G30" s="1">
        <f t="shared" si="9"/>
        <v>-1.7999959424380025</v>
      </c>
      <c r="H30" s="4">
        <f t="shared" si="10"/>
        <v>-1.8248517582003698</v>
      </c>
      <c r="I30" s="1">
        <f t="shared" si="1"/>
        <v>-5.8795716513238307</v>
      </c>
      <c r="J30" s="5">
        <f t="shared" si="11"/>
        <v>2.4855815762367284E-2</v>
      </c>
      <c r="K30" s="5">
        <f t="shared" si="12"/>
        <v>-1.7638668303732175E-14</v>
      </c>
      <c r="L30" s="1">
        <f t="shared" si="2"/>
        <v>2.5168170004866847E-5</v>
      </c>
      <c r="M30" s="6">
        <f t="shared" si="13"/>
        <v>-1.0739762428343077E-3</v>
      </c>
      <c r="N30" s="1">
        <f t="shared" si="3"/>
        <v>-5.0853129630531102E-4</v>
      </c>
      <c r="O30" s="6">
        <f t="shared" si="14"/>
        <v>-1.0733444421384651E-3</v>
      </c>
      <c r="P30" s="1">
        <f t="shared" si="4"/>
        <v>-5.3433126700602046E-4</v>
      </c>
      <c r="Q30" s="1"/>
      <c r="R30" s="1"/>
      <c r="S30" s="1"/>
      <c r="U30" s="8">
        <v>2245632</v>
      </c>
    </row>
    <row r="31" spans="1:21" x14ac:dyDescent="0.25">
      <c r="A31" s="1">
        <f>'PQBRT Data'!D29 +'PQBRT Data'!E29</f>
        <v>1.7082489999999999E-2</v>
      </c>
      <c r="B31" s="4">
        <f t="shared" si="5"/>
        <v>1.8725827833050518E-2</v>
      </c>
      <c r="C31" s="1">
        <f t="shared" si="0"/>
        <v>-1.6433378330505191E-3</v>
      </c>
      <c r="D31" s="1">
        <f t="shared" si="6"/>
        <v>1.8753333225429145E-2</v>
      </c>
      <c r="E31" s="1">
        <f t="shared" si="7"/>
        <v>-1.6708432254291458E-3</v>
      </c>
      <c r="F31" s="1">
        <f t="shared" si="8"/>
        <v>1.6708432254291458E-3</v>
      </c>
      <c r="G31" s="1">
        <f t="shared" si="9"/>
        <v>-1.7674488248389115</v>
      </c>
      <c r="H31" s="4">
        <f t="shared" si="10"/>
        <v>-1.7887483517909804</v>
      </c>
      <c r="I31" s="1">
        <f t="shared" si="1"/>
        <v>-5.8202694436266693</v>
      </c>
      <c r="J31" s="5">
        <f t="shared" si="11"/>
        <v>2.1299526952068826E-2</v>
      </c>
      <c r="K31" s="5">
        <f t="shared" si="12"/>
        <v>-1.7638668303732175E-14</v>
      </c>
      <c r="L31" s="1">
        <f t="shared" si="2"/>
        <v>2.7505392378626703E-5</v>
      </c>
      <c r="M31" s="6">
        <f t="shared" si="13"/>
        <v>-1.0739762428343077E-3</v>
      </c>
      <c r="N31" s="1">
        <f t="shared" si="3"/>
        <v>-5.6936159021621141E-4</v>
      </c>
      <c r="O31" s="6">
        <f t="shared" si="14"/>
        <v>-1.0733444421384651E-3</v>
      </c>
      <c r="P31" s="1">
        <f t="shared" si="4"/>
        <v>-5.9749878329068071E-4</v>
      </c>
      <c r="Q31" s="1"/>
      <c r="R31" s="1"/>
      <c r="S31" s="1"/>
      <c r="U31" s="8">
        <v>2409472</v>
      </c>
    </row>
    <row r="32" spans="1:21" x14ac:dyDescent="0.25">
      <c r="A32" s="1">
        <f>'PQBRT Data'!D30 +'PQBRT Data'!E30</f>
        <v>1.8636960000000001E-2</v>
      </c>
      <c r="B32" s="4">
        <f t="shared" si="5"/>
        <v>2.0020320512588036E-2</v>
      </c>
      <c r="C32" s="1">
        <f t="shared" si="0"/>
        <v>-1.3833605125880347E-3</v>
      </c>
      <c r="D32" s="1">
        <f t="shared" si="6"/>
        <v>2.0049910741713802E-2</v>
      </c>
      <c r="E32" s="1">
        <f t="shared" si="7"/>
        <v>-1.4129507417138011E-3</v>
      </c>
      <c r="F32" s="1">
        <f t="shared" si="8"/>
        <v>1.4129507417138011E-3</v>
      </c>
      <c r="G32" s="1">
        <f t="shared" si="9"/>
        <v>-1.7296249269014037</v>
      </c>
      <c r="H32" s="4">
        <f t="shared" si="10"/>
        <v>-1.7550209665189449</v>
      </c>
      <c r="I32" s="1">
        <f t="shared" si="1"/>
        <v>-5.7648700061385707</v>
      </c>
      <c r="J32" s="5">
        <f t="shared" si="11"/>
        <v>2.5396039617541222E-2</v>
      </c>
      <c r="K32" s="5">
        <f t="shared" si="12"/>
        <v>-1.7638668303732175E-14</v>
      </c>
      <c r="L32" s="1">
        <f t="shared" si="2"/>
        <v>2.9590229125766448E-5</v>
      </c>
      <c r="M32" s="6">
        <f t="shared" si="13"/>
        <v>-1.0739762428343077E-3</v>
      </c>
      <c r="N32" s="1">
        <f t="shared" si="3"/>
        <v>-3.0938426975372696E-4</v>
      </c>
      <c r="O32" s="6">
        <f t="shared" si="14"/>
        <v>-1.0733444421384651E-3</v>
      </c>
      <c r="P32" s="1">
        <f t="shared" si="4"/>
        <v>-3.39606299575336E-4</v>
      </c>
      <c r="Q32" s="1"/>
      <c r="R32" s="1"/>
      <c r="S32" s="1"/>
      <c r="U32" s="8">
        <v>2573312</v>
      </c>
    </row>
    <row r="33" spans="1:21" x14ac:dyDescent="0.25">
      <c r="A33" s="1">
        <f>'PQBRT Data'!D31 +'PQBRT Data'!E31</f>
        <v>2.0076800000000002E-2</v>
      </c>
      <c r="B33" s="4">
        <f t="shared" si="5"/>
        <v>2.1315065577752174E-2</v>
      </c>
      <c r="C33" s="1">
        <f t="shared" si="0"/>
        <v>-1.2382655777521713E-3</v>
      </c>
      <c r="D33" s="1">
        <f t="shared" si="6"/>
        <v>2.134648825799846E-2</v>
      </c>
      <c r="E33" s="1">
        <f t="shared" si="7"/>
        <v>-1.2696882579984574E-3</v>
      </c>
      <c r="F33" s="1">
        <f t="shared" si="8"/>
        <v>1.2696882579984574E-3</v>
      </c>
      <c r="G33" s="1">
        <f t="shared" si="9"/>
        <v>-1.6973055073183676</v>
      </c>
      <c r="H33" s="4">
        <f t="shared" si="10"/>
        <v>-1.7233760809382463</v>
      </c>
      <c r="I33" s="1">
        <f t="shared" si="1"/>
        <v>-5.7128912106758953</v>
      </c>
      <c r="J33" s="5">
        <f t="shared" si="11"/>
        <v>2.6070573619878745E-2</v>
      </c>
      <c r="K33" s="5">
        <f t="shared" si="12"/>
        <v>-1.7638668303732175E-14</v>
      </c>
      <c r="L33" s="1">
        <f t="shared" si="2"/>
        <v>3.1422680246286083E-5</v>
      </c>
      <c r="M33" s="6">
        <f t="shared" si="13"/>
        <v>-1.0739762428343077E-3</v>
      </c>
      <c r="N33" s="1">
        <f t="shared" si="3"/>
        <v>-1.642893349178636E-4</v>
      </c>
      <c r="O33" s="6">
        <f t="shared" si="14"/>
        <v>-1.0733444421384651E-3</v>
      </c>
      <c r="P33" s="1">
        <f t="shared" si="4"/>
        <v>-1.9634381585999228E-4</v>
      </c>
      <c r="Q33" s="1"/>
      <c r="R33" s="1"/>
      <c r="S33" s="1"/>
      <c r="U33" s="8">
        <v>2737152</v>
      </c>
    </row>
    <row r="34" spans="1:21" x14ac:dyDescent="0.25">
      <c r="A34" s="1">
        <f>'PQBRT Data'!D32 +'PQBRT Data'!E32</f>
        <v>2.173367E-2</v>
      </c>
      <c r="B34" s="4">
        <f t="shared" si="5"/>
        <v>2.2610063028542928E-2</v>
      </c>
      <c r="C34" s="1">
        <f t="shared" si="0"/>
        <v>-8.7639302854292805E-4</v>
      </c>
      <c r="D34" s="1">
        <f t="shared" si="6"/>
        <v>2.2643065774283117E-2</v>
      </c>
      <c r="E34" s="1">
        <f t="shared" si="7"/>
        <v>-9.0939577428311713E-4</v>
      </c>
      <c r="F34" s="1">
        <f t="shared" si="8"/>
        <v>9.0939577428311713E-4</v>
      </c>
      <c r="G34" s="1">
        <f t="shared" si="9"/>
        <v>-1.6628669314719546</v>
      </c>
      <c r="H34" s="4">
        <f t="shared" si="10"/>
        <v>-1.6935714141116449</v>
      </c>
      <c r="I34" s="1">
        <f t="shared" si="1"/>
        <v>-5.6639350949439446</v>
      </c>
      <c r="J34" s="5">
        <f t="shared" si="11"/>
        <v>3.0704482639690278E-2</v>
      </c>
      <c r="K34" s="5">
        <f t="shared" si="12"/>
        <v>-1.7638668303732175E-14</v>
      </c>
      <c r="L34" s="1">
        <f t="shared" si="2"/>
        <v>3.3002745740189077E-5</v>
      </c>
      <c r="M34" s="6">
        <f t="shared" si="13"/>
        <v>-1.0739762428343077E-3</v>
      </c>
      <c r="N34" s="1">
        <f t="shared" si="3"/>
        <v>1.9758321429137965E-4</v>
      </c>
      <c r="O34" s="6">
        <f t="shared" si="14"/>
        <v>-1.0733444421384651E-3</v>
      </c>
      <c r="P34" s="1">
        <f t="shared" si="4"/>
        <v>1.6394866785534798E-4</v>
      </c>
      <c r="Q34" s="1"/>
      <c r="R34" s="1"/>
      <c r="S34" s="1"/>
      <c r="U34" s="8">
        <v>2900992</v>
      </c>
    </row>
    <row r="35" spans="1:21" x14ac:dyDescent="0.25">
      <c r="A35" s="1">
        <f>'PQBRT Data'!D33 +'PQBRT Data'!E33</f>
        <v>2.1749750000000002E-2</v>
      </c>
      <c r="B35" s="4">
        <f t="shared" si="5"/>
        <v>2.3905312864960299E-2</v>
      </c>
      <c r="C35" s="1">
        <f t="shared" si="0"/>
        <v>-2.1555628649602976E-3</v>
      </c>
      <c r="D35" s="1">
        <f t="shared" si="6"/>
        <v>2.3939643290567775E-2</v>
      </c>
      <c r="E35" s="1">
        <f t="shared" si="7"/>
        <v>-2.189893290567773E-3</v>
      </c>
      <c r="F35" s="1">
        <f t="shared" si="8"/>
        <v>2.189893290567773E-3</v>
      </c>
      <c r="G35" s="1">
        <f t="shared" si="9"/>
        <v>-1.6625457306286295</v>
      </c>
      <c r="H35" s="4">
        <f t="shared" si="10"/>
        <v>-1.6654046517953249</v>
      </c>
      <c r="I35" s="1">
        <f t="shared" si="1"/>
        <v>-5.6176693445574504</v>
      </c>
      <c r="J35" s="5">
        <f t="shared" si="11"/>
        <v>2.858921166695394E-3</v>
      </c>
      <c r="K35" s="5">
        <f t="shared" si="12"/>
        <v>-1.7638668303732175E-14</v>
      </c>
      <c r="L35" s="1">
        <f t="shared" si="2"/>
        <v>3.4330425607475429E-5</v>
      </c>
      <c r="M35" s="6">
        <f t="shared" si="13"/>
        <v>-1.0739762428343077E-3</v>
      </c>
      <c r="N35" s="1">
        <f t="shared" si="3"/>
        <v>-1.0815866221259899E-3</v>
      </c>
      <c r="O35" s="6">
        <f t="shared" si="14"/>
        <v>-1.0733444421384651E-3</v>
      </c>
      <c r="P35" s="1">
        <f t="shared" si="4"/>
        <v>-1.1165488484293079E-3</v>
      </c>
      <c r="Q35" s="1"/>
      <c r="R35" s="1"/>
      <c r="S35" s="1"/>
      <c r="U35" s="8">
        <v>3064832</v>
      </c>
    </row>
    <row r="36" spans="1:21" x14ac:dyDescent="0.25">
      <c r="A36" s="1">
        <f>'PQBRT Data'!D34 +'PQBRT Data'!E34</f>
        <v>2.4123719999999998E-2</v>
      </c>
      <c r="B36" s="4">
        <f t="shared" si="5"/>
        <v>2.5200815087004291E-2</v>
      </c>
      <c r="C36" s="1">
        <f t="shared" si="0"/>
        <v>-1.0770950870042928E-3</v>
      </c>
      <c r="D36" s="1">
        <f t="shared" si="6"/>
        <v>2.5236220806852432E-2</v>
      </c>
      <c r="E36" s="1">
        <f t="shared" si="7"/>
        <v>-1.1125008068524345E-3</v>
      </c>
      <c r="F36" s="1">
        <f t="shared" si="8"/>
        <v>1.1125008068524345E-3</v>
      </c>
      <c r="G36" s="1">
        <f t="shared" si="9"/>
        <v>-1.6175557209555467</v>
      </c>
      <c r="H36" s="4">
        <f t="shared" si="10"/>
        <v>-1.638705112181138</v>
      </c>
      <c r="I36" s="1">
        <f t="shared" si="1"/>
        <v>-5.5738136034768164</v>
      </c>
      <c r="J36" s="5">
        <f t="shared" si="11"/>
        <v>2.1149391225591341E-2</v>
      </c>
      <c r="K36" s="5">
        <f t="shared" si="12"/>
        <v>-1.7638668303732175E-14</v>
      </c>
      <c r="L36" s="1">
        <f t="shared" ref="L36:L67" si="15">ABS(E36-C36)</f>
        <v>3.540571984814167E-5</v>
      </c>
      <c r="M36" s="6">
        <f t="shared" si="13"/>
        <v>-1.0739762428343077E-3</v>
      </c>
      <c r="N36" s="1">
        <f t="shared" ref="N36:N67" si="16">C36-M36</f>
        <v>-3.1188441699850876E-6</v>
      </c>
      <c r="O36" s="6">
        <f t="shared" si="14"/>
        <v>-1.0733444421384651E-3</v>
      </c>
      <c r="P36" s="1">
        <f t="shared" ref="P36:P67" si="17">E36-O36</f>
        <v>-3.9156364713969355E-5</v>
      </c>
      <c r="Q36" s="1"/>
      <c r="R36" s="1"/>
      <c r="S36" s="1"/>
      <c r="U36" s="8">
        <v>3228672</v>
      </c>
    </row>
    <row r="37" spans="1:21" x14ac:dyDescent="0.25">
      <c r="A37" s="1">
        <f>'PQBRT Data'!D35 +'PQBRT Data'!E35</f>
        <v>2.4414889999999998E-2</v>
      </c>
      <c r="B37" s="4">
        <f t="shared" si="5"/>
        <v>2.6496569694674899E-2</v>
      </c>
      <c r="C37" s="1">
        <f t="shared" si="0"/>
        <v>-2.0816796946749004E-3</v>
      </c>
      <c r="D37" s="1">
        <f t="shared" si="6"/>
        <v>2.653279832313709E-2</v>
      </c>
      <c r="E37" s="1">
        <f t="shared" si="7"/>
        <v>-2.1179083231370917E-3</v>
      </c>
      <c r="F37" s="1">
        <f t="shared" si="8"/>
        <v>2.1179083231370917E-3</v>
      </c>
      <c r="G37" s="1">
        <f t="shared" si="9"/>
        <v>-1.6123452280663466</v>
      </c>
      <c r="H37" s="4">
        <f t="shared" si="10"/>
        <v>-1.6133274768460382</v>
      </c>
      <c r="I37" s="1">
        <f t="shared" si="1"/>
        <v>-5.5321291766822984</v>
      </c>
      <c r="J37" s="5">
        <f t="shared" si="11"/>
        <v>9.8224877969155244E-4</v>
      </c>
      <c r="K37" s="5">
        <f t="shared" si="12"/>
        <v>-1.7638668303732175E-14</v>
      </c>
      <c r="L37" s="1">
        <f t="shared" si="15"/>
        <v>3.622862846219127E-5</v>
      </c>
      <c r="M37" s="6">
        <f t="shared" si="13"/>
        <v>-1.0739762428343077E-3</v>
      </c>
      <c r="N37" s="1">
        <f t="shared" si="16"/>
        <v>-1.0077034518405927E-3</v>
      </c>
      <c r="O37" s="6">
        <f t="shared" si="14"/>
        <v>-1.0733444421384651E-3</v>
      </c>
      <c r="P37" s="1">
        <f t="shared" si="17"/>
        <v>-1.0445638809986266E-3</v>
      </c>
      <c r="Q37" s="1"/>
      <c r="R37" s="1"/>
      <c r="S37" s="1"/>
      <c r="U37" s="8">
        <v>3392512</v>
      </c>
    </row>
    <row r="38" spans="1:21" x14ac:dyDescent="0.25">
      <c r="A38" s="1">
        <f>'PQBRT Data'!D36 +'PQBRT Data'!E36</f>
        <v>2.6662619999999998E-2</v>
      </c>
      <c r="B38" s="4">
        <f t="shared" si="5"/>
        <v>2.7662964631289207E-2</v>
      </c>
      <c r="C38" s="1">
        <f t="shared" si="0"/>
        <v>-1.0003446312892086E-3</v>
      </c>
      <c r="D38" s="1">
        <f t="shared" si="6"/>
        <v>2.7699718087793281E-2</v>
      </c>
      <c r="E38" s="1">
        <f t="shared" si="7"/>
        <v>-1.0370980877932832E-3</v>
      </c>
      <c r="F38" s="1">
        <f t="shared" si="8"/>
        <v>1.0370980877932832E-3</v>
      </c>
      <c r="G38" s="1">
        <f t="shared" si="9"/>
        <v>-1.5740971769163339</v>
      </c>
      <c r="H38" s="4">
        <f t="shared" si="10"/>
        <v>-1.5915143694385749</v>
      </c>
      <c r="I38" s="1">
        <f t="shared" si="1"/>
        <v>-5.4962997202778343</v>
      </c>
      <c r="J38" s="5">
        <f t="shared" si="11"/>
        <v>1.7417192522241054E-2</v>
      </c>
      <c r="K38" s="5">
        <f t="shared" si="12"/>
        <v>-1.7638668303732175E-14</v>
      </c>
      <c r="L38" s="1">
        <f t="shared" si="15"/>
        <v>3.6753456504074605E-5</v>
      </c>
      <c r="M38" s="6">
        <f t="shared" si="13"/>
        <v>-1.0739762428343077E-3</v>
      </c>
      <c r="N38" s="1">
        <f t="shared" si="16"/>
        <v>7.3631611545099066E-5</v>
      </c>
      <c r="O38" s="6">
        <f t="shared" si="14"/>
        <v>-1.0733444421384651E-3</v>
      </c>
      <c r="P38" s="1">
        <f t="shared" si="17"/>
        <v>3.6246354345181864E-5</v>
      </c>
      <c r="Q38" s="1"/>
      <c r="R38" s="1"/>
      <c r="S38" s="1"/>
      <c r="U38" s="8">
        <v>3539968</v>
      </c>
    </row>
    <row r="39" spans="1:21" x14ac:dyDescent="0.25">
      <c r="A39" s="1">
        <f>'PQBRT Data'!D37 +'PQBRT Data'!E37</f>
        <v>2.837224E-2</v>
      </c>
      <c r="B39" s="4">
        <f t="shared" si="5"/>
        <v>2.8959198771650388E-2</v>
      </c>
      <c r="C39" s="1">
        <f t="shared" si="0"/>
        <v>-5.8695877165038796E-4</v>
      </c>
      <c r="D39" s="1">
        <f t="shared" si="6"/>
        <v>2.8996295604077939E-2</v>
      </c>
      <c r="E39" s="1">
        <f t="shared" si="7"/>
        <v>-6.2405560407793881E-4</v>
      </c>
      <c r="F39" s="1">
        <f t="shared" si="8"/>
        <v>6.2405560407793881E-4</v>
      </c>
      <c r="G39" s="1">
        <f t="shared" si="9"/>
        <v>-1.5471063751228575</v>
      </c>
      <c r="H39" s="4">
        <f t="shared" si="10"/>
        <v>-1.5683186841394958</v>
      </c>
      <c r="I39" s="1">
        <f t="shared" si="1"/>
        <v>-5.4581992892080891</v>
      </c>
      <c r="J39" s="5">
        <f t="shared" si="11"/>
        <v>2.1212309016638287E-2</v>
      </c>
      <c r="K39" s="5">
        <f t="shared" si="12"/>
        <v>-1.7638668303732175E-14</v>
      </c>
      <c r="L39" s="1">
        <f t="shared" si="15"/>
        <v>3.7096832427550852E-5</v>
      </c>
      <c r="M39" s="6">
        <f t="shared" si="13"/>
        <v>-1.0739762428343077E-3</v>
      </c>
      <c r="N39" s="1">
        <f t="shared" si="16"/>
        <v>4.8701747118391975E-4</v>
      </c>
      <c r="O39" s="6">
        <f t="shared" si="14"/>
        <v>-1.0733444421384651E-3</v>
      </c>
      <c r="P39" s="1">
        <f t="shared" si="17"/>
        <v>4.492888380605263E-4</v>
      </c>
      <c r="Q39" s="1"/>
      <c r="R39" s="1"/>
      <c r="S39" s="1"/>
      <c r="U39" s="8">
        <v>3703808</v>
      </c>
    </row>
    <row r="40" spans="1:21" x14ac:dyDescent="0.25">
      <c r="A40" s="1">
        <f>'PQBRT Data'!D38 +'PQBRT Data'!E38</f>
        <v>2.8523739999999999E-2</v>
      </c>
      <c r="B40" s="4">
        <f t="shared" si="5"/>
        <v>3.0255685297638186E-2</v>
      </c>
      <c r="C40" s="1">
        <f t="shared" si="0"/>
        <v>-1.731945297638187E-3</v>
      </c>
      <c r="D40" s="1">
        <f t="shared" si="6"/>
        <v>3.0292873120362596E-2</v>
      </c>
      <c r="E40" s="1">
        <f t="shared" si="7"/>
        <v>-1.7691331203625975E-3</v>
      </c>
      <c r="F40" s="1">
        <f t="shared" si="8"/>
        <v>1.7691331203625975E-3</v>
      </c>
      <c r="G40" s="1">
        <f t="shared" si="9"/>
        <v>-1.5447935308933829</v>
      </c>
      <c r="H40" s="4">
        <f t="shared" si="10"/>
        <v>-1.5461271900502505</v>
      </c>
      <c r="I40" s="1">
        <f t="shared" si="1"/>
        <v>-5.4217483079165163</v>
      </c>
      <c r="J40" s="5">
        <f t="shared" si="11"/>
        <v>1.3336591568675615E-3</v>
      </c>
      <c r="K40" s="5">
        <f t="shared" si="12"/>
        <v>-1.7638668303732175E-14</v>
      </c>
      <c r="L40" s="1">
        <f t="shared" si="15"/>
        <v>3.7187822724410458E-5</v>
      </c>
      <c r="M40" s="6">
        <f t="shared" si="13"/>
        <v>-1.0739762428343077E-3</v>
      </c>
      <c r="N40" s="1">
        <f t="shared" si="16"/>
        <v>-6.5796905480387932E-4</v>
      </c>
      <c r="O40" s="6">
        <f t="shared" si="14"/>
        <v>-1.0733444421384651E-3</v>
      </c>
      <c r="P40" s="1">
        <f t="shared" si="17"/>
        <v>-6.9578867822413237E-4</v>
      </c>
      <c r="Q40" s="1"/>
      <c r="R40" s="1"/>
      <c r="S40" s="1"/>
      <c r="U40" s="8">
        <v>3867648</v>
      </c>
    </row>
    <row r="41" spans="1:21" x14ac:dyDescent="0.25">
      <c r="A41" s="1">
        <f>'PQBRT Data'!D39 +'PQBRT Data'!E39</f>
        <v>3.0122679999999999E-2</v>
      </c>
      <c r="B41" s="4">
        <f t="shared" si="5"/>
        <v>3.1552424209252597E-2</v>
      </c>
      <c r="C41" s="1">
        <f t="shared" si="0"/>
        <v>-1.429744209252598E-3</v>
      </c>
      <c r="D41" s="1">
        <f t="shared" si="6"/>
        <v>3.1589450636647254E-2</v>
      </c>
      <c r="E41" s="1">
        <f t="shared" si="7"/>
        <v>-1.4667706366472549E-3</v>
      </c>
      <c r="F41" s="1">
        <f t="shared" si="8"/>
        <v>1.4667706366472549E-3</v>
      </c>
      <c r="G41" s="1">
        <f t="shared" si="9"/>
        <v>-1.5211063917862853</v>
      </c>
      <c r="H41" s="4">
        <f t="shared" si="10"/>
        <v>-1.5248565359497261</v>
      </c>
      <c r="I41" s="1">
        <f t="shared" si="1"/>
        <v>-5.3868098665677877</v>
      </c>
      <c r="J41" s="5">
        <f t="shared" si="11"/>
        <v>3.7501441634408827E-3</v>
      </c>
      <c r="K41" s="5">
        <f t="shared" si="12"/>
        <v>-1.7638668303732175E-14</v>
      </c>
      <c r="L41" s="1">
        <f t="shared" si="15"/>
        <v>3.7026427394656891E-5</v>
      </c>
      <c r="M41" s="6">
        <f t="shared" si="13"/>
        <v>-1.0739762428343077E-3</v>
      </c>
      <c r="N41" s="1">
        <f t="shared" si="16"/>
        <v>-3.5576796641829033E-4</v>
      </c>
      <c r="O41" s="6">
        <f t="shared" si="14"/>
        <v>-1.0733444421384651E-3</v>
      </c>
      <c r="P41" s="1">
        <f t="shared" si="17"/>
        <v>-3.9342619450878982E-4</v>
      </c>
      <c r="Q41" s="1"/>
      <c r="R41" s="1"/>
      <c r="S41" s="1"/>
      <c r="U41" s="8">
        <v>4031488</v>
      </c>
    </row>
    <row r="42" spans="1:21" x14ac:dyDescent="0.25">
      <c r="A42" s="1">
        <f>'PQBRT Data'!D40 +'PQBRT Data'!E40</f>
        <v>3.1768270000000001E-2</v>
      </c>
      <c r="B42" s="4">
        <f t="shared" si="5"/>
        <v>3.2849415506493639E-2</v>
      </c>
      <c r="C42" s="1">
        <f t="shared" si="0"/>
        <v>-1.0811455064936373E-3</v>
      </c>
      <c r="D42" s="1">
        <f t="shared" si="6"/>
        <v>3.2886028152931915E-2</v>
      </c>
      <c r="E42" s="1">
        <f t="shared" si="7"/>
        <v>-1.1177581529319136E-3</v>
      </c>
      <c r="F42" s="1">
        <f t="shared" si="8"/>
        <v>1.1177581529319136E-3</v>
      </c>
      <c r="G42" s="1">
        <f t="shared" si="9"/>
        <v>-1.4980064348395457</v>
      </c>
      <c r="H42" s="4">
        <f t="shared" si="10"/>
        <v>-1.5044333360507833</v>
      </c>
      <c r="I42" s="1">
        <f t="shared" si="1"/>
        <v>-5.3532634242040338</v>
      </c>
      <c r="J42" s="5">
        <f t="shared" si="11"/>
        <v>6.4269012112376789E-3</v>
      </c>
      <c r="K42" s="5">
        <f t="shared" si="12"/>
        <v>-1.7638668303732175E-14</v>
      </c>
      <c r="L42" s="1">
        <f t="shared" si="15"/>
        <v>3.6612646438276275E-5</v>
      </c>
      <c r="M42" s="6">
        <f t="shared" si="13"/>
        <v>-1.0739762428343077E-3</v>
      </c>
      <c r="N42" s="1">
        <f t="shared" si="16"/>
        <v>-7.1692636593296243E-6</v>
      </c>
      <c r="O42" s="6">
        <f t="shared" si="14"/>
        <v>-1.0733444421384651E-3</v>
      </c>
      <c r="P42" s="1">
        <f t="shared" si="17"/>
        <v>-4.4413710793448496E-5</v>
      </c>
      <c r="Q42" s="1"/>
      <c r="R42" s="1"/>
      <c r="S42" s="1"/>
      <c r="U42" s="8">
        <v>4195328</v>
      </c>
    </row>
    <row r="43" spans="1:21" x14ac:dyDescent="0.25">
      <c r="A43" s="1">
        <f>'PQBRT Data'!D41 +'PQBRT Data'!E41</f>
        <v>3.1989040000000003E-2</v>
      </c>
      <c r="B43" s="4">
        <f t="shared" si="5"/>
        <v>3.4146659189361286E-2</v>
      </c>
      <c r="C43" s="1">
        <f t="shared" si="0"/>
        <v>-2.1576191893612831E-3</v>
      </c>
      <c r="D43" s="1">
        <f t="shared" si="6"/>
        <v>3.4182605669216576E-2</v>
      </c>
      <c r="E43" s="1">
        <f t="shared" si="7"/>
        <v>-2.1935656692165725E-3</v>
      </c>
      <c r="F43" s="1">
        <f t="shared" si="8"/>
        <v>2.1935656692165725E-3</v>
      </c>
      <c r="G43" s="1">
        <f t="shared" si="9"/>
        <v>-1.4949987930186919</v>
      </c>
      <c r="H43" s="4">
        <f t="shared" si="10"/>
        <v>-1.4847926420815449</v>
      </c>
      <c r="I43" s="1">
        <f t="shared" si="1"/>
        <v>-5.321002299038371</v>
      </c>
      <c r="J43" s="5">
        <f t="shared" si="11"/>
        <v>-1.0206150937146941E-2</v>
      </c>
      <c r="K43" s="5">
        <f t="shared" si="12"/>
        <v>-1.7638668303732175E-14</v>
      </c>
      <c r="L43" s="1">
        <f t="shared" si="15"/>
        <v>3.5946479855289426E-5</v>
      </c>
      <c r="M43" s="6">
        <f t="shared" si="13"/>
        <v>-1.0739762428343077E-3</v>
      </c>
      <c r="N43" s="1">
        <f t="shared" si="16"/>
        <v>-1.0836429465269754E-3</v>
      </c>
      <c r="O43" s="6">
        <f t="shared" si="14"/>
        <v>-1.0733444421384651E-3</v>
      </c>
      <c r="P43" s="1">
        <f t="shared" si="17"/>
        <v>-1.1202212270781074E-3</v>
      </c>
      <c r="Q43" s="1"/>
      <c r="R43" s="1"/>
      <c r="S43" s="1"/>
      <c r="U43" s="8">
        <v>4359168</v>
      </c>
    </row>
    <row r="44" spans="1:21" x14ac:dyDescent="0.25">
      <c r="A44" s="1">
        <f>'PQBRT Data'!D42 +'PQBRT Data'!E42</f>
        <v>3.4855579999999997E-2</v>
      </c>
      <c r="B44" s="4">
        <f t="shared" si="5"/>
        <v>3.5444155257855561E-2</v>
      </c>
      <c r="C44" s="1">
        <f t="shared" si="0"/>
        <v>-5.8857525785556419E-4</v>
      </c>
      <c r="D44" s="1">
        <f t="shared" si="6"/>
        <v>3.5479183185501223E-2</v>
      </c>
      <c r="E44" s="1">
        <f t="shared" si="7"/>
        <v>-6.2360318550122584E-4</v>
      </c>
      <c r="F44" s="1">
        <f t="shared" si="8"/>
        <v>6.2360318550122584E-4</v>
      </c>
      <c r="G44" s="1">
        <f t="shared" si="9"/>
        <v>-1.4577276861679345</v>
      </c>
      <c r="H44" s="4">
        <f t="shared" si="10"/>
        <v>-1.4658766974178636</v>
      </c>
      <c r="I44" s="1">
        <f t="shared" si="1"/>
        <v>-5.2899316220359385</v>
      </c>
      <c r="J44" s="5">
        <f t="shared" si="11"/>
        <v>8.1490112499291723E-3</v>
      </c>
      <c r="K44" s="5">
        <f t="shared" si="12"/>
        <v>-1.7638668303732175E-14</v>
      </c>
      <c r="L44" s="1">
        <f t="shared" si="15"/>
        <v>3.502792764566165E-5</v>
      </c>
      <c r="M44" s="6">
        <f t="shared" si="13"/>
        <v>-1.0739762428343077E-3</v>
      </c>
      <c r="N44" s="1">
        <f t="shared" si="16"/>
        <v>4.8540098497874351E-4</v>
      </c>
      <c r="O44" s="6">
        <f t="shared" si="14"/>
        <v>-1.0733444421384651E-3</v>
      </c>
      <c r="P44" s="1">
        <f t="shared" si="17"/>
        <v>4.4974125663723927E-4</v>
      </c>
      <c r="Q44" s="1"/>
      <c r="R44" s="1"/>
      <c r="S44" s="1"/>
      <c r="U44" s="8">
        <v>4523008</v>
      </c>
    </row>
    <row r="45" spans="1:21" x14ac:dyDescent="0.25">
      <c r="A45" s="1">
        <f>'PQBRT Data'!D43 +'PQBRT Data'!E43</f>
        <v>3.587336E-2</v>
      </c>
      <c r="B45" s="4">
        <f t="shared" si="5"/>
        <v>3.6741903711976449E-2</v>
      </c>
      <c r="C45" s="1">
        <f t="shared" si="0"/>
        <v>-8.6854371197644942E-4</v>
      </c>
      <c r="D45" s="1">
        <f t="shared" si="6"/>
        <v>3.6775760701785884E-2</v>
      </c>
      <c r="E45" s="1">
        <f t="shared" si="7"/>
        <v>-9.02400701785884E-4</v>
      </c>
      <c r="F45" s="1">
        <f t="shared" si="8"/>
        <v>9.02400701785884E-4</v>
      </c>
      <c r="G45" s="1">
        <f t="shared" si="9"/>
        <v>-1.4452279441737883</v>
      </c>
      <c r="H45" s="4">
        <f t="shared" si="10"/>
        <v>-1.4476339130057845</v>
      </c>
      <c r="I45" s="1">
        <f t="shared" si="1"/>
        <v>-5.2599666547995447</v>
      </c>
      <c r="J45" s="5">
        <f t="shared" si="11"/>
        <v>2.4059688319961747E-3</v>
      </c>
      <c r="K45" s="5">
        <f t="shared" si="12"/>
        <v>-1.7638668303732175E-14</v>
      </c>
      <c r="L45" s="1">
        <f t="shared" si="15"/>
        <v>3.3856989809434579E-5</v>
      </c>
      <c r="M45" s="6">
        <f t="shared" si="13"/>
        <v>-1.0739762428343077E-3</v>
      </c>
      <c r="N45" s="1">
        <f t="shared" si="16"/>
        <v>2.0543253085785829E-4</v>
      </c>
      <c r="O45" s="6">
        <f t="shared" si="14"/>
        <v>-1.0733444421384651E-3</v>
      </c>
      <c r="P45" s="1">
        <f t="shared" si="17"/>
        <v>1.7094374035258111E-4</v>
      </c>
      <c r="Q45" s="1"/>
      <c r="R45" s="1"/>
      <c r="S45" s="1"/>
      <c r="U45" s="8">
        <v>4686848</v>
      </c>
    </row>
    <row r="46" spans="1:21" x14ac:dyDescent="0.25">
      <c r="A46" s="1">
        <f>'PQBRT Data'!D44 +'PQBRT Data'!E44</f>
        <v>3.6083749999999998E-2</v>
      </c>
      <c r="B46" s="4">
        <f t="shared" si="5"/>
        <v>3.8039904551723958E-2</v>
      </c>
      <c r="C46" s="1">
        <f t="shared" si="0"/>
        <v>-1.9561545517239598E-3</v>
      </c>
      <c r="D46" s="1">
        <f t="shared" si="6"/>
        <v>3.8072338218070545E-2</v>
      </c>
      <c r="E46" s="1">
        <f t="shared" si="7"/>
        <v>-1.9885882180705472E-3</v>
      </c>
      <c r="F46" s="1">
        <f t="shared" si="8"/>
        <v>1.9885882180705472E-3</v>
      </c>
      <c r="G46" s="1">
        <f t="shared" si="9"/>
        <v>-1.4426883347753856</v>
      </c>
      <c r="H46" s="4">
        <f t="shared" si="10"/>
        <v>-1.4300180193186591</v>
      </c>
      <c r="I46" s="1">
        <f t="shared" si="1"/>
        <v>-5.2310313966037061</v>
      </c>
      <c r="J46" s="5">
        <f t="shared" si="11"/>
        <v>-1.2670315456726478E-2</v>
      </c>
      <c r="K46" s="5">
        <f t="shared" si="12"/>
        <v>-1.7638668303732175E-14</v>
      </c>
      <c r="L46" s="1">
        <f t="shared" si="15"/>
        <v>3.2433666346587398E-5</v>
      </c>
      <c r="M46" s="6">
        <f t="shared" si="13"/>
        <v>-1.0739762428343077E-3</v>
      </c>
      <c r="N46" s="1">
        <f t="shared" si="16"/>
        <v>-8.8217830888965209E-4</v>
      </c>
      <c r="O46" s="6">
        <f t="shared" si="14"/>
        <v>-1.0733444421384651E-3</v>
      </c>
      <c r="P46" s="1">
        <f t="shared" si="17"/>
        <v>-9.1524377593208209E-4</v>
      </c>
      <c r="Q46" s="1"/>
      <c r="R46" s="1"/>
      <c r="S46" s="1"/>
      <c r="U46" s="8">
        <v>4850688</v>
      </c>
    </row>
    <row r="47" spans="1:21" x14ac:dyDescent="0.25">
      <c r="A47" s="1">
        <f>'PQBRT Data'!D45 +'PQBRT Data'!E45</f>
        <v>3.8087309999999999E-2</v>
      </c>
      <c r="B47" s="4">
        <f t="shared" si="5"/>
        <v>3.9338157777098079E-2</v>
      </c>
      <c r="C47" s="1">
        <f t="shared" si="0"/>
        <v>-1.2508477770980797E-3</v>
      </c>
      <c r="D47" s="1">
        <f t="shared" si="6"/>
        <v>3.9368915734355206E-2</v>
      </c>
      <c r="E47" s="1">
        <f t="shared" si="7"/>
        <v>-1.2816057343552067E-3</v>
      </c>
      <c r="F47" s="1">
        <f t="shared" si="8"/>
        <v>1.2816057343552067E-3</v>
      </c>
      <c r="G47" s="1">
        <f t="shared" si="9"/>
        <v>-1.4192196992584691</v>
      </c>
      <c r="H47" s="4">
        <f t="shared" si="10"/>
        <v>-1.412987359240967</v>
      </c>
      <c r="I47" s="1">
        <f t="shared" si="1"/>
        <v>-5.2030574229100672</v>
      </c>
      <c r="J47" s="5">
        <f t="shared" si="11"/>
        <v>-6.2323400175021693E-3</v>
      </c>
      <c r="K47" s="5">
        <f t="shared" si="12"/>
        <v>-1.7638668303732175E-14</v>
      </c>
      <c r="L47" s="1">
        <f t="shared" si="15"/>
        <v>3.0757957257127044E-5</v>
      </c>
      <c r="M47" s="6">
        <f t="shared" si="13"/>
        <v>-1.0739762428343077E-3</v>
      </c>
      <c r="N47" s="1">
        <f t="shared" si="16"/>
        <v>-1.76871534263772E-4</v>
      </c>
      <c r="O47" s="6">
        <f t="shared" si="14"/>
        <v>-1.0733444421384651E-3</v>
      </c>
      <c r="P47" s="1">
        <f t="shared" si="17"/>
        <v>-2.0826129221674164E-4</v>
      </c>
      <c r="Q47" s="1"/>
      <c r="R47" s="1"/>
      <c r="S47" s="1"/>
      <c r="U47" s="8">
        <v>5014528</v>
      </c>
    </row>
    <row r="48" spans="1:21" x14ac:dyDescent="0.25">
      <c r="A48" s="1">
        <f>'PQBRT Data'!D46 +'PQBRT Data'!E46</f>
        <v>3.9333280000000005E-2</v>
      </c>
      <c r="B48" s="4">
        <f t="shared" si="5"/>
        <v>4.0636663388098827E-2</v>
      </c>
      <c r="C48" s="1">
        <f t="shared" si="0"/>
        <v>-1.3033833880988221E-3</v>
      </c>
      <c r="D48" s="1">
        <f t="shared" si="6"/>
        <v>4.0665493250639853E-2</v>
      </c>
      <c r="E48" s="1">
        <f t="shared" si="7"/>
        <v>-1.3322132506398479E-3</v>
      </c>
      <c r="F48" s="1">
        <f t="shared" si="8"/>
        <v>1.3322132506398479E-3</v>
      </c>
      <c r="G48" s="1">
        <f t="shared" si="9"/>
        <v>-1.4052398362878098</v>
      </c>
      <c r="H48" s="4">
        <f t="shared" si="10"/>
        <v>-1.3965042946777011</v>
      </c>
      <c r="I48" s="1">
        <f t="shared" si="1"/>
        <v>-5.1759829106844748</v>
      </c>
      <c r="J48" s="5">
        <f t="shared" si="11"/>
        <v>-8.7355416101086991E-3</v>
      </c>
      <c r="K48" s="5">
        <f t="shared" si="12"/>
        <v>-1.7638668303732175E-14</v>
      </c>
      <c r="L48" s="1">
        <f t="shared" si="15"/>
        <v>2.8829862541025764E-5</v>
      </c>
      <c r="M48" s="6">
        <f t="shared" si="13"/>
        <v>-1.0739762428343077E-3</v>
      </c>
      <c r="N48" s="1">
        <f t="shared" si="16"/>
        <v>-2.2940714526451444E-4</v>
      </c>
      <c r="O48" s="6">
        <f t="shared" si="14"/>
        <v>-1.0733444421384651E-3</v>
      </c>
      <c r="P48" s="1">
        <f t="shared" si="17"/>
        <v>-2.588688085013828E-4</v>
      </c>
      <c r="Q48" s="1"/>
      <c r="R48" s="1"/>
      <c r="S48" s="1"/>
      <c r="U48" s="8">
        <v>5178368</v>
      </c>
    </row>
    <row r="49" spans="1:21" x14ac:dyDescent="0.25">
      <c r="A49" s="1">
        <f>'PQBRT Data'!D47 +'PQBRT Data'!E47</f>
        <v>4.1011939999999997E-2</v>
      </c>
      <c r="B49" s="4">
        <f t="shared" si="5"/>
        <v>4.1935421384726182E-2</v>
      </c>
      <c r="C49" s="1">
        <f t="shared" si="0"/>
        <v>-9.2348138472618524E-4</v>
      </c>
      <c r="D49" s="1">
        <f t="shared" si="6"/>
        <v>4.1962070766924514E-2</v>
      </c>
      <c r="E49" s="1">
        <f t="shared" si="7"/>
        <v>-9.5013076692451737E-4</v>
      </c>
      <c r="F49" s="1">
        <f t="shared" si="8"/>
        <v>9.5013076692451737E-4</v>
      </c>
      <c r="G49" s="1">
        <f t="shared" si="9"/>
        <v>-1.3870896866655187</v>
      </c>
      <c r="H49" s="4">
        <f t="shared" si="10"/>
        <v>-1.3805347056229555</v>
      </c>
      <c r="I49" s="1">
        <f t="shared" si="1"/>
        <v>-5.1497518155843576</v>
      </c>
      <c r="J49" s="5">
        <f t="shared" si="11"/>
        <v>-6.554981042563135E-3</v>
      </c>
      <c r="K49" s="5">
        <f t="shared" si="12"/>
        <v>-1.7638668303732175E-14</v>
      </c>
      <c r="L49" s="1">
        <f t="shared" si="15"/>
        <v>2.6649382198332128E-5</v>
      </c>
      <c r="M49" s="6">
        <f t="shared" si="13"/>
        <v>-1.0739762428343077E-3</v>
      </c>
      <c r="N49" s="1">
        <f t="shared" si="16"/>
        <v>1.5049485810812247E-4</v>
      </c>
      <c r="O49" s="6">
        <f t="shared" si="14"/>
        <v>-1.0733444421384651E-3</v>
      </c>
      <c r="P49" s="1">
        <f t="shared" si="17"/>
        <v>1.2321367521394774E-4</v>
      </c>
      <c r="Q49" s="1"/>
      <c r="R49" s="1"/>
      <c r="S49" s="1"/>
      <c r="U49" s="8">
        <v>5342208</v>
      </c>
    </row>
    <row r="50" spans="1:21" x14ac:dyDescent="0.25">
      <c r="A50" s="1">
        <f>'PQBRT Data'!D48 +'PQBRT Data'!E48</f>
        <v>4.198731E-2</v>
      </c>
      <c r="B50" s="4">
        <f t="shared" si="5"/>
        <v>4.3234431766980164E-2</v>
      </c>
      <c r="C50" s="1">
        <f t="shared" si="0"/>
        <v>-1.2471217669801637E-3</v>
      </c>
      <c r="D50" s="1">
        <f t="shared" si="6"/>
        <v>4.3258648283209175E-2</v>
      </c>
      <c r="E50" s="1">
        <f t="shared" si="7"/>
        <v>-1.2713382832091752E-3</v>
      </c>
      <c r="F50" s="1">
        <f t="shared" si="8"/>
        <v>1.2713382832091752E-3</v>
      </c>
      <c r="G50" s="1">
        <f t="shared" si="9"/>
        <v>-1.3768819484051351</v>
      </c>
      <c r="H50" s="4">
        <f t="shared" si="10"/>
        <v>-1.3650475649211042</v>
      </c>
      <c r="I50" s="1">
        <f t="shared" si="1"/>
        <v>-5.124313173476132</v>
      </c>
      <c r="J50" s="5">
        <f t="shared" si="11"/>
        <v>-1.1834383484030875E-2</v>
      </c>
      <c r="K50" s="5">
        <f t="shared" si="12"/>
        <v>-1.7638668303732175E-14</v>
      </c>
      <c r="L50" s="1">
        <f t="shared" si="15"/>
        <v>2.4216516229011442E-5</v>
      </c>
      <c r="M50" s="6">
        <f t="shared" si="13"/>
        <v>-1.0739762428343077E-3</v>
      </c>
      <c r="N50" s="1">
        <f t="shared" si="16"/>
        <v>-1.7314552414585604E-4</v>
      </c>
      <c r="O50" s="6">
        <f t="shared" si="14"/>
        <v>-1.0733444421384651E-3</v>
      </c>
      <c r="P50" s="1">
        <f t="shared" si="17"/>
        <v>-1.9799384107071008E-4</v>
      </c>
      <c r="Q50" s="1"/>
      <c r="R50" s="1"/>
      <c r="S50" s="1"/>
      <c r="U50" s="8">
        <v>5506048</v>
      </c>
    </row>
    <row r="51" spans="1:21" x14ac:dyDescent="0.25">
      <c r="A51" s="1">
        <f>'PQBRT Data'!D49 +'PQBRT Data'!E49</f>
        <v>4.3769330000000002E-2</v>
      </c>
      <c r="B51" s="4">
        <f t="shared" si="5"/>
        <v>4.4533694534860759E-2</v>
      </c>
      <c r="C51" s="1">
        <f t="shared" si="0"/>
        <v>-7.6436453486075639E-4</v>
      </c>
      <c r="D51" s="1">
        <f t="shared" si="6"/>
        <v>4.4555225799493836E-2</v>
      </c>
      <c r="E51" s="1">
        <f t="shared" si="7"/>
        <v>-7.8589579949383398E-4</v>
      </c>
      <c r="F51" s="1">
        <f t="shared" si="8"/>
        <v>7.8589579949383398E-4</v>
      </c>
      <c r="G51" s="1">
        <f t="shared" si="9"/>
        <v>-1.3588301013085202</v>
      </c>
      <c r="H51" s="4">
        <f t="shared" si="10"/>
        <v>-1.350014575397279</v>
      </c>
      <c r="I51" s="1">
        <f t="shared" si="1"/>
        <v>-5.0996205043982545</v>
      </c>
      <c r="J51" s="5">
        <f t="shared" si="11"/>
        <v>-8.8155259112412399E-3</v>
      </c>
      <c r="K51" s="5">
        <f t="shared" si="12"/>
        <v>-1.7638668303732175E-14</v>
      </c>
      <c r="L51" s="1">
        <f t="shared" si="15"/>
        <v>2.1531264633077585E-5</v>
      </c>
      <c r="M51" s="6">
        <f t="shared" si="13"/>
        <v>-1.0739762428343077E-3</v>
      </c>
      <c r="N51" s="1">
        <f t="shared" si="16"/>
        <v>3.0961170797355131E-4</v>
      </c>
      <c r="O51" s="6">
        <f t="shared" si="14"/>
        <v>-1.0733444421384651E-3</v>
      </c>
      <c r="P51" s="1">
        <f t="shared" si="17"/>
        <v>2.8744864264463113E-4</v>
      </c>
      <c r="Q51" s="1"/>
      <c r="R51" s="1"/>
      <c r="S51" s="1"/>
      <c r="U51" s="8">
        <v>5669888</v>
      </c>
    </row>
    <row r="52" spans="1:21" x14ac:dyDescent="0.25">
      <c r="A52" s="1">
        <f>'PQBRT Data'!D50 +'PQBRT Data'!E50</f>
        <v>4.4485980000000001E-2</v>
      </c>
      <c r="B52" s="4">
        <f t="shared" si="5"/>
        <v>4.5833209688367973E-2</v>
      </c>
      <c r="C52" s="1">
        <f t="shared" si="0"/>
        <v>-1.3472296883679721E-3</v>
      </c>
      <c r="D52" s="1">
        <f t="shared" si="6"/>
        <v>4.5851803315778497E-2</v>
      </c>
      <c r="E52" s="1">
        <f t="shared" si="7"/>
        <v>-1.3658233157784958E-3</v>
      </c>
      <c r="F52" s="1">
        <f t="shared" si="8"/>
        <v>1.3658233157784958E-3</v>
      </c>
      <c r="G52" s="1">
        <f t="shared" si="9"/>
        <v>-1.3517768377380837</v>
      </c>
      <c r="H52" s="4">
        <f t="shared" si="10"/>
        <v>-1.3354098586920911</v>
      </c>
      <c r="I52" s="1">
        <f t="shared" si="1"/>
        <v>-5.0756313014519101</v>
      </c>
      <c r="J52" s="5">
        <f t="shared" si="11"/>
        <v>-1.6366979045992602E-2</v>
      </c>
      <c r="K52" s="5">
        <f t="shared" si="12"/>
        <v>-1.7638668303732175E-14</v>
      </c>
      <c r="L52" s="1">
        <f t="shared" si="15"/>
        <v>1.8593627410523617E-5</v>
      </c>
      <c r="M52" s="6">
        <f t="shared" si="13"/>
        <v>-1.0739762428343077E-3</v>
      </c>
      <c r="N52" s="1">
        <f t="shared" si="16"/>
        <v>-2.7325344553366443E-4</v>
      </c>
      <c r="O52" s="6">
        <f t="shared" si="14"/>
        <v>-1.0733444421384651E-3</v>
      </c>
      <c r="P52" s="1">
        <f t="shared" si="17"/>
        <v>-2.9247887364003064E-4</v>
      </c>
      <c r="Q52" s="1"/>
      <c r="R52" s="1"/>
      <c r="S52" s="1"/>
      <c r="U52" s="8">
        <v>5833728</v>
      </c>
    </row>
    <row r="53" spans="1:21" x14ac:dyDescent="0.25">
      <c r="A53" s="1">
        <f>'PQBRT Data'!D51 +'PQBRT Data'!E51</f>
        <v>4.5377800000000003E-2</v>
      </c>
      <c r="B53" s="4">
        <f t="shared" si="5"/>
        <v>4.7132977227501809E-2</v>
      </c>
      <c r="C53" s="1">
        <f t="shared" si="0"/>
        <v>-1.7551772275018057E-3</v>
      </c>
      <c r="D53" s="1">
        <f t="shared" si="6"/>
        <v>4.7148380832063144E-2</v>
      </c>
      <c r="E53" s="1">
        <f t="shared" si="7"/>
        <v>-1.7705808320631414E-3</v>
      </c>
      <c r="F53" s="1">
        <f t="shared" si="8"/>
        <v>1.7705808320631414E-3</v>
      </c>
      <c r="G53" s="1">
        <f t="shared" si="9"/>
        <v>-1.3431565633435629</v>
      </c>
      <c r="H53" s="4">
        <f t="shared" si="10"/>
        <v>-1.3212096872044015</v>
      </c>
      <c r="I53" s="1">
        <f t="shared" si="1"/>
        <v>-5.0523065904994482</v>
      </c>
      <c r="J53" s="5">
        <f t="shared" si="11"/>
        <v>-2.1946876139161464E-2</v>
      </c>
      <c r="K53" s="5">
        <f t="shared" si="12"/>
        <v>-1.7638668303732175E-14</v>
      </c>
      <c r="L53" s="1">
        <f t="shared" si="15"/>
        <v>1.540360456133566E-5</v>
      </c>
      <c r="M53" s="6">
        <f t="shared" si="13"/>
        <v>-1.0739762428343077E-3</v>
      </c>
      <c r="N53" s="1">
        <f t="shared" si="16"/>
        <v>-6.8120098466749801E-4</v>
      </c>
      <c r="O53" s="6">
        <f t="shared" si="14"/>
        <v>-1.0733444421384651E-3</v>
      </c>
      <c r="P53" s="1">
        <f t="shared" si="17"/>
        <v>-6.9723638992467626E-4</v>
      </c>
      <c r="Q53" s="1"/>
      <c r="R53" s="1"/>
      <c r="S53" s="1"/>
      <c r="U53" s="8">
        <v>5997568</v>
      </c>
    </row>
    <row r="54" spans="1:21" x14ac:dyDescent="0.25">
      <c r="A54" s="1">
        <f>'PQBRT Data'!D52 +'PQBRT Data'!E52</f>
        <v>4.7174759999999996E-2</v>
      </c>
      <c r="B54" s="4">
        <f t="shared" si="5"/>
        <v>4.8042964674343332E-2</v>
      </c>
      <c r="C54" s="1">
        <f t="shared" si="0"/>
        <v>-8.6820467434333554E-4</v>
      </c>
      <c r="D54" s="1">
        <f t="shared" si="6"/>
        <v>4.8055985093462414E-2</v>
      </c>
      <c r="E54" s="1">
        <f t="shared" si="7"/>
        <v>-8.8122509346241773E-4</v>
      </c>
      <c r="F54" s="1">
        <f t="shared" si="8"/>
        <v>8.8122509346241773E-4</v>
      </c>
      <c r="G54" s="1">
        <f t="shared" si="9"/>
        <v>-1.3262903006159359</v>
      </c>
      <c r="H54" s="4">
        <f t="shared" si="10"/>
        <v>-1.3114985220709023</v>
      </c>
      <c r="I54" s="1">
        <f t="shared" si="1"/>
        <v>-5.0363553662521312</v>
      </c>
      <c r="J54" s="5">
        <f t="shared" si="11"/>
        <v>-1.4791778545033551E-2</v>
      </c>
      <c r="K54" s="5">
        <f t="shared" si="12"/>
        <v>-1.7638668303732175E-14</v>
      </c>
      <c r="L54" s="1">
        <f t="shared" si="15"/>
        <v>1.3020419119082194E-5</v>
      </c>
      <c r="M54" s="6">
        <f t="shared" si="13"/>
        <v>-1.0739762428343077E-3</v>
      </c>
      <c r="N54" s="1">
        <f t="shared" si="16"/>
        <v>2.0577156849097217E-4</v>
      </c>
      <c r="O54" s="6">
        <f t="shared" si="14"/>
        <v>-1.0733444421384651E-3</v>
      </c>
      <c r="P54" s="1">
        <f t="shared" si="17"/>
        <v>1.9211934867604738E-4</v>
      </c>
      <c r="Q54" s="1"/>
      <c r="R54" s="1"/>
      <c r="S54" s="1"/>
      <c r="U54" s="8">
        <v>6112256</v>
      </c>
    </row>
    <row r="55" spans="1:21" x14ac:dyDescent="0.25">
      <c r="A55" s="1">
        <f>'PQBRT Data'!D53 +'PQBRT Data'!E53</f>
        <v>4.8815530000000003E-2</v>
      </c>
      <c r="B55" s="4">
        <f t="shared" si="5"/>
        <v>4.9083101759252463E-2</v>
      </c>
      <c r="C55" s="1">
        <f t="shared" si="0"/>
        <v>-2.6757175925246068E-4</v>
      </c>
      <c r="D55" s="1">
        <f t="shared" si="6"/>
        <v>4.9093247106490129E-2</v>
      </c>
      <c r="E55" s="1">
        <f t="shared" si="7"/>
        <v>-2.7771710649012599E-4</v>
      </c>
      <c r="F55" s="1">
        <f t="shared" si="8"/>
        <v>2.7771710649012599E-4</v>
      </c>
      <c r="G55" s="1">
        <f t="shared" si="9"/>
        <v>-1.3114419911050834</v>
      </c>
      <c r="H55" s="4">
        <f t="shared" si="10"/>
        <v>-1.3006207201324838</v>
      </c>
      <c r="I55" s="1">
        <f t="shared" si="1"/>
        <v>-5.0184878647059925</v>
      </c>
      <c r="J55" s="5">
        <f t="shared" si="11"/>
        <v>-1.0821270972599661E-2</v>
      </c>
      <c r="K55" s="5">
        <f t="shared" si="12"/>
        <v>-1.7638668303732175E-14</v>
      </c>
      <c r="L55" s="1">
        <f t="shared" si="15"/>
        <v>1.0145347237665303E-5</v>
      </c>
      <c r="M55" s="6">
        <f t="shared" si="13"/>
        <v>-1.0739762428343077E-3</v>
      </c>
      <c r="N55" s="1">
        <f t="shared" si="16"/>
        <v>8.0640448358184702E-4</v>
      </c>
      <c r="O55" s="6">
        <f t="shared" si="14"/>
        <v>-1.0733444421384651E-3</v>
      </c>
      <c r="P55" s="1">
        <f t="shared" si="17"/>
        <v>7.9562733564833912E-4</v>
      </c>
      <c r="Q55" s="1"/>
      <c r="R55" s="1"/>
      <c r="S55" s="1"/>
      <c r="U55" s="8">
        <v>6243328</v>
      </c>
    </row>
    <row r="56" spans="1:21" x14ac:dyDescent="0.25">
      <c r="A56" s="1">
        <f>'PQBRT Data'!D54 +'PQBRT Data'!E54</f>
        <v>4.9218829999999998E-2</v>
      </c>
      <c r="B56" s="4">
        <f t="shared" si="5"/>
        <v>4.934316126904241E-2</v>
      </c>
      <c r="C56" s="1">
        <f t="shared" si="0"/>
        <v>-1.2433126904241171E-4</v>
      </c>
      <c r="D56" s="1">
        <f t="shared" si="6"/>
        <v>4.9352562609747061E-2</v>
      </c>
      <c r="E56" s="1">
        <f t="shared" si="7"/>
        <v>-1.3373260974706286E-4</v>
      </c>
      <c r="F56" s="1">
        <f t="shared" si="8"/>
        <v>1.3373260974706286E-4</v>
      </c>
      <c r="G56" s="1">
        <f t="shared" si="9"/>
        <v>-1.307868714293988</v>
      </c>
      <c r="H56" s="4">
        <f t="shared" si="10"/>
        <v>-1.297936953278624</v>
      </c>
      <c r="I56" s="1">
        <f t="shared" si="1"/>
        <v>-5.0140796020181551</v>
      </c>
      <c r="J56" s="5">
        <f t="shared" si="11"/>
        <v>-9.9317610153639713E-3</v>
      </c>
      <c r="K56" s="5">
        <f t="shared" si="12"/>
        <v>-1.7638668303732175E-14</v>
      </c>
      <c r="L56" s="1">
        <f t="shared" si="15"/>
        <v>9.401340704651151E-6</v>
      </c>
      <c r="M56" s="6">
        <f t="shared" si="13"/>
        <v>-1.0739762428343077E-3</v>
      </c>
      <c r="N56" s="1">
        <f t="shared" si="16"/>
        <v>9.49644973791896E-4</v>
      </c>
      <c r="O56" s="6">
        <f t="shared" si="14"/>
        <v>-1.0733444421384651E-3</v>
      </c>
      <c r="P56" s="1">
        <f t="shared" si="17"/>
        <v>9.3961183239140225E-4</v>
      </c>
      <c r="Q56" s="1"/>
      <c r="R56" s="1"/>
      <c r="S56" s="1"/>
      <c r="U56" s="8">
        <v>6276096</v>
      </c>
    </row>
    <row r="57" spans="1:21" x14ac:dyDescent="0.25">
      <c r="A57" s="1">
        <f>'PQBRT Data'!D55 +'PQBRT Data'!E55</f>
        <v>4.9350169999999999E-2</v>
      </c>
      <c r="B57" s="4">
        <f t="shared" si="5"/>
        <v>5.7670395966754856E-2</v>
      </c>
      <c r="C57" s="1">
        <f t="shared" si="0"/>
        <v>-8.3202259667548573E-3</v>
      </c>
      <c r="D57" s="1">
        <f t="shared" si="6"/>
        <v>5.7650658713968878E-2</v>
      </c>
      <c r="E57" s="1">
        <f t="shared" si="7"/>
        <v>-8.3004887139688788E-3</v>
      </c>
      <c r="F57" s="1">
        <f t="shared" si="8"/>
        <v>8.3004887139688788E-3</v>
      </c>
      <c r="G57" s="1">
        <f t="shared" si="9"/>
        <v>-1.3067113469470342</v>
      </c>
      <c r="H57" s="4">
        <f t="shared" si="10"/>
        <v>-1.2187274332082509</v>
      </c>
      <c r="I57" s="1">
        <f t="shared" si="1"/>
        <v>-4.8839727816937408</v>
      </c>
      <c r="J57" s="5">
        <f t="shared" si="11"/>
        <v>-8.7983913738783226E-2</v>
      </c>
      <c r="K57" s="5">
        <f t="shared" si="12"/>
        <v>-1.7638668303732175E-14</v>
      </c>
      <c r="L57" s="1">
        <f t="shared" si="15"/>
        <v>1.9737252785978487E-5</v>
      </c>
      <c r="M57" s="6">
        <f t="shared" si="13"/>
        <v>-1.0739762428343077E-3</v>
      </c>
      <c r="N57" s="1">
        <f t="shared" si="16"/>
        <v>-7.24624972392055E-3</v>
      </c>
      <c r="O57" s="6">
        <f t="shared" si="14"/>
        <v>-1.0733444421384651E-3</v>
      </c>
      <c r="P57" s="1">
        <f t="shared" si="17"/>
        <v>-7.2271442718304137E-3</v>
      </c>
      <c r="Q57" s="1"/>
      <c r="R57" s="1"/>
      <c r="S57" s="1"/>
      <c r="U57" s="8">
        <v>7324672</v>
      </c>
    </row>
    <row r="58" spans="1:21" x14ac:dyDescent="0.25">
      <c r="A58" s="1">
        <f>'PQBRT Data'!D56 +'PQBRT Data'!E56</f>
        <v>5.6891360000000002E-2</v>
      </c>
      <c r="B58" s="4">
        <f t="shared" si="5"/>
        <v>5.8484156545524267E-2</v>
      </c>
      <c r="C58" s="1">
        <f t="shared" si="0"/>
        <v>-1.5927965455242651E-3</v>
      </c>
      <c r="D58" s="1">
        <f t="shared" si="6"/>
        <v>5.8461019661646782E-2</v>
      </c>
      <c r="E58" s="1">
        <f t="shared" si="7"/>
        <v>-1.5696596616467801E-3</v>
      </c>
      <c r="F58" s="1">
        <f t="shared" si="8"/>
        <v>1.5696596616467801E-3</v>
      </c>
      <c r="G58" s="1">
        <f t="shared" si="9"/>
        <v>-1.2449536842066415</v>
      </c>
      <c r="H58" s="4">
        <f t="shared" si="10"/>
        <v>-1.2116096989189842</v>
      </c>
      <c r="I58" s="1">
        <f t="shared" si="1"/>
        <v>-4.8722814373267038</v>
      </c>
      <c r="J58" s="5">
        <f t="shared" si="11"/>
        <v>-3.3343985287657363E-2</v>
      </c>
      <c r="K58" s="5">
        <f t="shared" si="12"/>
        <v>-1.7638668303732175E-14</v>
      </c>
      <c r="L58" s="1">
        <f t="shared" si="15"/>
        <v>2.3136883877485082E-5</v>
      </c>
      <c r="M58" s="6">
        <f t="shared" si="13"/>
        <v>-1.0739762428343077E-3</v>
      </c>
      <c r="N58" s="1">
        <f t="shared" si="16"/>
        <v>-5.1882030268995743E-4</v>
      </c>
      <c r="O58" s="6">
        <f t="shared" si="14"/>
        <v>-1.0733444421384651E-3</v>
      </c>
      <c r="P58" s="1">
        <f t="shared" si="17"/>
        <v>-4.9631521950831495E-4</v>
      </c>
      <c r="Q58" s="1"/>
      <c r="R58" s="1"/>
      <c r="S58" s="1"/>
      <c r="U58" s="8">
        <v>7427072</v>
      </c>
    </row>
    <row r="59" spans="1:21" x14ac:dyDescent="0.25">
      <c r="A59" s="1">
        <f>'PQBRT Data'!D57 +'PQBRT Data'!E57</f>
        <v>5.89055E-2</v>
      </c>
      <c r="B59" s="4">
        <f t="shared" si="5"/>
        <v>5.9298015712429084E-2</v>
      </c>
      <c r="C59" s="1">
        <f t="shared" si="0"/>
        <v>-3.9251571242908401E-4</v>
      </c>
      <c r="D59" s="1">
        <f t="shared" si="6"/>
        <v>5.92713806093247E-2</v>
      </c>
      <c r="E59" s="1">
        <f t="shared" si="7"/>
        <v>-3.6588060932470079E-4</v>
      </c>
      <c r="F59" s="1">
        <f t="shared" si="8"/>
        <v>3.6588060932470079E-4</v>
      </c>
      <c r="G59" s="1">
        <f t="shared" si="9"/>
        <v>-1.2298441532921101</v>
      </c>
      <c r="H59" s="4">
        <f t="shared" si="10"/>
        <v>-1.2045894308527707</v>
      </c>
      <c r="I59" s="1">
        <f t="shared" si="1"/>
        <v>-4.8607501876093906</v>
      </c>
      <c r="J59" s="5">
        <f t="shared" si="11"/>
        <v>-2.525472243933935E-2</v>
      </c>
      <c r="K59" s="5">
        <f t="shared" si="12"/>
        <v>-1.7638668303732175E-14</v>
      </c>
      <c r="L59" s="1">
        <f t="shared" si="15"/>
        <v>2.6635103104383218E-5</v>
      </c>
      <c r="M59" s="6">
        <f t="shared" si="13"/>
        <v>-1.0739762428343077E-3</v>
      </c>
      <c r="N59" s="1">
        <f t="shared" si="16"/>
        <v>6.814605304052237E-4</v>
      </c>
      <c r="O59" s="6">
        <f t="shared" si="14"/>
        <v>-1.0733444421384651E-3</v>
      </c>
      <c r="P59" s="1">
        <f t="shared" si="17"/>
        <v>7.0746383281376432E-4</v>
      </c>
      <c r="Q59" s="1"/>
      <c r="R59" s="1"/>
      <c r="S59" s="1"/>
      <c r="U59" s="8">
        <v>7529472</v>
      </c>
    </row>
    <row r="60" spans="1:21" x14ac:dyDescent="0.25">
      <c r="A60" s="1">
        <f>'PQBRT Data'!D58 +'PQBRT Data'!E58</f>
        <v>5.9334400000000002E-2</v>
      </c>
      <c r="B60" s="4">
        <f t="shared" si="5"/>
        <v>6.0111973467469292E-2</v>
      </c>
      <c r="C60" s="1">
        <f t="shared" si="0"/>
        <v>-7.7757346746928913E-4</v>
      </c>
      <c r="D60" s="1">
        <f t="shared" si="6"/>
        <v>6.0081741557002605E-2</v>
      </c>
      <c r="E60" s="1">
        <f t="shared" si="7"/>
        <v>-7.4734155700260235E-4</v>
      </c>
      <c r="F60" s="1">
        <f t="shared" si="8"/>
        <v>7.4734155700260235E-4</v>
      </c>
      <c r="G60" s="1">
        <f t="shared" si="9"/>
        <v>-1.2266934449397</v>
      </c>
      <c r="H60" s="4">
        <f t="shared" si="10"/>
        <v>-1.1976639957330804</v>
      </c>
      <c r="I60" s="1">
        <f t="shared" si="1"/>
        <v>-4.8493747072127746</v>
      </c>
      <c r="J60" s="5">
        <f t="shared" si="11"/>
        <v>-2.9029449206619651E-2</v>
      </c>
      <c r="K60" s="5">
        <f t="shared" si="12"/>
        <v>-1.7638668303732175E-14</v>
      </c>
      <c r="L60" s="1">
        <f t="shared" si="15"/>
        <v>3.0231910466686773E-5</v>
      </c>
      <c r="M60" s="6">
        <f t="shared" si="13"/>
        <v>-1.0739762428343077E-3</v>
      </c>
      <c r="N60" s="1">
        <f t="shared" si="16"/>
        <v>2.9640277536501858E-4</v>
      </c>
      <c r="O60" s="6">
        <f t="shared" si="14"/>
        <v>-1.0733444421384651E-3</v>
      </c>
      <c r="P60" s="1">
        <f t="shared" si="17"/>
        <v>3.2600288513586276E-4</v>
      </c>
      <c r="Q60" s="1"/>
      <c r="R60" s="1"/>
      <c r="S60" s="1"/>
      <c r="U60" s="8">
        <v>7631872</v>
      </c>
    </row>
    <row r="61" spans="1:21" x14ac:dyDescent="0.25">
      <c r="A61" s="1">
        <f>'PQBRT Data'!D59 +'PQBRT Data'!E59</f>
        <v>5.9779390000000002E-2</v>
      </c>
      <c r="B61" s="4">
        <f t="shared" si="5"/>
        <v>6.0926029810644898E-2</v>
      </c>
      <c r="C61" s="1">
        <f t="shared" si="0"/>
        <v>-1.1466398106448963E-3</v>
      </c>
      <c r="D61" s="1">
        <f t="shared" si="6"/>
        <v>6.0892102504680523E-2</v>
      </c>
      <c r="E61" s="1">
        <f t="shared" si="7"/>
        <v>-1.1127125046805214E-3</v>
      </c>
      <c r="F61" s="1">
        <f t="shared" si="8"/>
        <v>1.1127125046805214E-3</v>
      </c>
      <c r="G61" s="1">
        <f t="shared" si="9"/>
        <v>-1.2234485208956942</v>
      </c>
      <c r="H61" s="4">
        <f t="shared" si="10"/>
        <v>-1.1908308655786932</v>
      </c>
      <c r="I61" s="1">
        <f t="shared" si="1"/>
        <v>-4.838150843762266</v>
      </c>
      <c r="J61" s="5">
        <f t="shared" si="11"/>
        <v>-3.2617655317001004E-2</v>
      </c>
      <c r="K61" s="5">
        <f t="shared" si="12"/>
        <v>-1.7638668303732175E-14</v>
      </c>
      <c r="L61" s="1">
        <f t="shared" si="15"/>
        <v>3.3927305964374932E-5</v>
      </c>
      <c r="M61" s="6">
        <f t="shared" si="13"/>
        <v>-1.0739762428343077E-3</v>
      </c>
      <c r="N61" s="1">
        <f t="shared" si="16"/>
        <v>-7.2663567810588633E-5</v>
      </c>
      <c r="O61" s="6">
        <f t="shared" si="14"/>
        <v>-1.0733444421384651E-3</v>
      </c>
      <c r="P61" s="1">
        <f t="shared" si="17"/>
        <v>-3.9368062542056298E-5</v>
      </c>
      <c r="Q61" s="1"/>
      <c r="R61" s="1"/>
      <c r="S61" s="1"/>
      <c r="U61" s="8">
        <v>7734272</v>
      </c>
    </row>
    <row r="62" spans="1:21" x14ac:dyDescent="0.25">
      <c r="A62" s="1">
        <f>'PQBRT Data'!D60 +'PQBRT Data'!E60</f>
        <v>6.1037000000000001E-2</v>
      </c>
      <c r="B62" s="4">
        <f t="shared" si="5"/>
        <v>6.174018474195591E-2</v>
      </c>
      <c r="C62" s="1">
        <f t="shared" si="0"/>
        <v>-7.0318474195590897E-4</v>
      </c>
      <c r="D62" s="1">
        <f t="shared" si="6"/>
        <v>6.1702463452358428E-2</v>
      </c>
      <c r="E62" s="1">
        <f t="shared" si="7"/>
        <v>-6.6546345235842658E-4</v>
      </c>
      <c r="F62" s="1">
        <f t="shared" si="8"/>
        <v>6.6546345235842658E-4</v>
      </c>
      <c r="G62" s="1">
        <f t="shared" si="9"/>
        <v>-1.2144068203261751</v>
      </c>
      <c r="H62" s="4">
        <f t="shared" si="10"/>
        <v>-1.1840876121636104</v>
      </c>
      <c r="I62" s="1">
        <f t="shared" si="1"/>
        <v>-4.8270746087377532</v>
      </c>
      <c r="J62" s="5">
        <f t="shared" si="11"/>
        <v>-3.0319208162564726E-2</v>
      </c>
      <c r="K62" s="5">
        <f t="shared" si="12"/>
        <v>-1.7638668303732175E-14</v>
      </c>
      <c r="L62" s="1">
        <f t="shared" si="15"/>
        <v>3.7721289597482388E-5</v>
      </c>
      <c r="M62" s="6">
        <f t="shared" si="13"/>
        <v>-1.0739762428343077E-3</v>
      </c>
      <c r="N62" s="1">
        <f t="shared" si="16"/>
        <v>3.7079150087839874E-4</v>
      </c>
      <c r="O62" s="6">
        <f t="shared" si="14"/>
        <v>-1.0733444421384651E-3</v>
      </c>
      <c r="P62" s="1">
        <f t="shared" si="17"/>
        <v>4.0788098978003853E-4</v>
      </c>
      <c r="Q62" s="1"/>
      <c r="R62" s="1"/>
      <c r="S62" s="1"/>
      <c r="U62" s="8">
        <v>7836672</v>
      </c>
    </row>
    <row r="63" spans="1:21" x14ac:dyDescent="0.25">
      <c r="A63" s="1">
        <f>'PQBRT Data'!D61 +'PQBRT Data'!E61</f>
        <v>6.1943400000000003E-2</v>
      </c>
      <c r="B63" s="4">
        <f t="shared" si="5"/>
        <v>6.255443826140232E-2</v>
      </c>
      <c r="C63" s="1">
        <f t="shared" si="0"/>
        <v>-6.1103826140231771E-4</v>
      </c>
      <c r="D63" s="1">
        <f t="shared" si="6"/>
        <v>6.2512824400036346E-2</v>
      </c>
      <c r="E63" s="1">
        <f t="shared" si="7"/>
        <v>-5.6942440003634326E-4</v>
      </c>
      <c r="F63" s="1">
        <f t="shared" si="8"/>
        <v>5.6942440003634326E-4</v>
      </c>
      <c r="G63" s="1">
        <f t="shared" si="9"/>
        <v>-1.2080049604142775</v>
      </c>
      <c r="H63" s="4">
        <f t="shared" si="10"/>
        <v>-1.1774319018366182</v>
      </c>
      <c r="I63" s="1">
        <f t="shared" si="1"/>
        <v>-4.8161421689644062</v>
      </c>
      <c r="J63" s="5">
        <f t="shared" si="11"/>
        <v>-3.0573058577659351E-2</v>
      </c>
      <c r="K63" s="5">
        <f t="shared" si="12"/>
        <v>-1.7638668303732175E-14</v>
      </c>
      <c r="L63" s="1">
        <f t="shared" si="15"/>
        <v>4.1613861365974447E-5</v>
      </c>
      <c r="M63" s="6">
        <f t="shared" si="13"/>
        <v>-1.0739762428343077E-3</v>
      </c>
      <c r="N63" s="1">
        <f t="shared" si="16"/>
        <v>4.6293798143199E-4</v>
      </c>
      <c r="O63" s="6">
        <f t="shared" si="14"/>
        <v>-1.0733444421384651E-3</v>
      </c>
      <c r="P63" s="1">
        <f t="shared" si="17"/>
        <v>5.0392004210212185E-4</v>
      </c>
      <c r="Q63" s="1"/>
      <c r="R63" s="1"/>
      <c r="S63" s="1"/>
      <c r="U63" s="8">
        <v>7939072</v>
      </c>
    </row>
    <row r="64" spans="1:21" x14ac:dyDescent="0.25">
      <c r="A64" s="1">
        <f>'PQBRT Data'!D62 +'PQBRT Data'!E62</f>
        <v>6.18796E-2</v>
      </c>
      <c r="B64" s="4">
        <f t="shared" si="5"/>
        <v>6.6007968379733564E-2</v>
      </c>
      <c r="C64" s="1">
        <f t="shared" si="0"/>
        <v>-4.1283683797335644E-3</v>
      </c>
      <c r="D64" s="1">
        <f t="shared" si="6"/>
        <v>6.594875481819068E-2</v>
      </c>
      <c r="E64" s="1">
        <f t="shared" si="7"/>
        <v>-4.0691548181906803E-3</v>
      </c>
      <c r="F64" s="1">
        <f t="shared" si="8"/>
        <v>4.0691548181906803E-3</v>
      </c>
      <c r="G64" s="1">
        <f t="shared" si="9"/>
        <v>-1.2084525023151753</v>
      </c>
      <c r="H64" s="4">
        <f t="shared" si="10"/>
        <v>-1.1501338989732002</v>
      </c>
      <c r="I64" s="1">
        <f t="shared" si="1"/>
        <v>-4.7713034128324328</v>
      </c>
      <c r="J64" s="5">
        <f t="shared" si="11"/>
        <v>-5.8318603341975139E-2</v>
      </c>
      <c r="K64" s="5">
        <f t="shared" si="12"/>
        <v>-1.7638668303732175E-14</v>
      </c>
      <c r="L64" s="1">
        <f t="shared" si="15"/>
        <v>5.9213561542884041E-5</v>
      </c>
      <c r="M64" s="6">
        <f t="shared" si="13"/>
        <v>-1.0739762428343077E-3</v>
      </c>
      <c r="N64" s="1">
        <f t="shared" si="16"/>
        <v>-3.0543921368992566E-3</v>
      </c>
      <c r="O64" s="6">
        <f t="shared" si="14"/>
        <v>-1.0733444421384651E-3</v>
      </c>
      <c r="P64" s="1">
        <f t="shared" si="17"/>
        <v>-2.9958103760522152E-3</v>
      </c>
      <c r="Q64" s="1"/>
      <c r="R64" s="1"/>
      <c r="S64" s="1"/>
      <c r="U64" s="8">
        <v>8373248</v>
      </c>
    </row>
    <row r="65" spans="1:21" x14ac:dyDescent="0.25">
      <c r="A65" s="1">
        <f>'PQBRT Data'!D63 +'PQBRT Data'!E63</f>
        <v>6.6543400000000003E-2</v>
      </c>
      <c r="B65" s="4">
        <f t="shared" si="5"/>
        <v>6.6822738501009449E-2</v>
      </c>
      <c r="C65" s="1">
        <f t="shared" si="0"/>
        <v>-2.7933850100944624E-4</v>
      </c>
      <c r="D65" s="1">
        <f t="shared" si="6"/>
        <v>6.6759115765868599E-2</v>
      </c>
      <c r="E65" s="1">
        <f t="shared" si="7"/>
        <v>-2.1571576586859598E-4</v>
      </c>
      <c r="F65" s="1">
        <f t="shared" si="8"/>
        <v>2.1571576586859598E-4</v>
      </c>
      <c r="G65" s="1">
        <f t="shared" si="9"/>
        <v>-1.1768950128523068</v>
      </c>
      <c r="H65" s="4">
        <f t="shared" si="10"/>
        <v>-1.1439021197286472</v>
      </c>
      <c r="I65" s="1">
        <f t="shared" si="1"/>
        <v>-4.761067307604776</v>
      </c>
      <c r="J65" s="5">
        <f t="shared" si="11"/>
        <v>-3.2992893123659606E-2</v>
      </c>
      <c r="K65" s="5">
        <f t="shared" si="12"/>
        <v>-1.7638668303732175E-14</v>
      </c>
      <c r="L65" s="1">
        <f t="shared" si="15"/>
        <v>6.3622735140850262E-5</v>
      </c>
      <c r="M65" s="6">
        <f t="shared" si="13"/>
        <v>-1.0739762428343077E-3</v>
      </c>
      <c r="N65" s="1">
        <f t="shared" si="16"/>
        <v>7.9463774182486147E-4</v>
      </c>
      <c r="O65" s="6">
        <f t="shared" si="14"/>
        <v>-1.0733444421384651E-3</v>
      </c>
      <c r="P65" s="1">
        <f t="shared" si="17"/>
        <v>8.5762867626986913E-4</v>
      </c>
      <c r="Q65" s="1"/>
      <c r="R65" s="1"/>
      <c r="S65" s="1"/>
      <c r="U65" s="8">
        <v>8475648</v>
      </c>
    </row>
    <row r="66" spans="1:21" x14ac:dyDescent="0.25">
      <c r="A66" s="1">
        <f>'PQBRT Data'!D64 +'PQBRT Data'!E64</f>
        <v>6.6930999999999991E-2</v>
      </c>
      <c r="B66" s="4">
        <f t="shared" si="5"/>
        <v>6.7637607210420739E-2</v>
      </c>
      <c r="C66" s="1">
        <f t="shared" si="0"/>
        <v>-7.0660721042074826E-4</v>
      </c>
      <c r="D66" s="1">
        <f t="shared" si="6"/>
        <v>6.7569476713546503E-2</v>
      </c>
      <c r="E66" s="1">
        <f t="shared" si="7"/>
        <v>-6.3847671354651248E-4</v>
      </c>
      <c r="F66" s="1">
        <f t="shared" si="8"/>
        <v>6.3847671354651248E-4</v>
      </c>
      <c r="G66" s="1">
        <f t="shared" si="9"/>
        <v>-1.174372686258452</v>
      </c>
      <c r="H66" s="4">
        <f t="shared" si="10"/>
        <v>-1.1377451805219199</v>
      </c>
      <c r="I66" s="1">
        <f t="shared" si="1"/>
        <v>-4.7509541320369113</v>
      </c>
      <c r="J66" s="5">
        <f t="shared" si="11"/>
        <v>-3.6627505736532173E-2</v>
      </c>
      <c r="K66" s="5">
        <f t="shared" si="12"/>
        <v>-1.7638668303732175E-14</v>
      </c>
      <c r="L66" s="1">
        <f t="shared" si="15"/>
        <v>6.813049687423578E-5</v>
      </c>
      <c r="M66" s="6">
        <f t="shared" si="13"/>
        <v>-1.0739762428343077E-3</v>
      </c>
      <c r="N66" s="1">
        <f t="shared" si="16"/>
        <v>3.6736903241355945E-4</v>
      </c>
      <c r="O66" s="6">
        <f t="shared" si="14"/>
        <v>-1.0733444421384651E-3</v>
      </c>
      <c r="P66" s="1">
        <f t="shared" si="17"/>
        <v>4.3486772859195263E-4</v>
      </c>
      <c r="Q66" s="1"/>
      <c r="R66" s="1"/>
      <c r="S66" s="1"/>
      <c r="U66" s="8">
        <v>8578048</v>
      </c>
    </row>
    <row r="67" spans="1:21" x14ac:dyDescent="0.25">
      <c r="A67" s="1">
        <f>'PQBRT Data'!D65 +'PQBRT Data'!E65</f>
        <v>6.73425E-2</v>
      </c>
      <c r="B67" s="4">
        <f t="shared" si="5"/>
        <v>6.845257450796742E-2</v>
      </c>
      <c r="C67" s="1">
        <f t="shared" si="0"/>
        <v>-1.1100745079674207E-3</v>
      </c>
      <c r="D67" s="1">
        <f t="shared" si="6"/>
        <v>6.8379837661224421E-2</v>
      </c>
      <c r="E67" s="1">
        <f t="shared" si="7"/>
        <v>-1.0373376612244217E-3</v>
      </c>
      <c r="F67" s="1">
        <f t="shared" si="8"/>
        <v>1.0373376612244217E-3</v>
      </c>
      <c r="G67" s="1">
        <f t="shared" si="9"/>
        <v>-1.1717107650484462</v>
      </c>
      <c r="H67" s="4">
        <f t="shared" si="10"/>
        <v>-1.1316613050932744</v>
      </c>
      <c r="I67" s="1">
        <f t="shared" si="1"/>
        <v>-4.7409609685059664</v>
      </c>
      <c r="J67" s="5">
        <f t="shared" si="11"/>
        <v>-4.0049459955171729E-2</v>
      </c>
      <c r="K67" s="5">
        <f t="shared" si="12"/>
        <v>-1.7638668303732175E-14</v>
      </c>
      <c r="L67" s="1">
        <f t="shared" si="15"/>
        <v>7.2736846742998962E-5</v>
      </c>
      <c r="M67" s="6">
        <f t="shared" si="13"/>
        <v>-1.0739762428343077E-3</v>
      </c>
      <c r="N67" s="1">
        <f t="shared" si="16"/>
        <v>-3.609826513311298E-5</v>
      </c>
      <c r="O67" s="6">
        <f t="shared" si="14"/>
        <v>-1.0733444421384651E-3</v>
      </c>
      <c r="P67" s="1">
        <f t="shared" si="17"/>
        <v>3.6006780914043385E-5</v>
      </c>
      <c r="Q67" s="1"/>
      <c r="R67" s="1"/>
      <c r="S67" s="1"/>
      <c r="U67" s="8">
        <v>8680448</v>
      </c>
    </row>
    <row r="68" spans="1:21" x14ac:dyDescent="0.25">
      <c r="A68" s="1">
        <f>'PQBRT Data'!D66 +'PQBRT Data'!E66</f>
        <v>6.8897399999999998E-2</v>
      </c>
    </row>
    <row r="69" spans="1:21" x14ac:dyDescent="0.25">
      <c r="A69" s="1">
        <f>'PQBRT Data'!D67 +'PQBRT Data'!E67</f>
        <v>7.0146500000000001E-2</v>
      </c>
    </row>
    <row r="70" spans="1:21" x14ac:dyDescent="0.25">
      <c r="A70" s="1"/>
    </row>
    <row r="71" spans="1:21" x14ac:dyDescent="0.25">
      <c r="A71" s="1"/>
    </row>
    <row r="72" spans="1:21" x14ac:dyDescent="0.25">
      <c r="A72" s="1"/>
    </row>
    <row r="73" spans="1:21" x14ac:dyDescent="0.25">
      <c r="A73" s="1"/>
    </row>
    <row r="74" spans="1:21" x14ac:dyDescent="0.25">
      <c r="A74" s="1"/>
    </row>
    <row r="75" spans="1:21" x14ac:dyDescent="0.25">
      <c r="A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1F7-B440-4FA4-BD0D-1F0EFF03ACD3}">
  <dimension ref="P2:P24"/>
  <sheetViews>
    <sheetView tabSelected="1" workbookViewId="0">
      <selection activeCell="T22" sqref="T22"/>
    </sheetView>
  </sheetViews>
  <sheetFormatPr defaultRowHeight="15" x14ac:dyDescent="0.25"/>
  <sheetData>
    <row r="2" spans="16:16" x14ac:dyDescent="0.25">
      <c r="P2" t="s">
        <v>106</v>
      </c>
    </row>
    <row r="3" spans="16:16" x14ac:dyDescent="0.25">
      <c r="P3" t="s">
        <v>109</v>
      </c>
    </row>
    <row r="23" spans="16:16" x14ac:dyDescent="0.25">
      <c r="P23" t="s">
        <v>107</v>
      </c>
    </row>
    <row r="24" spans="16:16" x14ac:dyDescent="0.25">
      <c r="P24" t="s">
        <v>108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P2:P24"/>
  <sheetViews>
    <sheetView workbookViewId="0">
      <selection activeCell="R16" sqref="R16"/>
    </sheetView>
  </sheetViews>
  <sheetFormatPr defaultRowHeight="15" x14ac:dyDescent="0.25"/>
  <sheetData>
    <row r="2" spans="16:16" x14ac:dyDescent="0.25">
      <c r="P2" t="s">
        <v>106</v>
      </c>
    </row>
    <row r="3" spans="16:16" x14ac:dyDescent="0.25">
      <c r="P3" t="s">
        <v>109</v>
      </c>
    </row>
    <row r="23" spans="16:16" x14ac:dyDescent="0.25">
      <c r="P23" t="s">
        <v>107</v>
      </c>
    </row>
    <row r="24" spans="16:16" x14ac:dyDescent="0.25">
      <c r="P24" t="s">
        <v>108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R2:R49"/>
  <sheetViews>
    <sheetView topLeftCell="A10" zoomScaleNormal="100" workbookViewId="0">
      <selection activeCell="V25" sqref="V25"/>
    </sheetView>
  </sheetViews>
  <sheetFormatPr defaultRowHeight="15" x14ac:dyDescent="0.25"/>
  <sheetData>
    <row r="2" spans="18:18" x14ac:dyDescent="0.25">
      <c r="R2" t="s">
        <v>110</v>
      </c>
    </row>
    <row r="3" spans="18:18" x14ac:dyDescent="0.25">
      <c r="R3" t="s">
        <v>111</v>
      </c>
    </row>
    <row r="27" spans="18:18" x14ac:dyDescent="0.25">
      <c r="R27" t="s">
        <v>112</v>
      </c>
    </row>
    <row r="28" spans="18:18" x14ac:dyDescent="0.25">
      <c r="R28" t="s">
        <v>113</v>
      </c>
    </row>
    <row r="48" spans="18:18" x14ac:dyDescent="0.25">
      <c r="R48" t="s">
        <v>104</v>
      </c>
    </row>
    <row r="49" spans="18:18" x14ac:dyDescent="0.25">
      <c r="R49" t="s">
        <v>105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Q Z M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E G T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x J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B B k x J b 6 6 s 4 S 6 U A A A D 3 A A A A E g A A A A A A A A A A A A A A A A A A A A A A Q 2 9 u Z m l n L 1 B h Y 2 t h Z 2 U u e G 1 s U E s B A i 0 A F A A C A A g A Q Z M S W w / K 6 a u k A A A A 6 Q A A A B M A A A A A A A A A A A A A A A A A 8 Q A A A F t D b 2 5 0 Z W 5 0 X 1 R 5 c G V z X S 5 4 b W x Q S w E C L Q A U A A I A C A B B k x J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x O F Q y M j o y N j o w M y 4 1 N D M 0 N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N a L 0 Z z O o g D E 4 E G m 2 u S z W 9 q n C E 7 0 a z e U d 2 U e y R U S U T J D A A A A A A 6 A A A A A A g A A I A A A A A F n J N 4 a 5 O n q y f 9 6 p 0 5 J K z m n K 4 w Q k e n o z E K k A n 8 l Y H f c U A A A A B V F 7 M P w Z A T c m 9 M D f X 1 V 5 k D V P M h J N o a M X f P b O C C R k c 9 e 1 2 C 1 K D k b c O 5 + r 2 z Z K Z H T M W y R l t C W E + P x A V n d q W r v O a t l P 8 O e U K 4 R r M L k l c / W 2 x c z Q A A A A B k N 1 v 5 B d u E L 9 o N u V r X 7 B + o H H o H T U M 5 m g B R H 2 H s K 2 r n g H W i l 6 h o T W g K M H w P 3 a Y 2 x 4 C V D G s F w v 6 j P j A K 8 8 O 6 F L i g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PQBRT Data</vt:lpstr>
      <vt:lpstr>PQBRT Calcs Segments</vt:lpstr>
      <vt:lpstr>Total Quad</vt:lpstr>
      <vt:lpstr>Total Linear</vt:lpstr>
      <vt:lpstr>Total.Log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2025-08-21T18:49:45Z</dcterms:modified>
</cp:coreProperties>
</file>