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DJ\gPCD\python\cfg_reports\"/>
    </mc:Choice>
  </mc:AlternateContent>
  <xr:revisionPtr revIDLastSave="0" documentId="8_{0159AACA-E897-4959-8EC8-91B777D642F8}" xr6:coauthVersionLast="47" xr6:coauthVersionMax="47" xr10:uidLastSave="{00000000-0000-0000-0000-000000000000}"/>
  <bookViews>
    <workbookView xWindow="-120" yWindow="-120" windowWidth="29040" windowHeight="15720" activeTab="4" xr2:uid="{422F2738-95FF-48FC-8A81-EA96BD9A57A7}"/>
  </bookViews>
  <sheets>
    <sheet name="PQBRT Data" sheetId="2" r:id="rId1"/>
    <sheet name="PQBRT Calcs Segments" sheetId="9" r:id="rId2"/>
    <sheet name="PQBRT Calcs" sheetId="3" r:id="rId3"/>
    <sheet name="PQBRT Total LOG" sheetId="10" r:id="rId4"/>
    <sheet name="PQBRT Total" sheetId="4" r:id="rId5"/>
    <sheet name="PQBRT Graphics" sheetId="5" r:id="rId6"/>
    <sheet name="PQBRT Compute" sheetId="1" r:id="rId7"/>
    <sheet name="PQBRT Total Slice" sheetId="8" r:id="rId8"/>
    <sheet name="PQBRT FPS" sheetId="7" r:id="rId9"/>
  </sheets>
  <definedNames>
    <definedName name="ExternalData_1" localSheetId="0" hidden="1">'PQBRT Data'!$A$1:$O$67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3" i="3"/>
  <c r="H68" i="3"/>
  <c r="A68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3" i="3"/>
  <c r="C52" i="3"/>
  <c r="C56" i="3"/>
  <c r="C59" i="3"/>
  <c r="C61" i="3"/>
  <c r="C63" i="3"/>
  <c r="F4" i="9"/>
  <c r="F3" i="9"/>
  <c r="G10" i="3"/>
  <c r="G11" i="3"/>
  <c r="G24" i="3"/>
  <c r="G25" i="3"/>
  <c r="G42" i="3"/>
  <c r="G43" i="3"/>
  <c r="G56" i="3"/>
  <c r="G57" i="3"/>
  <c r="G68" i="3"/>
  <c r="G3" i="3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F11" i="3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F25" i="3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F43" i="3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F57" i="3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3" i="3"/>
  <c r="P67" i="9"/>
  <c r="Q67" i="9" s="1"/>
  <c r="N67" i="9"/>
  <c r="O67" i="9" s="1"/>
  <c r="K67" i="9"/>
  <c r="L67" i="9" s="1"/>
  <c r="I67" i="9"/>
  <c r="J67" i="9" s="1"/>
  <c r="D67" i="9"/>
  <c r="E67" i="9" s="1"/>
  <c r="B67" i="9"/>
  <c r="A67" i="9"/>
  <c r="C67" i="9" s="1"/>
  <c r="P66" i="9"/>
  <c r="Q66" i="9" s="1"/>
  <c r="N66" i="9"/>
  <c r="O66" i="9" s="1"/>
  <c r="K66" i="9"/>
  <c r="L66" i="9" s="1"/>
  <c r="I66" i="9"/>
  <c r="J66" i="9" s="1"/>
  <c r="D66" i="9"/>
  <c r="E66" i="9" s="1"/>
  <c r="B66" i="9"/>
  <c r="A66" i="9"/>
  <c r="P65" i="9"/>
  <c r="Q65" i="9" s="1"/>
  <c r="N65" i="9"/>
  <c r="O65" i="9" s="1"/>
  <c r="K65" i="9"/>
  <c r="L65" i="9" s="1"/>
  <c r="I65" i="9"/>
  <c r="J65" i="9" s="1"/>
  <c r="D65" i="9"/>
  <c r="E65" i="9" s="1"/>
  <c r="B65" i="9"/>
  <c r="A65" i="9"/>
  <c r="C65" i="9" s="1"/>
  <c r="P64" i="9"/>
  <c r="Q64" i="9" s="1"/>
  <c r="N64" i="9"/>
  <c r="O64" i="9" s="1"/>
  <c r="K64" i="9"/>
  <c r="L64" i="9" s="1"/>
  <c r="I64" i="9"/>
  <c r="J64" i="9" s="1"/>
  <c r="D64" i="9"/>
  <c r="E64" i="9" s="1"/>
  <c r="B64" i="9"/>
  <c r="A64" i="9"/>
  <c r="P63" i="9"/>
  <c r="Q63" i="9" s="1"/>
  <c r="N63" i="9"/>
  <c r="O63" i="9" s="1"/>
  <c r="K63" i="9"/>
  <c r="L63" i="9" s="1"/>
  <c r="I63" i="9"/>
  <c r="J63" i="9" s="1"/>
  <c r="D63" i="9"/>
  <c r="E63" i="9" s="1"/>
  <c r="B63" i="9"/>
  <c r="A63" i="9"/>
  <c r="P62" i="9"/>
  <c r="Q62" i="9" s="1"/>
  <c r="N62" i="9"/>
  <c r="O62" i="9" s="1"/>
  <c r="K62" i="9"/>
  <c r="L62" i="9" s="1"/>
  <c r="I62" i="9"/>
  <c r="J62" i="9" s="1"/>
  <c r="D62" i="9"/>
  <c r="E62" i="9" s="1"/>
  <c r="B62" i="9"/>
  <c r="A62" i="9"/>
  <c r="C62" i="9" s="1"/>
  <c r="P61" i="9"/>
  <c r="Q61" i="9" s="1"/>
  <c r="N61" i="9"/>
  <c r="O61" i="9" s="1"/>
  <c r="K61" i="9"/>
  <c r="L61" i="9" s="1"/>
  <c r="I61" i="9"/>
  <c r="J61" i="9" s="1"/>
  <c r="D61" i="9"/>
  <c r="E61" i="9" s="1"/>
  <c r="B61" i="9"/>
  <c r="A61" i="9"/>
  <c r="C61" i="9" s="1"/>
  <c r="P60" i="9"/>
  <c r="Q60" i="9" s="1"/>
  <c r="N60" i="9"/>
  <c r="O60" i="9" s="1"/>
  <c r="K60" i="9"/>
  <c r="L60" i="9" s="1"/>
  <c r="I60" i="9"/>
  <c r="J60" i="9" s="1"/>
  <c r="D60" i="9"/>
  <c r="E60" i="9" s="1"/>
  <c r="B60" i="9"/>
  <c r="A60" i="9"/>
  <c r="C60" i="9" s="1"/>
  <c r="P59" i="9"/>
  <c r="Q59" i="9" s="1"/>
  <c r="N59" i="9"/>
  <c r="O59" i="9" s="1"/>
  <c r="K59" i="9"/>
  <c r="L59" i="9" s="1"/>
  <c r="I59" i="9"/>
  <c r="J59" i="9" s="1"/>
  <c r="D59" i="9"/>
  <c r="E59" i="9" s="1"/>
  <c r="B59" i="9"/>
  <c r="A59" i="9"/>
  <c r="C59" i="9" s="1"/>
  <c r="P58" i="9"/>
  <c r="Q58" i="9" s="1"/>
  <c r="N58" i="9"/>
  <c r="O58" i="9" s="1"/>
  <c r="K58" i="9"/>
  <c r="L58" i="9" s="1"/>
  <c r="I58" i="9"/>
  <c r="J58" i="9" s="1"/>
  <c r="D58" i="9"/>
  <c r="E58" i="9" s="1"/>
  <c r="B58" i="9"/>
  <c r="A58" i="9"/>
  <c r="C58" i="9" s="1"/>
  <c r="P57" i="9"/>
  <c r="Q57" i="9" s="1"/>
  <c r="N57" i="9"/>
  <c r="O57" i="9" s="1"/>
  <c r="K57" i="9"/>
  <c r="L57" i="9" s="1"/>
  <c r="I57" i="9"/>
  <c r="J57" i="9" s="1"/>
  <c r="D57" i="9"/>
  <c r="E57" i="9" s="1"/>
  <c r="B57" i="9"/>
  <c r="A57" i="9"/>
  <c r="C57" i="9" s="1"/>
  <c r="P56" i="9"/>
  <c r="Q56" i="9" s="1"/>
  <c r="N56" i="9"/>
  <c r="O56" i="9" s="1"/>
  <c r="K56" i="9"/>
  <c r="L56" i="9" s="1"/>
  <c r="I56" i="9"/>
  <c r="J56" i="9" s="1"/>
  <c r="D56" i="9"/>
  <c r="E56" i="9" s="1"/>
  <c r="B56" i="9"/>
  <c r="A56" i="9"/>
  <c r="C56" i="9" s="1"/>
  <c r="P55" i="9"/>
  <c r="Q55" i="9" s="1"/>
  <c r="N55" i="9"/>
  <c r="O55" i="9" s="1"/>
  <c r="K55" i="9"/>
  <c r="L55" i="9" s="1"/>
  <c r="I55" i="9"/>
  <c r="J55" i="9" s="1"/>
  <c r="D55" i="9"/>
  <c r="E55" i="9" s="1"/>
  <c r="B55" i="9"/>
  <c r="A55" i="9"/>
  <c r="C55" i="9" s="1"/>
  <c r="P54" i="9"/>
  <c r="Q54" i="9" s="1"/>
  <c r="N54" i="9"/>
  <c r="O54" i="9" s="1"/>
  <c r="K54" i="9"/>
  <c r="L54" i="9" s="1"/>
  <c r="I54" i="9"/>
  <c r="J54" i="9" s="1"/>
  <c r="D54" i="9"/>
  <c r="E54" i="9" s="1"/>
  <c r="B54" i="9"/>
  <c r="A54" i="9"/>
  <c r="C54" i="9" s="1"/>
  <c r="P53" i="9"/>
  <c r="Q53" i="9" s="1"/>
  <c r="N53" i="9"/>
  <c r="O53" i="9" s="1"/>
  <c r="K53" i="9"/>
  <c r="L53" i="9" s="1"/>
  <c r="I53" i="9"/>
  <c r="J53" i="9" s="1"/>
  <c r="D53" i="9"/>
  <c r="E53" i="9" s="1"/>
  <c r="B53" i="9"/>
  <c r="A53" i="9"/>
  <c r="C53" i="9" s="1"/>
  <c r="P52" i="9"/>
  <c r="Q52" i="9" s="1"/>
  <c r="N52" i="9"/>
  <c r="O52" i="9" s="1"/>
  <c r="K52" i="9"/>
  <c r="L52" i="9" s="1"/>
  <c r="I52" i="9"/>
  <c r="J52" i="9" s="1"/>
  <c r="D52" i="9"/>
  <c r="E52" i="9" s="1"/>
  <c r="B52" i="9"/>
  <c r="A52" i="9"/>
  <c r="C52" i="9" s="1"/>
  <c r="P51" i="9"/>
  <c r="Q51" i="9" s="1"/>
  <c r="N51" i="9"/>
  <c r="O51" i="9" s="1"/>
  <c r="K51" i="9"/>
  <c r="L51" i="9" s="1"/>
  <c r="I51" i="9"/>
  <c r="J51" i="9" s="1"/>
  <c r="D51" i="9"/>
  <c r="E51" i="9" s="1"/>
  <c r="B51" i="9"/>
  <c r="A51" i="9"/>
  <c r="C51" i="9" s="1"/>
  <c r="P50" i="9"/>
  <c r="Q50" i="9" s="1"/>
  <c r="N50" i="9"/>
  <c r="O50" i="9" s="1"/>
  <c r="K50" i="9"/>
  <c r="L50" i="9" s="1"/>
  <c r="I50" i="9"/>
  <c r="J50" i="9" s="1"/>
  <c r="D50" i="9"/>
  <c r="E50" i="9" s="1"/>
  <c r="B50" i="9"/>
  <c r="A50" i="9"/>
  <c r="C50" i="9" s="1"/>
  <c r="P49" i="9"/>
  <c r="Q49" i="9" s="1"/>
  <c r="N49" i="9"/>
  <c r="O49" i="9" s="1"/>
  <c r="K49" i="9"/>
  <c r="L49" i="9" s="1"/>
  <c r="I49" i="9"/>
  <c r="J49" i="9" s="1"/>
  <c r="D49" i="9"/>
  <c r="E49" i="9" s="1"/>
  <c r="B49" i="9"/>
  <c r="A49" i="9"/>
  <c r="C49" i="9" s="1"/>
  <c r="P48" i="9"/>
  <c r="Q48" i="9" s="1"/>
  <c r="N48" i="9"/>
  <c r="O48" i="9" s="1"/>
  <c r="K48" i="9"/>
  <c r="L48" i="9" s="1"/>
  <c r="I48" i="9"/>
  <c r="J48" i="9" s="1"/>
  <c r="D48" i="9"/>
  <c r="E48" i="9" s="1"/>
  <c r="B48" i="9"/>
  <c r="A48" i="9"/>
  <c r="C48" i="9" s="1"/>
  <c r="P47" i="9"/>
  <c r="Q47" i="9" s="1"/>
  <c r="N47" i="9"/>
  <c r="O47" i="9" s="1"/>
  <c r="K47" i="9"/>
  <c r="L47" i="9" s="1"/>
  <c r="I47" i="9"/>
  <c r="J47" i="9" s="1"/>
  <c r="D47" i="9"/>
  <c r="E47" i="9" s="1"/>
  <c r="B47" i="9"/>
  <c r="A47" i="9"/>
  <c r="C47" i="9" s="1"/>
  <c r="P46" i="9"/>
  <c r="Q46" i="9" s="1"/>
  <c r="N46" i="9"/>
  <c r="O46" i="9" s="1"/>
  <c r="K46" i="9"/>
  <c r="L46" i="9" s="1"/>
  <c r="I46" i="9"/>
  <c r="J46" i="9" s="1"/>
  <c r="D46" i="9"/>
  <c r="E46" i="9" s="1"/>
  <c r="B46" i="9"/>
  <c r="A46" i="9"/>
  <c r="C46" i="9" s="1"/>
  <c r="P45" i="9"/>
  <c r="Q45" i="9" s="1"/>
  <c r="N45" i="9"/>
  <c r="O45" i="9" s="1"/>
  <c r="K45" i="9"/>
  <c r="L45" i="9" s="1"/>
  <c r="I45" i="9"/>
  <c r="J45" i="9" s="1"/>
  <c r="D45" i="9"/>
  <c r="E45" i="9" s="1"/>
  <c r="B45" i="9"/>
  <c r="A45" i="9"/>
  <c r="P44" i="9"/>
  <c r="Q44" i="9" s="1"/>
  <c r="N44" i="9"/>
  <c r="O44" i="9" s="1"/>
  <c r="K44" i="9"/>
  <c r="L44" i="9" s="1"/>
  <c r="I44" i="9"/>
  <c r="J44" i="9" s="1"/>
  <c r="D44" i="9"/>
  <c r="E44" i="9" s="1"/>
  <c r="B44" i="9"/>
  <c r="A44" i="9"/>
  <c r="C44" i="9" s="1"/>
  <c r="P43" i="9"/>
  <c r="Q43" i="9" s="1"/>
  <c r="N43" i="9"/>
  <c r="O43" i="9" s="1"/>
  <c r="K43" i="9"/>
  <c r="L43" i="9" s="1"/>
  <c r="I43" i="9"/>
  <c r="J43" i="9" s="1"/>
  <c r="D43" i="9"/>
  <c r="E43" i="9" s="1"/>
  <c r="B43" i="9"/>
  <c r="A43" i="9"/>
  <c r="C43" i="9" s="1"/>
  <c r="P42" i="9"/>
  <c r="Q42" i="9" s="1"/>
  <c r="N42" i="9"/>
  <c r="O42" i="9" s="1"/>
  <c r="K42" i="9"/>
  <c r="L42" i="9" s="1"/>
  <c r="I42" i="9"/>
  <c r="J42" i="9" s="1"/>
  <c r="D42" i="9"/>
  <c r="E42" i="9" s="1"/>
  <c r="B42" i="9"/>
  <c r="A42" i="9"/>
  <c r="P41" i="9"/>
  <c r="Q41" i="9" s="1"/>
  <c r="N41" i="9"/>
  <c r="O41" i="9" s="1"/>
  <c r="L41" i="9"/>
  <c r="K41" i="9"/>
  <c r="I41" i="9"/>
  <c r="J41" i="9" s="1"/>
  <c r="D41" i="9"/>
  <c r="E41" i="9" s="1"/>
  <c r="B41" i="9"/>
  <c r="A41" i="9"/>
  <c r="C41" i="9" s="1"/>
  <c r="P40" i="9"/>
  <c r="Q40" i="9" s="1"/>
  <c r="N40" i="9"/>
  <c r="O40" i="9" s="1"/>
  <c r="K40" i="9"/>
  <c r="L40" i="9" s="1"/>
  <c r="I40" i="9"/>
  <c r="J40" i="9" s="1"/>
  <c r="D40" i="9"/>
  <c r="E40" i="9" s="1"/>
  <c r="B40" i="9"/>
  <c r="A40" i="9"/>
  <c r="C40" i="9" s="1"/>
  <c r="P39" i="9"/>
  <c r="Q39" i="9" s="1"/>
  <c r="N39" i="9"/>
  <c r="O39" i="9" s="1"/>
  <c r="K39" i="9"/>
  <c r="L39" i="9" s="1"/>
  <c r="I39" i="9"/>
  <c r="J39" i="9" s="1"/>
  <c r="D39" i="9"/>
  <c r="E39" i="9" s="1"/>
  <c r="B39" i="9"/>
  <c r="A39" i="9"/>
  <c r="P38" i="9"/>
  <c r="Q38" i="9" s="1"/>
  <c r="N38" i="9"/>
  <c r="O38" i="9" s="1"/>
  <c r="K38" i="9"/>
  <c r="L38" i="9" s="1"/>
  <c r="I38" i="9"/>
  <c r="J38" i="9" s="1"/>
  <c r="D38" i="9"/>
  <c r="E38" i="9" s="1"/>
  <c r="B38" i="9"/>
  <c r="A38" i="9"/>
  <c r="C38" i="9" s="1"/>
  <c r="P37" i="9"/>
  <c r="Q37" i="9" s="1"/>
  <c r="N37" i="9"/>
  <c r="O37" i="9" s="1"/>
  <c r="K37" i="9"/>
  <c r="L37" i="9" s="1"/>
  <c r="I37" i="9"/>
  <c r="J37" i="9" s="1"/>
  <c r="D37" i="9"/>
  <c r="E37" i="9" s="1"/>
  <c r="B37" i="9"/>
  <c r="A37" i="9"/>
  <c r="C37" i="9" s="1"/>
  <c r="P36" i="9"/>
  <c r="Q36" i="9" s="1"/>
  <c r="N36" i="9"/>
  <c r="O36" i="9" s="1"/>
  <c r="K36" i="9"/>
  <c r="L36" i="9" s="1"/>
  <c r="I36" i="9"/>
  <c r="J36" i="9" s="1"/>
  <c r="D36" i="9"/>
  <c r="E36" i="9" s="1"/>
  <c r="B36" i="9"/>
  <c r="A36" i="9"/>
  <c r="P35" i="9"/>
  <c r="Q35" i="9" s="1"/>
  <c r="N35" i="9"/>
  <c r="O35" i="9" s="1"/>
  <c r="K35" i="9"/>
  <c r="L35" i="9" s="1"/>
  <c r="I35" i="9"/>
  <c r="J35" i="9" s="1"/>
  <c r="D35" i="9"/>
  <c r="E35" i="9" s="1"/>
  <c r="B35" i="9"/>
  <c r="A35" i="9"/>
  <c r="C35" i="9" s="1"/>
  <c r="P34" i="9"/>
  <c r="Q34" i="9" s="1"/>
  <c r="N34" i="9"/>
  <c r="O34" i="9" s="1"/>
  <c r="K34" i="9"/>
  <c r="L34" i="9" s="1"/>
  <c r="I34" i="9"/>
  <c r="J34" i="9" s="1"/>
  <c r="D34" i="9"/>
  <c r="E34" i="9" s="1"/>
  <c r="B34" i="9"/>
  <c r="A34" i="9"/>
  <c r="P33" i="9"/>
  <c r="Q33" i="9" s="1"/>
  <c r="N33" i="9"/>
  <c r="O33" i="9" s="1"/>
  <c r="K33" i="9"/>
  <c r="L33" i="9" s="1"/>
  <c r="I33" i="9"/>
  <c r="J33" i="9" s="1"/>
  <c r="D33" i="9"/>
  <c r="E33" i="9" s="1"/>
  <c r="B33" i="9"/>
  <c r="A33" i="9"/>
  <c r="C33" i="9" s="1"/>
  <c r="P32" i="9"/>
  <c r="Q32" i="9" s="1"/>
  <c r="N32" i="9"/>
  <c r="O32" i="9" s="1"/>
  <c r="K32" i="9"/>
  <c r="L32" i="9" s="1"/>
  <c r="I32" i="9"/>
  <c r="J32" i="9" s="1"/>
  <c r="D32" i="9"/>
  <c r="E32" i="9" s="1"/>
  <c r="B32" i="9"/>
  <c r="A32" i="9"/>
  <c r="P31" i="9"/>
  <c r="Q31" i="9" s="1"/>
  <c r="N31" i="9"/>
  <c r="O31" i="9" s="1"/>
  <c r="K31" i="9"/>
  <c r="L31" i="9" s="1"/>
  <c r="I31" i="9"/>
  <c r="J31" i="9" s="1"/>
  <c r="D31" i="9"/>
  <c r="E31" i="9" s="1"/>
  <c r="B31" i="9"/>
  <c r="A31" i="9"/>
  <c r="P30" i="9"/>
  <c r="Q30" i="9" s="1"/>
  <c r="N30" i="9"/>
  <c r="O30" i="9" s="1"/>
  <c r="K30" i="9"/>
  <c r="L30" i="9" s="1"/>
  <c r="I30" i="9"/>
  <c r="J30" i="9" s="1"/>
  <c r="D30" i="9"/>
  <c r="E30" i="9" s="1"/>
  <c r="B30" i="9"/>
  <c r="A30" i="9"/>
  <c r="P29" i="9"/>
  <c r="Q29" i="9" s="1"/>
  <c r="N29" i="9"/>
  <c r="O29" i="9" s="1"/>
  <c r="K29" i="9"/>
  <c r="L29" i="9" s="1"/>
  <c r="I29" i="9"/>
  <c r="J29" i="9" s="1"/>
  <c r="D29" i="9"/>
  <c r="E29" i="9" s="1"/>
  <c r="B29" i="9"/>
  <c r="A29" i="9"/>
  <c r="C29" i="9" s="1"/>
  <c r="P28" i="9"/>
  <c r="Q28" i="9" s="1"/>
  <c r="N28" i="9"/>
  <c r="O28" i="9" s="1"/>
  <c r="K28" i="9"/>
  <c r="L28" i="9" s="1"/>
  <c r="I28" i="9"/>
  <c r="J28" i="9" s="1"/>
  <c r="D28" i="9"/>
  <c r="E28" i="9" s="1"/>
  <c r="B28" i="9"/>
  <c r="A28" i="9"/>
  <c r="C28" i="9" s="1"/>
  <c r="P27" i="9"/>
  <c r="Q27" i="9" s="1"/>
  <c r="N27" i="9"/>
  <c r="O27" i="9" s="1"/>
  <c r="K27" i="9"/>
  <c r="L27" i="9" s="1"/>
  <c r="I27" i="9"/>
  <c r="J27" i="9" s="1"/>
  <c r="D27" i="9"/>
  <c r="E27" i="9" s="1"/>
  <c r="B27" i="9"/>
  <c r="A27" i="9"/>
  <c r="C27" i="9" s="1"/>
  <c r="P26" i="9"/>
  <c r="Q26" i="9" s="1"/>
  <c r="N26" i="9"/>
  <c r="O26" i="9" s="1"/>
  <c r="K26" i="9"/>
  <c r="L26" i="9" s="1"/>
  <c r="I26" i="9"/>
  <c r="J26" i="9" s="1"/>
  <c r="D26" i="9"/>
  <c r="E26" i="9" s="1"/>
  <c r="B26" i="9"/>
  <c r="A26" i="9"/>
  <c r="C26" i="9" s="1"/>
  <c r="P25" i="9"/>
  <c r="Q25" i="9" s="1"/>
  <c r="N25" i="9"/>
  <c r="O25" i="9" s="1"/>
  <c r="K25" i="9"/>
  <c r="L25" i="9" s="1"/>
  <c r="I25" i="9"/>
  <c r="J25" i="9" s="1"/>
  <c r="D25" i="9"/>
  <c r="E25" i="9" s="1"/>
  <c r="B25" i="9"/>
  <c r="A25" i="9"/>
  <c r="C25" i="9" s="1"/>
  <c r="P24" i="9"/>
  <c r="Q24" i="9" s="1"/>
  <c r="N24" i="9"/>
  <c r="O24" i="9" s="1"/>
  <c r="K24" i="9"/>
  <c r="L24" i="9" s="1"/>
  <c r="I24" i="9"/>
  <c r="J24" i="9" s="1"/>
  <c r="D24" i="9"/>
  <c r="E24" i="9" s="1"/>
  <c r="B24" i="9"/>
  <c r="A24" i="9"/>
  <c r="C24" i="9" s="1"/>
  <c r="P23" i="9"/>
  <c r="Q23" i="9" s="1"/>
  <c r="N23" i="9"/>
  <c r="O23" i="9" s="1"/>
  <c r="K23" i="9"/>
  <c r="L23" i="9" s="1"/>
  <c r="I23" i="9"/>
  <c r="J23" i="9" s="1"/>
  <c r="D23" i="9"/>
  <c r="E23" i="9" s="1"/>
  <c r="B23" i="9"/>
  <c r="A23" i="9"/>
  <c r="C23" i="9" s="1"/>
  <c r="P22" i="9"/>
  <c r="Q22" i="9" s="1"/>
  <c r="N22" i="9"/>
  <c r="O22" i="9" s="1"/>
  <c r="K22" i="9"/>
  <c r="L22" i="9" s="1"/>
  <c r="I22" i="9"/>
  <c r="J22" i="9" s="1"/>
  <c r="D22" i="9"/>
  <c r="E22" i="9" s="1"/>
  <c r="B22" i="9"/>
  <c r="A22" i="9"/>
  <c r="C22" i="9" s="1"/>
  <c r="P21" i="9"/>
  <c r="Q21" i="9" s="1"/>
  <c r="N21" i="9"/>
  <c r="O21" i="9" s="1"/>
  <c r="K21" i="9"/>
  <c r="L21" i="9" s="1"/>
  <c r="I21" i="9"/>
  <c r="J21" i="9" s="1"/>
  <c r="D21" i="9"/>
  <c r="E21" i="9" s="1"/>
  <c r="B21" i="9"/>
  <c r="A21" i="9"/>
  <c r="C21" i="9" s="1"/>
  <c r="P20" i="9"/>
  <c r="Q20" i="9" s="1"/>
  <c r="N20" i="9"/>
  <c r="O20" i="9" s="1"/>
  <c r="K20" i="9"/>
  <c r="L20" i="9" s="1"/>
  <c r="I20" i="9"/>
  <c r="J20" i="9" s="1"/>
  <c r="D20" i="9"/>
  <c r="E20" i="9" s="1"/>
  <c r="B20" i="9"/>
  <c r="A20" i="9"/>
  <c r="C20" i="9" s="1"/>
  <c r="P19" i="9"/>
  <c r="Q19" i="9" s="1"/>
  <c r="N19" i="9"/>
  <c r="O19" i="9" s="1"/>
  <c r="K19" i="9"/>
  <c r="L19" i="9" s="1"/>
  <c r="I19" i="9"/>
  <c r="J19" i="9" s="1"/>
  <c r="D19" i="9"/>
  <c r="E19" i="9" s="1"/>
  <c r="B19" i="9"/>
  <c r="A19" i="9"/>
  <c r="C19" i="9" s="1"/>
  <c r="P18" i="9"/>
  <c r="Q18" i="9" s="1"/>
  <c r="N18" i="9"/>
  <c r="O18" i="9" s="1"/>
  <c r="K18" i="9"/>
  <c r="L18" i="9" s="1"/>
  <c r="I18" i="9"/>
  <c r="J18" i="9" s="1"/>
  <c r="D18" i="9"/>
  <c r="E18" i="9" s="1"/>
  <c r="B18" i="9"/>
  <c r="A18" i="9"/>
  <c r="C18" i="9" s="1"/>
  <c r="P17" i="9"/>
  <c r="Q17" i="9" s="1"/>
  <c r="N17" i="9"/>
  <c r="O17" i="9" s="1"/>
  <c r="K17" i="9"/>
  <c r="L17" i="9" s="1"/>
  <c r="I17" i="9"/>
  <c r="J17" i="9" s="1"/>
  <c r="D17" i="9"/>
  <c r="E17" i="9" s="1"/>
  <c r="B17" i="9"/>
  <c r="A17" i="9"/>
  <c r="P16" i="9"/>
  <c r="Q16" i="9" s="1"/>
  <c r="N16" i="9"/>
  <c r="O16" i="9" s="1"/>
  <c r="K16" i="9"/>
  <c r="L16" i="9" s="1"/>
  <c r="I16" i="9"/>
  <c r="J16" i="9" s="1"/>
  <c r="D16" i="9"/>
  <c r="E16" i="9" s="1"/>
  <c r="B16" i="9"/>
  <c r="A16" i="9"/>
  <c r="C16" i="9" s="1"/>
  <c r="P15" i="9"/>
  <c r="Q15" i="9" s="1"/>
  <c r="N15" i="9"/>
  <c r="O15" i="9" s="1"/>
  <c r="K15" i="9"/>
  <c r="L15" i="9" s="1"/>
  <c r="I15" i="9"/>
  <c r="J15" i="9" s="1"/>
  <c r="D15" i="9"/>
  <c r="E15" i="9" s="1"/>
  <c r="B15" i="9"/>
  <c r="A15" i="9"/>
  <c r="P14" i="9"/>
  <c r="Q14" i="9" s="1"/>
  <c r="N14" i="9"/>
  <c r="O14" i="9" s="1"/>
  <c r="K14" i="9"/>
  <c r="L14" i="9" s="1"/>
  <c r="I14" i="9"/>
  <c r="J14" i="9" s="1"/>
  <c r="D14" i="9"/>
  <c r="E14" i="9" s="1"/>
  <c r="B14" i="9"/>
  <c r="A14" i="9"/>
  <c r="C14" i="9" s="1"/>
  <c r="P13" i="9"/>
  <c r="Q13" i="9" s="1"/>
  <c r="N13" i="9"/>
  <c r="O13" i="9" s="1"/>
  <c r="K13" i="9"/>
  <c r="L13" i="9" s="1"/>
  <c r="I13" i="9"/>
  <c r="J13" i="9" s="1"/>
  <c r="D13" i="9"/>
  <c r="E13" i="9" s="1"/>
  <c r="B13" i="9"/>
  <c r="A13" i="9"/>
  <c r="P12" i="9"/>
  <c r="Q12" i="9" s="1"/>
  <c r="N12" i="9"/>
  <c r="O12" i="9" s="1"/>
  <c r="K12" i="9"/>
  <c r="L12" i="9" s="1"/>
  <c r="I12" i="9"/>
  <c r="J12" i="9" s="1"/>
  <c r="D12" i="9"/>
  <c r="E12" i="9" s="1"/>
  <c r="B12" i="9"/>
  <c r="A12" i="9"/>
  <c r="C12" i="9" s="1"/>
  <c r="P11" i="9"/>
  <c r="Q11" i="9" s="1"/>
  <c r="N11" i="9"/>
  <c r="O11" i="9" s="1"/>
  <c r="K11" i="9"/>
  <c r="L11" i="9" s="1"/>
  <c r="I11" i="9"/>
  <c r="J11" i="9" s="1"/>
  <c r="D11" i="9"/>
  <c r="E11" i="9" s="1"/>
  <c r="B11" i="9"/>
  <c r="A11" i="9"/>
  <c r="P10" i="9"/>
  <c r="Q10" i="9" s="1"/>
  <c r="N10" i="9"/>
  <c r="O10" i="9" s="1"/>
  <c r="K10" i="9"/>
  <c r="L10" i="9" s="1"/>
  <c r="I10" i="9"/>
  <c r="J10" i="9" s="1"/>
  <c r="D10" i="9"/>
  <c r="E10" i="9" s="1"/>
  <c r="B10" i="9"/>
  <c r="A10" i="9"/>
  <c r="P9" i="9"/>
  <c r="Q9" i="9" s="1"/>
  <c r="N9" i="9"/>
  <c r="O9" i="9" s="1"/>
  <c r="K9" i="9"/>
  <c r="L9" i="9" s="1"/>
  <c r="I9" i="9"/>
  <c r="J9" i="9" s="1"/>
  <c r="D9" i="9"/>
  <c r="E9" i="9" s="1"/>
  <c r="B9" i="9"/>
  <c r="A9" i="9"/>
  <c r="C9" i="9" s="1"/>
  <c r="P8" i="9"/>
  <c r="Q8" i="9" s="1"/>
  <c r="N8" i="9"/>
  <c r="O8" i="9" s="1"/>
  <c r="K8" i="9"/>
  <c r="L8" i="9" s="1"/>
  <c r="I8" i="9"/>
  <c r="J8" i="9" s="1"/>
  <c r="D8" i="9"/>
  <c r="E8" i="9" s="1"/>
  <c r="B8" i="9"/>
  <c r="C8" i="9" s="1"/>
  <c r="A8" i="9"/>
  <c r="P7" i="9"/>
  <c r="Q7" i="9" s="1"/>
  <c r="N7" i="9"/>
  <c r="O7" i="9" s="1"/>
  <c r="K7" i="9"/>
  <c r="L7" i="9" s="1"/>
  <c r="I7" i="9"/>
  <c r="J7" i="9" s="1"/>
  <c r="D7" i="9"/>
  <c r="E7" i="9" s="1"/>
  <c r="B7" i="9"/>
  <c r="A7" i="9"/>
  <c r="C7" i="9" s="1"/>
  <c r="P6" i="9"/>
  <c r="Q6" i="9" s="1"/>
  <c r="N6" i="9"/>
  <c r="O6" i="9" s="1"/>
  <c r="K6" i="9"/>
  <c r="L6" i="9" s="1"/>
  <c r="I6" i="9"/>
  <c r="J6" i="9" s="1"/>
  <c r="D6" i="9"/>
  <c r="E6" i="9" s="1"/>
  <c r="B6" i="9"/>
  <c r="A6" i="9"/>
  <c r="P5" i="9"/>
  <c r="Q5" i="9" s="1"/>
  <c r="N5" i="9"/>
  <c r="O5" i="9" s="1"/>
  <c r="K5" i="9"/>
  <c r="L5" i="9" s="1"/>
  <c r="I5" i="9"/>
  <c r="J5" i="9" s="1"/>
  <c r="D5" i="9"/>
  <c r="E5" i="9" s="1"/>
  <c r="B5" i="9"/>
  <c r="A5" i="9"/>
  <c r="C5" i="9" s="1"/>
  <c r="P4" i="9"/>
  <c r="Q4" i="9" s="1"/>
  <c r="N4" i="9"/>
  <c r="O4" i="9" s="1"/>
  <c r="K4" i="9"/>
  <c r="L4" i="9" s="1"/>
  <c r="I4" i="9"/>
  <c r="J4" i="9" s="1"/>
  <c r="D4" i="9"/>
  <c r="E4" i="9" s="1"/>
  <c r="B4" i="9"/>
  <c r="A4" i="9"/>
  <c r="P3" i="9"/>
  <c r="Q3" i="9" s="1"/>
  <c r="N3" i="9"/>
  <c r="O3" i="9" s="1"/>
  <c r="K3" i="9"/>
  <c r="L3" i="9" s="1"/>
  <c r="I3" i="9"/>
  <c r="J3" i="9" s="1"/>
  <c r="D3" i="9"/>
  <c r="E3" i="9" s="1"/>
  <c r="B3" i="9"/>
  <c r="A3" i="9"/>
  <c r="C3" i="9" s="1"/>
  <c r="D12" i="3"/>
  <c r="E12" i="3" s="1"/>
  <c r="B33" i="3"/>
  <c r="C33" i="3" s="1"/>
  <c r="B34" i="3"/>
  <c r="C34" i="3" s="1"/>
  <c r="D44" i="3"/>
  <c r="E44" i="3" s="1"/>
  <c r="D65" i="3"/>
  <c r="E65" i="3" s="1"/>
  <c r="D66" i="3"/>
  <c r="E66" i="3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3" i="3"/>
  <c r="B4" i="3"/>
  <c r="C4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B19" i="3"/>
  <c r="C19" i="3" s="1"/>
  <c r="D20" i="3"/>
  <c r="E20" i="3" s="1"/>
  <c r="D21" i="3"/>
  <c r="E21" i="3" s="1"/>
  <c r="D22" i="3"/>
  <c r="E22" i="3" s="1"/>
  <c r="B23" i="3"/>
  <c r="C23" i="3" s="1"/>
  <c r="D24" i="3"/>
  <c r="E24" i="3" s="1"/>
  <c r="D25" i="3"/>
  <c r="E25" i="3" s="1"/>
  <c r="D26" i="3"/>
  <c r="E26" i="3" s="1"/>
  <c r="D27" i="3"/>
  <c r="E27" i="3" s="1"/>
  <c r="D28" i="3"/>
  <c r="E28" i="3" s="1"/>
  <c r="B29" i="3"/>
  <c r="C29" i="3" s="1"/>
  <c r="B30" i="3"/>
  <c r="C30" i="3" s="1"/>
  <c r="D31" i="3"/>
  <c r="E31" i="3" s="1"/>
  <c r="B32" i="3"/>
  <c r="C32" i="3" s="1"/>
  <c r="B36" i="3"/>
  <c r="C36" i="3" s="1"/>
  <c r="B37" i="3"/>
  <c r="C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5" i="3"/>
  <c r="E45" i="3" s="1"/>
  <c r="D46" i="3"/>
  <c r="E46" i="3" s="1"/>
  <c r="D47" i="3"/>
  <c r="E47" i="3" s="1"/>
  <c r="B48" i="3"/>
  <c r="C48" i="3" s="1"/>
  <c r="D49" i="3"/>
  <c r="E49" i="3" s="1"/>
  <c r="D50" i="3"/>
  <c r="E50" i="3" s="1"/>
  <c r="D51" i="3"/>
  <c r="E51" i="3" s="1"/>
  <c r="B52" i="3"/>
  <c r="D53" i="3"/>
  <c r="E53" i="3" s="1"/>
  <c r="D54" i="3"/>
  <c r="E54" i="3" s="1"/>
  <c r="D55" i="3"/>
  <c r="E55" i="3" s="1"/>
  <c r="B56" i="3"/>
  <c r="D57" i="3"/>
  <c r="E57" i="3" s="1"/>
  <c r="D58" i="3"/>
  <c r="E58" i="3" s="1"/>
  <c r="B59" i="3"/>
  <c r="D60" i="3"/>
  <c r="E60" i="3" s="1"/>
  <c r="B61" i="3"/>
  <c r="D62" i="3"/>
  <c r="E62" i="3" s="1"/>
  <c r="B63" i="3"/>
  <c r="D64" i="3"/>
  <c r="E64" i="3" s="1"/>
  <c r="B3" i="3"/>
  <c r="C3" i="3" s="1"/>
  <c r="C17" i="9" l="1"/>
  <c r="C39" i="9"/>
  <c r="C6" i="9"/>
  <c r="C15" i="9"/>
  <c r="C42" i="9"/>
  <c r="C31" i="9"/>
  <c r="C13" i="9"/>
  <c r="C36" i="9"/>
  <c r="C66" i="9"/>
  <c r="C10" i="9"/>
  <c r="C32" i="9"/>
  <c r="C63" i="9"/>
  <c r="C45" i="9"/>
  <c r="C11" i="9"/>
  <c r="C30" i="9"/>
  <c r="C4" i="9"/>
  <c r="C34" i="9"/>
  <c r="C64" i="9"/>
  <c r="B5" i="3"/>
  <c r="C5" i="3" s="1"/>
  <c r="D67" i="3"/>
  <c r="E67" i="3" s="1"/>
  <c r="D35" i="3"/>
  <c r="E35" i="3" s="1"/>
  <c r="D3" i="3"/>
  <c r="E3" i="3" s="1"/>
  <c r="D37" i="3"/>
  <c r="E37" i="3" s="1"/>
  <c r="D5" i="3"/>
  <c r="E5" i="3" s="1"/>
  <c r="B67" i="3"/>
  <c r="C67" i="3" s="1"/>
  <c r="B66" i="3"/>
  <c r="C66" i="3" s="1"/>
  <c r="D34" i="3"/>
  <c r="E34" i="3" s="1"/>
  <c r="B35" i="3"/>
  <c r="C35" i="3" s="1"/>
  <c r="D36" i="3"/>
  <c r="E36" i="3" s="1"/>
  <c r="D4" i="3"/>
  <c r="E4" i="3" s="1"/>
  <c r="D33" i="3"/>
  <c r="E33" i="3" s="1"/>
  <c r="D29" i="3"/>
  <c r="E29" i="3" s="1"/>
  <c r="B65" i="3"/>
  <c r="C65" i="3" s="1"/>
  <c r="B64" i="3"/>
  <c r="C64" i="3" s="1"/>
  <c r="B31" i="3"/>
  <c r="C31" i="3" s="1"/>
  <c r="D32" i="3"/>
  <c r="E32" i="3" s="1"/>
  <c r="D63" i="3"/>
  <c r="E63" i="3" s="1"/>
  <c r="B60" i="3"/>
  <c r="C60" i="3" s="1"/>
  <c r="B28" i="3"/>
  <c r="C28" i="3" s="1"/>
  <c r="D30" i="3"/>
  <c r="E30" i="3" s="1"/>
  <c r="D61" i="3"/>
  <c r="E61" i="3" s="1"/>
  <c r="B58" i="3"/>
  <c r="C58" i="3" s="1"/>
  <c r="B26" i="3"/>
  <c r="C26" i="3" s="1"/>
  <c r="B57" i="3"/>
  <c r="C57" i="3" s="1"/>
  <c r="B25" i="3"/>
  <c r="C25" i="3" s="1"/>
  <c r="D59" i="3"/>
  <c r="E59" i="3" s="1"/>
  <c r="B24" i="3"/>
  <c r="C24" i="3" s="1"/>
  <c r="B54" i="3"/>
  <c r="C54" i="3" s="1"/>
  <c r="B22" i="3"/>
  <c r="C22" i="3" s="1"/>
  <c r="D56" i="3"/>
  <c r="E56" i="3" s="1"/>
  <c r="B21" i="3"/>
  <c r="C21" i="3" s="1"/>
  <c r="D23" i="3"/>
  <c r="E23" i="3" s="1"/>
  <c r="B20" i="3"/>
  <c r="C20" i="3" s="1"/>
  <c r="B50" i="3"/>
  <c r="C50" i="3" s="1"/>
  <c r="B18" i="3"/>
  <c r="C18" i="3" s="1"/>
  <c r="D52" i="3"/>
  <c r="E52" i="3" s="1"/>
  <c r="B17" i="3"/>
  <c r="C17" i="3" s="1"/>
  <c r="D19" i="3"/>
  <c r="E19" i="3" s="1"/>
  <c r="B16" i="3"/>
  <c r="C16" i="3" s="1"/>
  <c r="B15" i="3"/>
  <c r="C15" i="3" s="1"/>
  <c r="B46" i="3"/>
  <c r="C46" i="3" s="1"/>
  <c r="B14" i="3"/>
  <c r="C14" i="3" s="1"/>
  <c r="D48" i="3"/>
  <c r="E48" i="3" s="1"/>
  <c r="B13" i="3"/>
  <c r="C13" i="3" s="1"/>
  <c r="B44" i="3"/>
  <c r="C44" i="3" s="1"/>
  <c r="B12" i="3"/>
  <c r="C12" i="3" s="1"/>
  <c r="B62" i="3"/>
  <c r="C62" i="3" s="1"/>
  <c r="B27" i="3"/>
  <c r="C27" i="3" s="1"/>
  <c r="B55" i="3"/>
  <c r="C55" i="3" s="1"/>
  <c r="B53" i="3"/>
  <c r="C53" i="3" s="1"/>
  <c r="B51" i="3"/>
  <c r="C51" i="3" s="1"/>
  <c r="B49" i="3"/>
  <c r="C49" i="3" s="1"/>
  <c r="B47" i="3"/>
  <c r="C47" i="3" s="1"/>
  <c r="B45" i="3"/>
  <c r="C45" i="3" s="1"/>
  <c r="B43" i="3"/>
  <c r="C43" i="3" s="1"/>
  <c r="B11" i="3"/>
  <c r="C11" i="3" s="1"/>
  <c r="B42" i="3"/>
  <c r="C42" i="3" s="1"/>
  <c r="B10" i="3"/>
  <c r="C10" i="3" s="1"/>
  <c r="B41" i="3"/>
  <c r="C41" i="3" s="1"/>
  <c r="B9" i="3"/>
  <c r="C9" i="3" s="1"/>
  <c r="B40" i="3"/>
  <c r="C40" i="3" s="1"/>
  <c r="B8" i="3"/>
  <c r="C8" i="3" s="1"/>
  <c r="B39" i="3"/>
  <c r="C39" i="3" s="1"/>
  <c r="B7" i="3"/>
  <c r="C7" i="3" s="1"/>
  <c r="B38" i="3"/>
  <c r="C38" i="3" s="1"/>
  <c r="B6" i="3"/>
  <c r="C6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E19D76-00C2-40E9-A528-F9AC15CFEA1A}" keepAlive="1" name="Query - perfdataPerformanceSummary" description="Connection to the 'perfdataPerformanceSummary' query in the workbook." type="5" refreshedVersion="8" background="1" saveData="1">
    <dbPr connection="Provider=Microsoft.Mashup.OleDb.1;Data Source=$Workbook$;Location=perfdataPerformanceSummary;Extended Properties=&quot;&quot;" command="SELECT * FROM [perfdataPerformanceSummary]"/>
  </connection>
</connections>
</file>

<file path=xl/sharedStrings.xml><?xml version="1.0" encoding="utf-8"?>
<sst xmlns="http://schemas.openxmlformats.org/spreadsheetml/2006/main" count="110" uniqueCount="97">
  <si>
    <t>Name</t>
  </si>
  <si>
    <t>fps</t>
  </si>
  <si>
    <t>cpums</t>
  </si>
  <si>
    <t>cms</t>
  </si>
  <si>
    <t>gms</t>
  </si>
  <si>
    <t>expectedp</t>
  </si>
  <si>
    <t>loadedp</t>
  </si>
  <si>
    <t>shaderp_comp</t>
  </si>
  <si>
    <t>shaderp_grph</t>
  </si>
  <si>
    <t>expectedc</t>
  </si>
  <si>
    <t>shaderc</t>
  </si>
  <si>
    <t>sidelen</t>
  </si>
  <si>
    <t>cell_count</t>
  </si>
  <si>
    <t>mean</t>
  </si>
  <si>
    <t>stddev</t>
  </si>
  <si>
    <t>000CollisionDataSet32X16X4</t>
  </si>
  <si>
    <t>001CollisionDataSet11264X5632X14</t>
  </si>
  <si>
    <t>002CollisionDataSet26624X13312X17</t>
  </si>
  <si>
    <t>003CollisionDataSet36864X18432X19</t>
  </si>
  <si>
    <t>004CollisionDataSet47104X23552X21</t>
  </si>
  <si>
    <t>005CollisionDataSet57344X28672X22</t>
  </si>
  <si>
    <t>006CollisionDataSet67584X33792X23</t>
  </si>
  <si>
    <t>007CollisionDataSet77824X38912X24</t>
  </si>
  <si>
    <t>008CollisionDataSet88064X44032X25</t>
  </si>
  <si>
    <t>009CollisionDataSet98304X49152X26</t>
  </si>
  <si>
    <t>010CollisionDataSet148480X74240X29</t>
  </si>
  <si>
    <t>011CollisionDataSet214016X107008X32</t>
  </si>
  <si>
    <t>012CollisionDataSet312320X156160X36</t>
  </si>
  <si>
    <t>013CollisionDataSet377856X188928X39</t>
  </si>
  <si>
    <t>014CollisionDataSet459776X229888X41</t>
  </si>
  <si>
    <t>015CollisionDataSet525312X262656X43</t>
  </si>
  <si>
    <t>016CollisionDataSet623616X311808X45</t>
  </si>
  <si>
    <t>017CollisionDataSet705536X352768X47</t>
  </si>
  <si>
    <t>018CollisionDataSet787456X393728X49</t>
  </si>
  <si>
    <t>019CollisionDataSet934912X467456X51</t>
  </si>
  <si>
    <t>020CollisionDataSet1098752X549376X54</t>
  </si>
  <si>
    <t>021CollisionDataSet1262592X631296X57</t>
  </si>
  <si>
    <t>022CollisionDataSet1426432X713216X59</t>
  </si>
  <si>
    <t>023CollisionDataSet1590272X795136X61</t>
  </si>
  <si>
    <t>024CollisionDataSet1754112X877056X63</t>
  </si>
  <si>
    <t>025CollisionDataSet1917952X958976X65</t>
  </si>
  <si>
    <t>026CollisionDataSet2081792X1040896X66</t>
  </si>
  <si>
    <t>027CollisionDataSet2245632X1122816X68</t>
  </si>
  <si>
    <t>028CollisionDataSet2409472X1204736X70</t>
  </si>
  <si>
    <t>029CollisionDataSet2573312X1286656X71</t>
  </si>
  <si>
    <t>030CollisionDataSet2737152X1368576X72</t>
  </si>
  <si>
    <t>031CollisionDataSet2900992X1450496X74</t>
  </si>
  <si>
    <t>032CollisionDataSet3064832X1532416X75</t>
  </si>
  <si>
    <t>033CollisionDataSet3228672X1614336X76</t>
  </si>
  <si>
    <t>034CollisionDataSet3392512X1696256X78</t>
  </si>
  <si>
    <t>035CollisionDataSet3539968X1769984X79</t>
  </si>
  <si>
    <t>036CollisionDataSet3703808X1851904X80</t>
  </si>
  <si>
    <t>037CollisionDataSet3867648X1933824X81</t>
  </si>
  <si>
    <t>038CollisionDataSet4031488X2015744X82</t>
  </si>
  <si>
    <t>039CollisionDataSet4195328X2097664X83</t>
  </si>
  <si>
    <t>040CollisionDataSet4359168X2179584X84</t>
  </si>
  <si>
    <t>041CollisionDataSet4523008X2261504X85</t>
  </si>
  <si>
    <t>042CollisionDataSet4686848X2343424X86</t>
  </si>
  <si>
    <t>043CollisionDataSet4850688X2425344X87</t>
  </si>
  <si>
    <t>044CollisionDataSet5014528X2507264X88</t>
  </si>
  <si>
    <t>045CollisionDataSet5178368X2589184X89</t>
  </si>
  <si>
    <t>046CollisionDataSet5342208X2671104X90</t>
  </si>
  <si>
    <t>047CollisionDataSet5506048X2753024X91</t>
  </si>
  <si>
    <t>048CollisionDataSet5669888X2834944X92</t>
  </si>
  <si>
    <t>049CollisionDataSet5833728X2916864X93</t>
  </si>
  <si>
    <t>050CollisionDataSet5997568X2998784X93</t>
  </si>
  <si>
    <t>051CollisionDataSet6112256X3056128X94</t>
  </si>
  <si>
    <t>052CollisionDataSet6243328X3121664X95</t>
  </si>
  <si>
    <t>053CollisionDataSet6276096X3138048X95</t>
  </si>
  <si>
    <t>054CollisionDataSet7324672X3662336X100</t>
  </si>
  <si>
    <t>055CollisionDataSet7427072X3713536X100</t>
  </si>
  <si>
    <t>056CollisionDataSet7529472X3764736X100</t>
  </si>
  <si>
    <t>057CollisionDataSet7631872X3815936X101</t>
  </si>
  <si>
    <t>058CollisionDataSet7734272X3867136X101</t>
  </si>
  <si>
    <t>059CollisionDataSet7836672X3918336X102</t>
  </si>
  <si>
    <t>060CollisionDataSet7939072X3969536X102</t>
  </si>
  <si>
    <t>061CollisionDataSet8373248X4186624X104</t>
  </si>
  <si>
    <t>062CollisionDataSet8475648X4237824X104</t>
  </si>
  <si>
    <t>063CollisionDataSet8578048X4289024X105</t>
  </si>
  <si>
    <t>064CollisionDataSet8680448X4340224X105</t>
  </si>
  <si>
    <t>065CollisionDataSet8782848X4391424X106</t>
  </si>
  <si>
    <t>CMS+GMS</t>
  </si>
  <si>
    <t>TOTALS</t>
  </si>
  <si>
    <t xml:space="preserve">Polynomial 
Fit </t>
  </si>
  <si>
    <t xml:space="preserve">Ploynomal 
Fit </t>
  </si>
  <si>
    <t>Polynomial Residue</t>
  </si>
  <si>
    <t>Linear Fit</t>
  </si>
  <si>
    <t>Linear 
Residue</t>
  </si>
  <si>
    <t>Graphics</t>
  </si>
  <si>
    <t>Polynomial 
Residue</t>
  </si>
  <si>
    <t>Linear Residue</t>
  </si>
  <si>
    <t>Compute</t>
  </si>
  <si>
    <t>difffernes</t>
  </si>
  <si>
    <t>Mean</t>
  </si>
  <si>
    <t>Fit Line</t>
  </si>
  <si>
    <t>Log(data)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</si>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</sst>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0" fillId="6" borderId="1" xfId="0" applyFont="1" applyFill="1" applyBorder="1"/>
    <xf numFmtId="0" fontId="0" fillId="0" borderId="1" xfId="0" applyFont="1" applyBorder="1"/>
    <xf numFmtId="0" fontId="0" fillId="0" borderId="0" xfId="0" applyNumberFormat="1"/>
    <xf numFmtId="0" fontId="1" fillId="3" borderId="2" xfId="2" applyBorder="1"/>
    <xf numFmtId="0" fontId="1" fillId="3" borderId="2" xfId="2" applyBorder="1" applyAlignment="1">
      <alignment wrapText="1"/>
    </xf>
    <xf numFmtId="0" fontId="1" fillId="2" borderId="0" xfId="1"/>
    <xf numFmtId="0" fontId="0" fillId="3" borderId="2" xfId="2" applyFont="1" applyBorder="1" applyAlignment="1">
      <alignment wrapText="1"/>
    </xf>
    <xf numFmtId="0" fontId="1" fillId="3" borderId="0" xfId="2" applyBorder="1" applyAlignment="1">
      <alignment wrapText="1"/>
    </xf>
    <xf numFmtId="0" fontId="1" fillId="3" borderId="0" xfId="2" applyBorder="1"/>
    <xf numFmtId="0" fontId="0" fillId="4" borderId="2" xfId="3" applyFont="1" applyBorder="1" applyAlignment="1">
      <alignment wrapText="1"/>
    </xf>
    <xf numFmtId="0" fontId="1" fillId="4" borderId="2" xfId="3" applyBorder="1"/>
    <xf numFmtId="0" fontId="1" fillId="5" borderId="0" xfId="4"/>
    <xf numFmtId="0" fontId="1" fillId="4" borderId="2" xfId="3" applyBorder="1" applyAlignment="1">
      <alignment wrapText="1"/>
    </xf>
    <xf numFmtId="0" fontId="0" fillId="3" borderId="0" xfId="2" applyFont="1" applyBorder="1" applyAlignment="1">
      <alignment wrapText="1"/>
    </xf>
    <xf numFmtId="0" fontId="0" fillId="3" borderId="0" xfId="2" applyFont="1" applyBorder="1"/>
  </cellXfs>
  <cellStyles count="5">
    <cellStyle name="20% - Accent1" xfId="1" builtinId="30"/>
    <cellStyle name="20% - Accent2" xfId="2" builtinId="34"/>
    <cellStyle name="20% - Accent3" xfId="3" builtinId="38"/>
    <cellStyle name="20% - Accent5" xfId="4" builtinId="46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Ploynomial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7353419665517E-2"/>
          <c:y val="7.4590258166412612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Calcs'!$N$3:$N$68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Calcs'!$H$3:$H$68</c:f>
              <c:numCache>
                <c:formatCode>General</c:formatCode>
                <c:ptCount val="66"/>
                <c:pt idx="0">
                  <c:v>-4.7673087646515375</c:v>
                </c:pt>
                <c:pt idx="1">
                  <c:v>-4.1757439623703174</c:v>
                </c:pt>
                <c:pt idx="2">
                  <c:v>-3.8747139667063366</c:v>
                </c:pt>
                <c:pt idx="3">
                  <c:v>-3.7496190371519531</c:v>
                </c:pt>
                <c:pt idx="4">
                  <c:v>-3.6570722521263606</c:v>
                </c:pt>
                <c:pt idx="5">
                  <c:v>-3.5844390817654057</c:v>
                </c:pt>
                <c:pt idx="6">
                  <c:v>-3.5142104542363568</c:v>
                </c:pt>
                <c:pt idx="7">
                  <c:v>-3.4553565865541604</c:v>
                </c:pt>
                <c:pt idx="8">
                  <c:v>-3.4070686038705515</c:v>
                </c:pt>
                <c:pt idx="9">
                  <c:v>-3.3399697769613321</c:v>
                </c:pt>
                <c:pt idx="10">
                  <c:v>-3.1650251773671751</c:v>
                </c:pt>
                <c:pt idx="11">
                  <c:v>-2.7283930223003745</c:v>
                </c:pt>
                <c:pt idx="12">
                  <c:v>-2.7428476960776558</c:v>
                </c:pt>
                <c:pt idx="13">
                  <c:v>-2.6495170608788263</c:v>
                </c:pt>
                <c:pt idx="14">
                  <c:v>-2.5518854035510707</c:v>
                </c:pt>
                <c:pt idx="15">
                  <c:v>-2.4853826595485815</c:v>
                </c:pt>
                <c:pt idx="16">
                  <c:v>-2.4008932407441743</c:v>
                </c:pt>
                <c:pt idx="17">
                  <c:v>-2.2368669775635506</c:v>
                </c:pt>
                <c:pt idx="18">
                  <c:v>-2.1960228618575925</c:v>
                </c:pt>
                <c:pt idx="19">
                  <c:v>-2.1204901030898928</c:v>
                </c:pt>
                <c:pt idx="20">
                  <c:v>-2.1225716351231578</c:v>
                </c:pt>
                <c:pt idx="21">
                  <c:v>-2.0043450651928194</c:v>
                </c:pt>
                <c:pt idx="22">
                  <c:v>-1.9472168233815585</c:v>
                </c:pt>
                <c:pt idx="23">
                  <c:v>-1.9022753202427563</c:v>
                </c:pt>
                <c:pt idx="24">
                  <c:v>-1.8494028818235162</c:v>
                </c:pt>
                <c:pt idx="25">
                  <c:v>-1.8319989683084512</c:v>
                </c:pt>
                <c:pt idx="26">
                  <c:v>-1.7999959424380025</c:v>
                </c:pt>
                <c:pt idx="27">
                  <c:v>-1.7674488248389115</c:v>
                </c:pt>
                <c:pt idx="28">
                  <c:v>-1.7296249269014039</c:v>
                </c:pt>
                <c:pt idx="29">
                  <c:v>-1.6973055073183678</c:v>
                </c:pt>
                <c:pt idx="30">
                  <c:v>-1.6628669314719549</c:v>
                </c:pt>
                <c:pt idx="31">
                  <c:v>-1.6625457306286298</c:v>
                </c:pt>
                <c:pt idx="32">
                  <c:v>-1.6175557209555469</c:v>
                </c:pt>
                <c:pt idx="33">
                  <c:v>-1.6123452280663466</c:v>
                </c:pt>
                <c:pt idx="34">
                  <c:v>-1.5740971769163339</c:v>
                </c:pt>
                <c:pt idx="35">
                  <c:v>-1.5471063751228578</c:v>
                </c:pt>
                <c:pt idx="36">
                  <c:v>-1.5447935308933831</c:v>
                </c:pt>
                <c:pt idx="37">
                  <c:v>-1.5211063917862855</c:v>
                </c:pt>
                <c:pt idx="38">
                  <c:v>-1.4980064348395457</c:v>
                </c:pt>
                <c:pt idx="39">
                  <c:v>-1.4949987930186921</c:v>
                </c:pt>
                <c:pt idx="40">
                  <c:v>-1.4577276861679347</c:v>
                </c:pt>
                <c:pt idx="41">
                  <c:v>-1.4452279441737883</c:v>
                </c:pt>
                <c:pt idx="42">
                  <c:v>-1.4426883347753858</c:v>
                </c:pt>
                <c:pt idx="43">
                  <c:v>-1.4192196992584694</c:v>
                </c:pt>
                <c:pt idx="44">
                  <c:v>-1.40523983628781</c:v>
                </c:pt>
                <c:pt idx="45">
                  <c:v>-1.3870896866655189</c:v>
                </c:pt>
                <c:pt idx="46">
                  <c:v>-1.3768819484051351</c:v>
                </c:pt>
                <c:pt idx="47">
                  <c:v>-1.3588301013085202</c:v>
                </c:pt>
                <c:pt idx="48">
                  <c:v>-1.3517768377380839</c:v>
                </c:pt>
                <c:pt idx="49">
                  <c:v>-1.3431565633435631</c:v>
                </c:pt>
                <c:pt idx="50">
                  <c:v>-1.3262903006159361</c:v>
                </c:pt>
                <c:pt idx="51">
                  <c:v>-1.3114419911050836</c:v>
                </c:pt>
                <c:pt idx="52">
                  <c:v>-1.3078687142939882</c:v>
                </c:pt>
                <c:pt idx="53">
                  <c:v>-1.3067113469470342</c:v>
                </c:pt>
                <c:pt idx="54">
                  <c:v>-1.2449536842066415</c:v>
                </c:pt>
                <c:pt idx="55">
                  <c:v>-1.2298441532921103</c:v>
                </c:pt>
                <c:pt idx="56">
                  <c:v>-1.2266934449397</c:v>
                </c:pt>
                <c:pt idx="57">
                  <c:v>-1.2234485208956942</c:v>
                </c:pt>
                <c:pt idx="58">
                  <c:v>-1.2144068203261753</c:v>
                </c:pt>
                <c:pt idx="59">
                  <c:v>-1.2080049604142775</c:v>
                </c:pt>
                <c:pt idx="60">
                  <c:v>-1.2084525023151753</c:v>
                </c:pt>
                <c:pt idx="61">
                  <c:v>-1.1768950128523068</c:v>
                </c:pt>
                <c:pt idx="62">
                  <c:v>-1.174372686258452</c:v>
                </c:pt>
                <c:pt idx="63">
                  <c:v>-1.1717107650484462</c:v>
                </c:pt>
                <c:pt idx="64">
                  <c:v>-1.1617971668726137</c:v>
                </c:pt>
                <c:pt idx="65">
                  <c:v>-1.1539939934682291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EA-4381-92DC-93CE8577DF53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Calcs'!$N$3:$N$68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Calcs'!$I$3:$I$68</c:f>
              <c:numCache>
                <c:formatCode>General</c:formatCode>
                <c:ptCount val="66"/>
                <c:pt idx="0">
                  <c:v>-6.1929274655746687</c:v>
                </c:pt>
                <c:pt idx="1">
                  <c:v>-3.8779658774485402</c:v>
                </c:pt>
                <c:pt idx="2">
                  <c:v>-3.5383584179384551</c:v>
                </c:pt>
                <c:pt idx="3">
                  <c:v>-3.4098816542468642</c:v>
                </c:pt>
                <c:pt idx="4">
                  <c:v>-3.313107307815442</c:v>
                </c:pt>
                <c:pt idx="5">
                  <c:v>-3.2354460836470995</c:v>
                </c:pt>
                <c:pt idx="6">
                  <c:v>-3.1705792389973038</c:v>
                </c:pt>
                <c:pt idx="7">
                  <c:v>-3.1148814084042922</c:v>
                </c:pt>
                <c:pt idx="8">
                  <c:v>-3.0660786185884517</c:v>
                </c:pt>
                <c:pt idx="9">
                  <c:v>-3.0226502651578349</c:v>
                </c:pt>
                <c:pt idx="10">
                  <c:v>-2.8598404496416938</c:v>
                </c:pt>
                <c:pt idx="11">
                  <c:v>-2.7155013684736291</c:v>
                </c:pt>
                <c:pt idx="12">
                  <c:v>-2.5662758417447309</c:v>
                </c:pt>
                <c:pt idx="13">
                  <c:v>-2.4910724160821358</c:v>
                </c:pt>
                <c:pt idx="14">
                  <c:v>-2.4136022950686948</c:v>
                </c:pt>
                <c:pt idx="15">
                  <c:v>-2.3609940274759165</c:v>
                </c:pt>
                <c:pt idx="16">
                  <c:v>-2.2932690790574695</c:v>
                </c:pt>
                <c:pt idx="17">
                  <c:v>-2.2445416773531441</c:v>
                </c:pt>
                <c:pt idx="18">
                  <c:v>-2.2011730163885082</c:v>
                </c:pt>
                <c:pt idx="19">
                  <c:v>-2.1334076054904427</c:v>
                </c:pt>
                <c:pt idx="20">
                  <c:v>-2.0696561455587368</c:v>
                </c:pt>
                <c:pt idx="21">
                  <c:v>-2.0147821985000531</c:v>
                </c:pt>
                <c:pt idx="22">
                  <c:v>-1.9666128595010699</c:v>
                </c:pt>
                <c:pt idx="23">
                  <c:v>-1.9236867097702346</c:v>
                </c:pt>
                <c:pt idx="24">
                  <c:v>-1.8849735396109741</c:v>
                </c:pt>
                <c:pt idx="25">
                  <c:v>-1.84971979302441</c:v>
                </c:pt>
                <c:pt idx="26">
                  <c:v>-1.8173575983288659</c:v>
                </c:pt>
                <c:pt idx="27">
                  <c:v>-1.7874483656739537</c:v>
                </c:pt>
                <c:pt idx="28">
                  <c:v>-1.7596462968797741</c:v>
                </c:pt>
                <c:pt idx="29">
                  <c:v>-1.7336739253271265</c:v>
                </c:pt>
                <c:pt idx="30">
                  <c:v>-1.7093052196176917</c:v>
                </c:pt>
                <c:pt idx="31">
                  <c:v>-1.6863536070162484</c:v>
                </c:pt>
                <c:pt idx="32">
                  <c:v>-1.6646632918490907</c:v>
                </c:pt>
                <c:pt idx="33">
                  <c:v>-1.644102837560947</c:v>
                </c:pt>
                <c:pt idx="34">
                  <c:v>-1.6245603391213379</c:v>
                </c:pt>
                <c:pt idx="35">
                  <c:v>-1.6077627686682794</c:v>
                </c:pt>
                <c:pt idx="36">
                  <c:v>-1.5899005195746483</c:v>
                </c:pt>
                <c:pt idx="37">
                  <c:v>-1.5728115657424588</c:v>
                </c:pt>
                <c:pt idx="38">
                  <c:v>-1.5564317210847491</c:v>
                </c:pt>
                <c:pt idx="39">
                  <c:v>-1.5407044735738316</c:v>
                </c:pt>
                <c:pt idx="40">
                  <c:v>-1.5255798086403818</c:v>
                </c:pt>
                <c:pt idx="41">
                  <c:v>-1.511013249771028</c:v>
                </c:pt>
                <c:pt idx="42">
                  <c:v>-1.4969650698992787</c:v>
                </c:pt>
                <c:pt idx="43">
                  <c:v>-1.4833996383550394</c:v>
                </c:pt>
                <c:pt idx="44">
                  <c:v>-1.4702848763372618</c:v>
                </c:pt>
                <c:pt idx="45">
                  <c:v>-1.4575917999629597</c:v>
                </c:pt>
                <c:pt idx="46">
                  <c:v>-1.4452941345160957</c:v>
                </c:pt>
                <c:pt idx="47">
                  <c:v>-1.4333679869848757</c:v>
                </c:pt>
                <c:pt idx="48">
                  <c:v>-1.4217915666276291</c:v>
                </c:pt>
                <c:pt idx="49">
                  <c:v>-1.4105449453544763</c:v>
                </c:pt>
                <c:pt idx="50">
                  <c:v>-1.3996098513050903</c:v>
                </c:pt>
                <c:pt idx="51">
                  <c:v>-1.392131596260354</c:v>
                </c:pt>
                <c:pt idx="52">
                  <c:v>-1.3837549518409311</c:v>
                </c:pt>
                <c:pt idx="53">
                  <c:v>-1.3816882695491692</c:v>
                </c:pt>
                <c:pt idx="54">
                  <c:v>-1.3206915729721471</c:v>
                </c:pt>
                <c:pt idx="55">
                  <c:v>-1.3152104353718617</c:v>
                </c:pt>
                <c:pt idx="56">
                  <c:v>-1.3098043533662675</c:v>
                </c:pt>
                <c:pt idx="57">
                  <c:v>-1.3044712991540433</c:v>
                </c:pt>
                <c:pt idx="58">
                  <c:v>-1.2992093260183877</c:v>
                </c:pt>
                <c:pt idx="59">
                  <c:v>-1.2940165640607795</c:v>
                </c:pt>
                <c:pt idx="60">
                  <c:v>-1.2888912162116908</c:v>
                </c:pt>
                <c:pt idx="61">
                  <c:v>-1.2678699046781876</c:v>
                </c:pt>
                <c:pt idx="62">
                  <c:v>-1.2630710124821825</c:v>
                </c:pt>
                <c:pt idx="63">
                  <c:v>-1.2583297521854124</c:v>
                </c:pt>
                <c:pt idx="64">
                  <c:v>-1.2536447559475379</c:v>
                </c:pt>
                <c:pt idx="65">
                  <c:v>-1.2490147040543178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EA-4381-92DC-93CE8577D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41816880327981"/>
          <c:y val="0.56582662372602444"/>
          <c:w val="0.12911483247692629"/>
          <c:h val="0.11083823329639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Calcs'!$C$3:$C$67</c:f>
              <c:numCache>
                <c:formatCode>General</c:formatCode>
                <c:ptCount val="65"/>
                <c:pt idx="0">
                  <c:v>3.1708799999999998E-4</c:v>
                </c:pt>
                <c:pt idx="1">
                  <c:v>3.6671999999999996E-4</c:v>
                </c:pt>
                <c:pt idx="2">
                  <c:v>4.3344E-4</c:v>
                </c:pt>
                <c:pt idx="3">
                  <c:v>4.7798399999999998E-4</c:v>
                </c:pt>
                <c:pt idx="4">
                  <c:v>5.2025599999999997E-4</c:v>
                </c:pt>
                <c:pt idx="5">
                  <c:v>5.6035199999999996E-4</c:v>
                </c:pt>
                <c:pt idx="6">
                  <c:v>6.0604799999999998E-4</c:v>
                </c:pt>
                <c:pt idx="7">
                  <c:v>6.504639999999999E-4</c:v>
                </c:pt>
                <c:pt idx="8">
                  <c:v>6.9167999999999996E-4</c:v>
                </c:pt>
                <c:pt idx="9">
                  <c:v>7.5712000000000002E-4</c:v>
                </c:pt>
                <c:pt idx="10">
                  <c:v>9.83872E-4</c:v>
                </c:pt>
                <c:pt idx="11">
                  <c:v>2.16899E-3</c:v>
                </c:pt>
                <c:pt idx="12">
                  <c:v>2.1078080000000001E-3</c:v>
                </c:pt>
                <c:pt idx="13">
                  <c:v>2.5412120000000002E-3</c:v>
                </c:pt>
                <c:pt idx="14">
                  <c:v>3.1061739999999997E-3</c:v>
                </c:pt>
                <c:pt idx="15">
                  <c:v>3.5705239999999998E-3</c:v>
                </c:pt>
                <c:pt idx="16">
                  <c:v>4.2728920000000004E-3</c:v>
                </c:pt>
                <c:pt idx="17">
                  <c:v>6.0960620000000002E-3</c:v>
                </c:pt>
                <c:pt idx="18">
                  <c:v>6.66762E-3</c:v>
                </c:pt>
                <c:pt idx="19">
                  <c:v>7.877219999999999E-3</c:v>
                </c:pt>
                <c:pt idx="20">
                  <c:v>7.8409900000000008E-3</c:v>
                </c:pt>
                <c:pt idx="21">
                  <c:v>1.020045E-2</c:v>
                </c:pt>
                <c:pt idx="22">
                  <c:v>1.159232E-2</c:v>
                </c:pt>
                <c:pt idx="23">
                  <c:v>1.282347E-2</c:v>
                </c:pt>
                <c:pt idx="24">
                  <c:v>1.4444810000000001E-2</c:v>
                </c:pt>
                <c:pt idx="25">
                  <c:v>1.5023159999999999E-2</c:v>
                </c:pt>
                <c:pt idx="26">
                  <c:v>1.6149080000000003E-2</c:v>
                </c:pt>
                <c:pt idx="27">
                  <c:v>1.738249E-2</c:v>
                </c:pt>
                <c:pt idx="28">
                  <c:v>1.8936960000000003E-2</c:v>
                </c:pt>
                <c:pt idx="29">
                  <c:v>2.0376800000000004E-2</c:v>
                </c:pt>
                <c:pt idx="30">
                  <c:v>2.2033670000000002E-2</c:v>
                </c:pt>
                <c:pt idx="31">
                  <c:v>2.2049750000000003E-2</c:v>
                </c:pt>
                <c:pt idx="32">
                  <c:v>2.4423719999999999E-2</c:v>
                </c:pt>
                <c:pt idx="33">
                  <c:v>2.471489E-2</c:v>
                </c:pt>
                <c:pt idx="34">
                  <c:v>2.696262E-2</c:v>
                </c:pt>
                <c:pt idx="35">
                  <c:v>2.8672240000000002E-2</c:v>
                </c:pt>
                <c:pt idx="36">
                  <c:v>2.882374E-2</c:v>
                </c:pt>
                <c:pt idx="37">
                  <c:v>3.0422680000000001E-2</c:v>
                </c:pt>
                <c:pt idx="38">
                  <c:v>3.2068270000000003E-2</c:v>
                </c:pt>
                <c:pt idx="39">
                  <c:v>3.2289040000000005E-2</c:v>
                </c:pt>
                <c:pt idx="40">
                  <c:v>3.5155579999999999E-2</c:v>
                </c:pt>
                <c:pt idx="41">
                  <c:v>3.6173360000000002E-2</c:v>
                </c:pt>
                <c:pt idx="42">
                  <c:v>3.6383749999999999E-2</c:v>
                </c:pt>
                <c:pt idx="43">
                  <c:v>3.8387310000000001E-2</c:v>
                </c:pt>
                <c:pt idx="44">
                  <c:v>3.9633280000000007E-2</c:v>
                </c:pt>
                <c:pt idx="45">
                  <c:v>4.1311939999999998E-2</c:v>
                </c:pt>
                <c:pt idx="46">
                  <c:v>4.2287310000000002E-2</c:v>
                </c:pt>
                <c:pt idx="47">
                  <c:v>4.4069330000000004E-2</c:v>
                </c:pt>
                <c:pt idx="48">
                  <c:v>4.4785980000000003E-2</c:v>
                </c:pt>
                <c:pt idx="49">
                  <c:v>4.5677800000000005E-2</c:v>
                </c:pt>
                <c:pt idx="50">
                  <c:v>4.7474759999999998E-2</c:v>
                </c:pt>
                <c:pt idx="51">
                  <c:v>4.9115530000000004E-2</c:v>
                </c:pt>
                <c:pt idx="52">
                  <c:v>4.951883E-2</c:v>
                </c:pt>
                <c:pt idx="53">
                  <c:v>4.965017E-2</c:v>
                </c:pt>
                <c:pt idx="54">
                  <c:v>5.7191360000000004E-2</c:v>
                </c:pt>
                <c:pt idx="55">
                  <c:v>5.9205500000000001E-2</c:v>
                </c:pt>
                <c:pt idx="56">
                  <c:v>5.9634400000000004E-2</c:v>
                </c:pt>
                <c:pt idx="57">
                  <c:v>6.0079390000000003E-2</c:v>
                </c:pt>
                <c:pt idx="58">
                  <c:v>6.1337000000000003E-2</c:v>
                </c:pt>
                <c:pt idx="59">
                  <c:v>6.2243400000000004E-2</c:v>
                </c:pt>
                <c:pt idx="60">
                  <c:v>6.2179600000000002E-2</c:v>
                </c:pt>
                <c:pt idx="61">
                  <c:v>6.6843399999999997E-2</c:v>
                </c:pt>
                <c:pt idx="62">
                  <c:v>6.7230999999999985E-2</c:v>
                </c:pt>
                <c:pt idx="63">
                  <c:v>6.7642499999999994E-2</c:v>
                </c:pt>
                <c:pt idx="64">
                  <c:v>6.9197399999999992E-2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9E-4CE4-BBCF-DC6F84BF4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Residue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Calcs'!$E$3:$E$67</c:f>
              <c:numCache>
                <c:formatCode>General</c:formatCode>
                <c:ptCount val="65"/>
                <c:pt idx="0">
                  <c:v>-3.0825599999999997E-4</c:v>
                </c:pt>
                <c:pt idx="1">
                  <c:v>-3.4595199999999996E-4</c:v>
                </c:pt>
                <c:pt idx="2">
                  <c:v>-3.9823999999999995E-4</c:v>
                </c:pt>
                <c:pt idx="3">
                  <c:v>-4.3414399999999997E-4</c:v>
                </c:pt>
                <c:pt idx="4">
                  <c:v>-4.6966399999999995E-4</c:v>
                </c:pt>
                <c:pt idx="5">
                  <c:v>-5.0243199999999992E-4</c:v>
                </c:pt>
                <c:pt idx="6">
                  <c:v>-5.4064E-4</c:v>
                </c:pt>
                <c:pt idx="7">
                  <c:v>-5.77824E-4</c:v>
                </c:pt>
                <c:pt idx="8">
                  <c:v>-6.1132799999999996E-4</c:v>
                </c:pt>
                <c:pt idx="9">
                  <c:v>-6.6988799999999999E-4</c:v>
                </c:pt>
                <c:pt idx="10">
                  <c:v>-8.6009600000000008E-4</c:v>
                </c:pt>
                <c:pt idx="11">
                  <c:v>-1.96883E-3</c:v>
                </c:pt>
                <c:pt idx="12">
                  <c:v>-1.8193599999999999E-3</c:v>
                </c:pt>
                <c:pt idx="13">
                  <c:v>-2.1975000000000002E-3</c:v>
                </c:pt>
                <c:pt idx="14">
                  <c:v>-2.6833899999999999E-3</c:v>
                </c:pt>
                <c:pt idx="15">
                  <c:v>-3.0862999999999997E-3</c:v>
                </c:pt>
                <c:pt idx="16">
                  <c:v>-3.6947799999999999E-3</c:v>
                </c:pt>
                <c:pt idx="17">
                  <c:v>-5.3243500000000003E-3</c:v>
                </c:pt>
                <c:pt idx="18">
                  <c:v>-5.6068799999999999E-3</c:v>
                </c:pt>
                <c:pt idx="19">
                  <c:v>-6.4601599999999995E-3</c:v>
                </c:pt>
                <c:pt idx="20">
                  <c:v>-6.6473299999999999E-3</c:v>
                </c:pt>
                <c:pt idx="21">
                  <c:v>-8.0186600000000004E-3</c:v>
                </c:pt>
                <c:pt idx="22">
                  <c:v>-9.6664300000000002E-3</c:v>
                </c:pt>
                <c:pt idx="23">
                  <c:v>-1.05355E-2</c:v>
                </c:pt>
                <c:pt idx="24">
                  <c:v>-1.17123E-2</c:v>
                </c:pt>
                <c:pt idx="25">
                  <c:v>-1.2707E-2</c:v>
                </c:pt>
                <c:pt idx="26">
                  <c:v>-1.38271E-2</c:v>
                </c:pt>
                <c:pt idx="27">
                  <c:v>-1.48918E-2</c:v>
                </c:pt>
                <c:pt idx="28">
                  <c:v>-1.57407E-2</c:v>
                </c:pt>
                <c:pt idx="29">
                  <c:v>-1.6998500000000003E-2</c:v>
                </c:pt>
                <c:pt idx="30">
                  <c:v>-1.8004200000000001E-2</c:v>
                </c:pt>
                <c:pt idx="31">
                  <c:v>-1.8786900000000002E-2</c:v>
                </c:pt>
                <c:pt idx="32">
                  <c:v>-1.99586E-2</c:v>
                </c:pt>
                <c:pt idx="33">
                  <c:v>-2.1027500000000001E-2</c:v>
                </c:pt>
                <c:pt idx="34">
                  <c:v>-2.1961600000000001E-2</c:v>
                </c:pt>
                <c:pt idx="35">
                  <c:v>-2.34971E-2</c:v>
                </c:pt>
                <c:pt idx="36">
                  <c:v>-2.4336E-2</c:v>
                </c:pt>
                <c:pt idx="37">
                  <c:v>-2.50726E-2</c:v>
                </c:pt>
                <c:pt idx="38">
                  <c:v>-2.6702800000000002E-2</c:v>
                </c:pt>
                <c:pt idx="39">
                  <c:v>-2.7350000000000003E-2</c:v>
                </c:pt>
                <c:pt idx="40">
                  <c:v>-2.8846300000000002E-2</c:v>
                </c:pt>
                <c:pt idx="41">
                  <c:v>-2.9609300000000002E-2</c:v>
                </c:pt>
                <c:pt idx="42">
                  <c:v>-3.0810500000000001E-2</c:v>
                </c:pt>
                <c:pt idx="43">
                  <c:v>-3.16204E-2</c:v>
                </c:pt>
                <c:pt idx="44">
                  <c:v>-3.2654300000000004E-2</c:v>
                </c:pt>
                <c:pt idx="45">
                  <c:v>-3.4009600000000001E-2</c:v>
                </c:pt>
                <c:pt idx="46">
                  <c:v>-3.4819599999999999E-2</c:v>
                </c:pt>
                <c:pt idx="47">
                  <c:v>-3.6568400000000001E-2</c:v>
                </c:pt>
                <c:pt idx="48">
                  <c:v>-3.6894200000000002E-2</c:v>
                </c:pt>
                <c:pt idx="49">
                  <c:v>-3.8555400000000004E-2</c:v>
                </c:pt>
                <c:pt idx="50">
                  <c:v>-3.9084199999999999E-2</c:v>
                </c:pt>
                <c:pt idx="51">
                  <c:v>-4.0233000000000005E-2</c:v>
                </c:pt>
                <c:pt idx="52">
                  <c:v>-4.1801999999999999E-2</c:v>
                </c:pt>
                <c:pt idx="53">
                  <c:v>-4.0786300000000004E-2</c:v>
                </c:pt>
                <c:pt idx="54">
                  <c:v>-4.8279200000000001E-2</c:v>
                </c:pt>
                <c:pt idx="55">
                  <c:v>-4.9036200000000002E-2</c:v>
                </c:pt>
                <c:pt idx="56">
                  <c:v>-4.9559100000000002E-2</c:v>
                </c:pt>
                <c:pt idx="57">
                  <c:v>-5.0100800000000001E-2</c:v>
                </c:pt>
                <c:pt idx="58">
                  <c:v>-5.0583000000000003E-2</c:v>
                </c:pt>
                <c:pt idx="59">
                  <c:v>-5.1668900000000004E-2</c:v>
                </c:pt>
                <c:pt idx="60">
                  <c:v>-5.1989199999999999E-2</c:v>
                </c:pt>
                <c:pt idx="61">
                  <c:v>-5.5191500000000004E-2</c:v>
                </c:pt>
                <c:pt idx="62">
                  <c:v>-5.56474E-2</c:v>
                </c:pt>
                <c:pt idx="63">
                  <c:v>-5.60084E-2</c:v>
                </c:pt>
                <c:pt idx="64">
                  <c:v>-5.7169999999999999E-2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5-4FB0-8899-2CBA8B2C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layout>
        <c:manualLayout>
          <c:xMode val="edge"/>
          <c:yMode val="edge"/>
          <c:x val="0.2826318897637795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Calcs'!$G$3:$G$67</c:f>
              <c:numCache>
                <c:formatCode>General</c:formatCode>
                <c:ptCount val="65"/>
                <c:pt idx="0">
                  <c:v>-2.6673905169230783E-2</c:v>
                </c:pt>
                <c:pt idx="1">
                  <c:v>-2.770318720000001E-2</c:v>
                </c:pt>
                <c:pt idx="2">
                  <c:v>-2.8069329500000011E-2</c:v>
                </c:pt>
                <c:pt idx="3">
                  <c:v>-2.8470330412698423E-2</c:v>
                </c:pt>
                <c:pt idx="4">
                  <c:v>-2.8887257290322592E-2</c:v>
                </c:pt>
                <c:pt idx="5">
                  <c:v>-2.9320722885245915E-2</c:v>
                </c:pt>
                <c:pt idx="6">
                  <c:v>-2.9763705600000009E-2</c:v>
                </c:pt>
                <c:pt idx="7">
                  <c:v>-3.0223759186440692E-2</c:v>
                </c:pt>
                <c:pt idx="8">
                  <c:v>-3.0703642482758631E-2</c:v>
                </c:pt>
                <c:pt idx="9">
                  <c:v>-3.1176862877192998E-2</c:v>
                </c:pt>
                <c:pt idx="10">
                  <c:v>-3.1506840571428579E-2</c:v>
                </c:pt>
                <c:pt idx="11">
                  <c:v>-3.0894574218181835E-2</c:v>
                </c:pt>
                <c:pt idx="12">
                  <c:v>-3.1527877962962976E-2</c:v>
                </c:pt>
                <c:pt idx="13">
                  <c:v>-3.1689339584905669E-2</c:v>
                </c:pt>
                <c:pt idx="14">
                  <c:v>-3.1733787961538473E-2</c:v>
                </c:pt>
                <c:pt idx="15">
                  <c:v>-3.1891669098039234E-2</c:v>
                </c:pt>
                <c:pt idx="16">
                  <c:v>-3.1827134480000019E-2</c:v>
                </c:pt>
                <c:pt idx="17">
                  <c:v>-3.0653497836734708E-2</c:v>
                </c:pt>
                <c:pt idx="18">
                  <c:v>-3.0720554375000011E-2</c:v>
                </c:pt>
                <c:pt idx="19">
                  <c:v>-3.0164583191489378E-2</c:v>
                </c:pt>
                <c:pt idx="20">
                  <c:v>-3.0856565000000013E-2</c:v>
                </c:pt>
                <c:pt idx="21">
                  <c:v>-2.9182806444444459E-2</c:v>
                </c:pt>
                <c:pt idx="22">
                  <c:v>-2.8454182045454558E-2</c:v>
                </c:pt>
                <c:pt idx="23">
                  <c:v>-2.7884757209302342E-2</c:v>
                </c:pt>
                <c:pt idx="24">
                  <c:v>-2.6927340000000015E-2</c:v>
                </c:pt>
                <c:pt idx="25">
                  <c:v>-2.7005754390243913E-2</c:v>
                </c:pt>
                <c:pt idx="26">
                  <c:v>-2.6554978250000007E-2</c:v>
                </c:pt>
                <c:pt idx="27">
                  <c:v>-2.6002465128205143E-2</c:v>
                </c:pt>
                <c:pt idx="28">
                  <c:v>-2.5132270526315809E-2</c:v>
                </c:pt>
                <c:pt idx="29">
                  <c:v>-2.4371681081081089E-2</c:v>
                </c:pt>
                <c:pt idx="30">
                  <c:v>-2.3391802222222233E-2</c:v>
                </c:pt>
                <c:pt idx="31">
                  <c:v>-2.4044059428571445E-2</c:v>
                </c:pt>
                <c:pt idx="32">
                  <c:v>-2.2377267647058847E-2</c:v>
                </c:pt>
                <c:pt idx="33">
                  <c:v>-2.2764196666666691E-2</c:v>
                </c:pt>
                <c:pt idx="34">
                  <c:v>-2.122784781250002E-2</c:v>
                </c:pt>
                <c:pt idx="35">
                  <c:v>-2.0202997096774207E-2</c:v>
                </c:pt>
                <c:pt idx="36">
                  <c:v>-2.0724930333333336E-2</c:v>
                </c:pt>
                <c:pt idx="37">
                  <c:v>-1.9840643103448283E-2</c:v>
                </c:pt>
                <c:pt idx="38">
                  <c:v>-1.8903647500000009E-2</c:v>
                </c:pt>
                <c:pt idx="39">
                  <c:v>-1.9383012592592598E-2</c:v>
                </c:pt>
                <c:pt idx="40">
                  <c:v>-1.7261973076923086E-2</c:v>
                </c:pt>
                <c:pt idx="41">
                  <c:v>-1.6934672000000012E-2</c:v>
                </c:pt>
                <c:pt idx="42">
                  <c:v>-1.7429893333333342E-2</c:v>
                </c:pt>
                <c:pt idx="43">
                  <c:v>-1.6184154782608706E-2</c:v>
                </c:pt>
                <c:pt idx="44">
                  <c:v>-1.5673828181818172E-2</c:v>
                </c:pt>
                <c:pt idx="45">
                  <c:v>-1.4741540952380963E-2</c:v>
                </c:pt>
                <c:pt idx="46">
                  <c:v>-1.4503248000000003E-2</c:v>
                </c:pt>
                <c:pt idx="47">
                  <c:v>-1.3484556842105255E-2</c:v>
                </c:pt>
                <c:pt idx="48">
                  <c:v>-1.351704888888889E-2</c:v>
                </c:pt>
                <c:pt idx="49">
                  <c:v>-1.3420349411764697E-2</c:v>
                </c:pt>
                <c:pt idx="50">
                  <c:v>-1.2462161250000006E-2</c:v>
                </c:pt>
                <c:pt idx="51">
                  <c:v>-1.1652202E-2</c:v>
                </c:pt>
                <c:pt idx="52">
                  <c:v>-1.2081202142857135E-2</c:v>
                </c:pt>
                <c:pt idx="53">
                  <c:v>-1.2879185384615383E-2</c:v>
                </c:pt>
                <c:pt idx="54">
                  <c:v>-6.411260833333321E-3</c:v>
                </c:pt>
                <c:pt idx="55">
                  <c:v>-4.9799627272727187E-3</c:v>
                </c:pt>
                <c:pt idx="56">
                  <c:v>-5.0490590000000016E-3</c:v>
                </c:pt>
                <c:pt idx="57">
                  <c:v>-5.1650755555555511E-3</c:v>
                </c:pt>
                <c:pt idx="58">
                  <c:v>-4.5530999999999974E-3</c:v>
                </c:pt>
                <c:pt idx="59">
                  <c:v>-4.2971428571428535E-3</c:v>
                </c:pt>
                <c:pt idx="60">
                  <c:v>-5.0771333333333377E-3</c:v>
                </c:pt>
                <c:pt idx="61">
                  <c:v>-1.4287599999999873E-3</c:v>
                </c:pt>
                <c:pt idx="62">
                  <c:v>-1.3983500000000065E-3</c:v>
                </c:pt>
                <c:pt idx="63">
                  <c:v>-1.4529666666666663E-3</c:v>
                </c:pt>
                <c:pt idx="64">
                  <c:v>-6.2455000000000149E-4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60-418C-A66B-5DE699E4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Graphics Polynomial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7353419665517E-2"/>
          <c:y val="7.4590258166412612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Data'!$E$2:$E$67</c:f>
              <c:numCache>
                <c:formatCode>General</c:formatCode>
                <c:ptCount val="66"/>
                <c:pt idx="0">
                  <c:v>8.8319999999999995E-6</c:v>
                </c:pt>
                <c:pt idx="1">
                  <c:v>2.0767999999999998E-5</c:v>
                </c:pt>
                <c:pt idx="2">
                  <c:v>3.5200000000000002E-5</c:v>
                </c:pt>
                <c:pt idx="3">
                  <c:v>4.384E-5</c:v>
                </c:pt>
                <c:pt idx="4">
                  <c:v>5.0591999999999999E-5</c:v>
                </c:pt>
                <c:pt idx="5">
                  <c:v>5.7920000000000001E-5</c:v>
                </c:pt>
                <c:pt idx="6">
                  <c:v>6.5407999999999994E-5</c:v>
                </c:pt>
                <c:pt idx="7">
                  <c:v>7.2639999999999996E-5</c:v>
                </c:pt>
                <c:pt idx="8">
                  <c:v>8.0352000000000006E-5</c:v>
                </c:pt>
                <c:pt idx="9">
                  <c:v>8.7231999999999994E-5</c:v>
                </c:pt>
                <c:pt idx="10">
                  <c:v>1.23776E-4</c:v>
                </c:pt>
                <c:pt idx="11">
                  <c:v>2.0016000000000001E-4</c:v>
                </c:pt>
                <c:pt idx="12">
                  <c:v>2.8844800000000001E-4</c:v>
                </c:pt>
                <c:pt idx="13">
                  <c:v>3.4371199999999998E-4</c:v>
                </c:pt>
                <c:pt idx="14">
                  <c:v>4.22784E-4</c:v>
                </c:pt>
                <c:pt idx="15">
                  <c:v>4.84224E-4</c:v>
                </c:pt>
                <c:pt idx="16">
                  <c:v>5.7811199999999998E-4</c:v>
                </c:pt>
                <c:pt idx="17">
                  <c:v>7.7171200000000003E-4</c:v>
                </c:pt>
                <c:pt idx="18">
                  <c:v>1.0607399999999999E-3</c:v>
                </c:pt>
                <c:pt idx="19">
                  <c:v>1.4170599999999999E-3</c:v>
                </c:pt>
                <c:pt idx="20">
                  <c:v>1.19366E-3</c:v>
                </c:pt>
                <c:pt idx="21">
                  <c:v>2.1817899999999999E-3</c:v>
                </c:pt>
                <c:pt idx="22">
                  <c:v>1.92589E-3</c:v>
                </c:pt>
                <c:pt idx="23">
                  <c:v>2.2879699999999998E-3</c:v>
                </c:pt>
                <c:pt idx="24">
                  <c:v>2.7325100000000001E-3</c:v>
                </c:pt>
                <c:pt idx="25">
                  <c:v>2.3161599999999998E-3</c:v>
                </c:pt>
                <c:pt idx="26">
                  <c:v>2.32198E-3</c:v>
                </c:pt>
                <c:pt idx="27">
                  <c:v>2.4906899999999998E-3</c:v>
                </c:pt>
                <c:pt idx="28">
                  <c:v>3.1962599999999998E-3</c:v>
                </c:pt>
                <c:pt idx="29">
                  <c:v>3.3782999999999999E-3</c:v>
                </c:pt>
                <c:pt idx="30">
                  <c:v>4.0294700000000003E-3</c:v>
                </c:pt>
                <c:pt idx="31">
                  <c:v>3.2628499999999999E-3</c:v>
                </c:pt>
                <c:pt idx="32">
                  <c:v>4.4651200000000004E-3</c:v>
                </c:pt>
                <c:pt idx="33">
                  <c:v>3.68739E-3</c:v>
                </c:pt>
                <c:pt idx="34">
                  <c:v>5.0010200000000001E-3</c:v>
                </c:pt>
                <c:pt idx="35">
                  <c:v>5.1751399999999999E-3</c:v>
                </c:pt>
                <c:pt idx="36">
                  <c:v>4.4877399999999996E-3</c:v>
                </c:pt>
                <c:pt idx="37">
                  <c:v>5.3500800000000001E-3</c:v>
                </c:pt>
                <c:pt idx="38">
                  <c:v>5.3654699999999998E-3</c:v>
                </c:pt>
                <c:pt idx="39">
                  <c:v>4.9390399999999996E-3</c:v>
                </c:pt>
                <c:pt idx="40">
                  <c:v>6.3092799999999996E-3</c:v>
                </c:pt>
                <c:pt idx="41">
                  <c:v>6.56406E-3</c:v>
                </c:pt>
                <c:pt idx="42">
                  <c:v>5.5732500000000001E-3</c:v>
                </c:pt>
                <c:pt idx="43">
                  <c:v>6.7669100000000001E-3</c:v>
                </c:pt>
                <c:pt idx="44">
                  <c:v>6.9789800000000001E-3</c:v>
                </c:pt>
                <c:pt idx="45">
                  <c:v>7.30234E-3</c:v>
                </c:pt>
                <c:pt idx="46">
                  <c:v>7.4677099999999998E-3</c:v>
                </c:pt>
                <c:pt idx="47">
                  <c:v>7.5009300000000003E-3</c:v>
                </c:pt>
                <c:pt idx="48">
                  <c:v>7.8917799999999993E-3</c:v>
                </c:pt>
                <c:pt idx="49">
                  <c:v>7.1224000000000001E-3</c:v>
                </c:pt>
                <c:pt idx="50">
                  <c:v>8.39056E-3</c:v>
                </c:pt>
                <c:pt idx="51">
                  <c:v>8.8825299999999996E-3</c:v>
                </c:pt>
                <c:pt idx="52">
                  <c:v>7.71683E-3</c:v>
                </c:pt>
                <c:pt idx="53">
                  <c:v>8.8638699999999994E-3</c:v>
                </c:pt>
                <c:pt idx="54">
                  <c:v>8.9121600000000006E-3</c:v>
                </c:pt>
                <c:pt idx="55">
                  <c:v>1.0169299999999999E-2</c:v>
                </c:pt>
                <c:pt idx="56">
                  <c:v>1.0075300000000001E-2</c:v>
                </c:pt>
                <c:pt idx="57">
                  <c:v>9.9785900000000007E-3</c:v>
                </c:pt>
                <c:pt idx="58">
                  <c:v>1.0754E-2</c:v>
                </c:pt>
                <c:pt idx="59">
                  <c:v>1.0574500000000001E-2</c:v>
                </c:pt>
                <c:pt idx="60">
                  <c:v>1.01904E-2</c:v>
                </c:pt>
                <c:pt idx="61">
                  <c:v>1.16519E-2</c:v>
                </c:pt>
                <c:pt idx="62">
                  <c:v>1.1583599999999999E-2</c:v>
                </c:pt>
                <c:pt idx="63">
                  <c:v>1.16341E-2</c:v>
                </c:pt>
                <c:pt idx="64">
                  <c:v>1.2027400000000001E-2</c:v>
                </c:pt>
                <c:pt idx="65">
                  <c:v>1.2244400000000001E-2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D-4440-B3A4-319B96B23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41816880327981"/>
          <c:y val="0.56582662372602444"/>
          <c:w val="0.11641378711958526"/>
          <c:h val="0.1018106834535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Graphics Linear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7353419665517E-2"/>
          <c:y val="7.4590258166412612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Data'!$E$2:$E$67</c:f>
              <c:numCache>
                <c:formatCode>General</c:formatCode>
                <c:ptCount val="66"/>
                <c:pt idx="0">
                  <c:v>8.8319999999999995E-6</c:v>
                </c:pt>
                <c:pt idx="1">
                  <c:v>2.0767999999999998E-5</c:v>
                </c:pt>
                <c:pt idx="2">
                  <c:v>3.5200000000000002E-5</c:v>
                </c:pt>
                <c:pt idx="3">
                  <c:v>4.384E-5</c:v>
                </c:pt>
                <c:pt idx="4">
                  <c:v>5.0591999999999999E-5</c:v>
                </c:pt>
                <c:pt idx="5">
                  <c:v>5.7920000000000001E-5</c:v>
                </c:pt>
                <c:pt idx="6">
                  <c:v>6.5407999999999994E-5</c:v>
                </c:pt>
                <c:pt idx="7">
                  <c:v>7.2639999999999996E-5</c:v>
                </c:pt>
                <c:pt idx="8">
                  <c:v>8.0352000000000006E-5</c:v>
                </c:pt>
                <c:pt idx="9">
                  <c:v>8.7231999999999994E-5</c:v>
                </c:pt>
                <c:pt idx="10">
                  <c:v>1.23776E-4</c:v>
                </c:pt>
                <c:pt idx="11">
                  <c:v>2.0016000000000001E-4</c:v>
                </c:pt>
                <c:pt idx="12">
                  <c:v>2.8844800000000001E-4</c:v>
                </c:pt>
                <c:pt idx="13">
                  <c:v>3.4371199999999998E-4</c:v>
                </c:pt>
                <c:pt idx="14">
                  <c:v>4.22784E-4</c:v>
                </c:pt>
                <c:pt idx="15">
                  <c:v>4.84224E-4</c:v>
                </c:pt>
                <c:pt idx="16">
                  <c:v>5.7811199999999998E-4</c:v>
                </c:pt>
                <c:pt idx="17">
                  <c:v>7.7171200000000003E-4</c:v>
                </c:pt>
                <c:pt idx="18">
                  <c:v>1.0607399999999999E-3</c:v>
                </c:pt>
                <c:pt idx="19">
                  <c:v>1.4170599999999999E-3</c:v>
                </c:pt>
                <c:pt idx="20">
                  <c:v>1.19366E-3</c:v>
                </c:pt>
                <c:pt idx="21">
                  <c:v>2.1817899999999999E-3</c:v>
                </c:pt>
                <c:pt idx="22">
                  <c:v>1.92589E-3</c:v>
                </c:pt>
                <c:pt idx="23">
                  <c:v>2.2879699999999998E-3</c:v>
                </c:pt>
                <c:pt idx="24">
                  <c:v>2.7325100000000001E-3</c:v>
                </c:pt>
                <c:pt idx="25">
                  <c:v>2.3161599999999998E-3</c:v>
                </c:pt>
                <c:pt idx="26">
                  <c:v>2.32198E-3</c:v>
                </c:pt>
                <c:pt idx="27">
                  <c:v>2.4906899999999998E-3</c:v>
                </c:pt>
                <c:pt idx="28">
                  <c:v>3.1962599999999998E-3</c:v>
                </c:pt>
                <c:pt idx="29">
                  <c:v>3.3782999999999999E-3</c:v>
                </c:pt>
                <c:pt idx="30">
                  <c:v>4.0294700000000003E-3</c:v>
                </c:pt>
                <c:pt idx="31">
                  <c:v>3.2628499999999999E-3</c:v>
                </c:pt>
                <c:pt idx="32">
                  <c:v>4.4651200000000004E-3</c:v>
                </c:pt>
                <c:pt idx="33">
                  <c:v>3.68739E-3</c:v>
                </c:pt>
                <c:pt idx="34">
                  <c:v>5.0010200000000001E-3</c:v>
                </c:pt>
                <c:pt idx="35">
                  <c:v>5.1751399999999999E-3</c:v>
                </c:pt>
                <c:pt idx="36">
                  <c:v>4.4877399999999996E-3</c:v>
                </c:pt>
                <c:pt idx="37">
                  <c:v>5.3500800000000001E-3</c:v>
                </c:pt>
                <c:pt idx="38">
                  <c:v>5.3654699999999998E-3</c:v>
                </c:pt>
                <c:pt idx="39">
                  <c:v>4.9390399999999996E-3</c:v>
                </c:pt>
                <c:pt idx="40">
                  <c:v>6.3092799999999996E-3</c:v>
                </c:pt>
                <c:pt idx="41">
                  <c:v>6.56406E-3</c:v>
                </c:pt>
                <c:pt idx="42">
                  <c:v>5.5732500000000001E-3</c:v>
                </c:pt>
                <c:pt idx="43">
                  <c:v>6.7669100000000001E-3</c:v>
                </c:pt>
                <c:pt idx="44">
                  <c:v>6.9789800000000001E-3</c:v>
                </c:pt>
                <c:pt idx="45">
                  <c:v>7.30234E-3</c:v>
                </c:pt>
                <c:pt idx="46">
                  <c:v>7.4677099999999998E-3</c:v>
                </c:pt>
                <c:pt idx="47">
                  <c:v>7.5009300000000003E-3</c:v>
                </c:pt>
                <c:pt idx="48">
                  <c:v>7.8917799999999993E-3</c:v>
                </c:pt>
                <c:pt idx="49">
                  <c:v>7.1224000000000001E-3</c:v>
                </c:pt>
                <c:pt idx="50">
                  <c:v>8.39056E-3</c:v>
                </c:pt>
                <c:pt idx="51">
                  <c:v>8.8825299999999996E-3</c:v>
                </c:pt>
                <c:pt idx="52">
                  <c:v>7.71683E-3</c:v>
                </c:pt>
                <c:pt idx="53">
                  <c:v>8.8638699999999994E-3</c:v>
                </c:pt>
                <c:pt idx="54">
                  <c:v>8.9121600000000006E-3</c:v>
                </c:pt>
                <c:pt idx="55">
                  <c:v>1.0169299999999999E-2</c:v>
                </c:pt>
                <c:pt idx="56">
                  <c:v>1.0075300000000001E-2</c:v>
                </c:pt>
                <c:pt idx="57">
                  <c:v>9.9785900000000007E-3</c:v>
                </c:pt>
                <c:pt idx="58">
                  <c:v>1.0754E-2</c:v>
                </c:pt>
                <c:pt idx="59">
                  <c:v>1.0574500000000001E-2</c:v>
                </c:pt>
                <c:pt idx="60">
                  <c:v>1.01904E-2</c:v>
                </c:pt>
                <c:pt idx="61">
                  <c:v>1.16519E-2</c:v>
                </c:pt>
                <c:pt idx="62">
                  <c:v>1.1583599999999999E-2</c:v>
                </c:pt>
                <c:pt idx="63">
                  <c:v>1.16341E-2</c:v>
                </c:pt>
                <c:pt idx="64">
                  <c:v>1.2027400000000001E-2</c:v>
                </c:pt>
                <c:pt idx="65">
                  <c:v>1.2244400000000001E-2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A5-4779-B7E9-4D639C405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41816880327981"/>
          <c:y val="0.56582662372602444"/>
          <c:w val="0.11641378711958526"/>
          <c:h val="0.1018106834535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Graphics 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7353419665517E-2"/>
          <c:y val="7.4590258166412612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384304028112188"/>
                  <c:y val="-1.18879050348420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Data'!$G$16:$G$67</c:f>
              <c:numCache>
                <c:formatCode>General</c:formatCode>
                <c:ptCount val="52"/>
                <c:pt idx="0">
                  <c:v>459776</c:v>
                </c:pt>
                <c:pt idx="1">
                  <c:v>525312</c:v>
                </c:pt>
                <c:pt idx="2">
                  <c:v>623616</c:v>
                </c:pt>
                <c:pt idx="3">
                  <c:v>705536</c:v>
                </c:pt>
                <c:pt idx="4">
                  <c:v>787456</c:v>
                </c:pt>
                <c:pt idx="5">
                  <c:v>934912</c:v>
                </c:pt>
                <c:pt idx="6">
                  <c:v>1098752</c:v>
                </c:pt>
                <c:pt idx="7">
                  <c:v>1262592</c:v>
                </c:pt>
                <c:pt idx="8">
                  <c:v>1426432</c:v>
                </c:pt>
                <c:pt idx="9">
                  <c:v>1590272</c:v>
                </c:pt>
                <c:pt idx="10">
                  <c:v>1754112</c:v>
                </c:pt>
                <c:pt idx="11">
                  <c:v>1917952</c:v>
                </c:pt>
                <c:pt idx="12">
                  <c:v>2081792</c:v>
                </c:pt>
                <c:pt idx="13">
                  <c:v>2245632</c:v>
                </c:pt>
                <c:pt idx="14">
                  <c:v>2409472</c:v>
                </c:pt>
                <c:pt idx="15">
                  <c:v>2573312</c:v>
                </c:pt>
                <c:pt idx="16">
                  <c:v>2737152</c:v>
                </c:pt>
                <c:pt idx="17">
                  <c:v>2900992</c:v>
                </c:pt>
                <c:pt idx="18">
                  <c:v>3064832</c:v>
                </c:pt>
                <c:pt idx="19">
                  <c:v>3228672</c:v>
                </c:pt>
                <c:pt idx="20">
                  <c:v>3392512</c:v>
                </c:pt>
                <c:pt idx="21">
                  <c:v>3539968</c:v>
                </c:pt>
                <c:pt idx="22">
                  <c:v>3703808</c:v>
                </c:pt>
                <c:pt idx="23">
                  <c:v>3867648</c:v>
                </c:pt>
                <c:pt idx="24">
                  <c:v>4031488</c:v>
                </c:pt>
                <c:pt idx="25">
                  <c:v>4195328</c:v>
                </c:pt>
                <c:pt idx="26">
                  <c:v>4359168</c:v>
                </c:pt>
                <c:pt idx="27">
                  <c:v>4523008</c:v>
                </c:pt>
                <c:pt idx="28">
                  <c:v>4686848</c:v>
                </c:pt>
                <c:pt idx="29">
                  <c:v>4850688</c:v>
                </c:pt>
                <c:pt idx="30">
                  <c:v>5014528</c:v>
                </c:pt>
                <c:pt idx="31">
                  <c:v>5178368</c:v>
                </c:pt>
                <c:pt idx="32">
                  <c:v>5342208</c:v>
                </c:pt>
                <c:pt idx="33">
                  <c:v>5506048</c:v>
                </c:pt>
                <c:pt idx="34">
                  <c:v>5669888</c:v>
                </c:pt>
                <c:pt idx="35">
                  <c:v>5833728</c:v>
                </c:pt>
                <c:pt idx="36">
                  <c:v>5997568</c:v>
                </c:pt>
                <c:pt idx="37">
                  <c:v>6112256</c:v>
                </c:pt>
                <c:pt idx="38">
                  <c:v>6243328</c:v>
                </c:pt>
                <c:pt idx="39">
                  <c:v>6276096</c:v>
                </c:pt>
                <c:pt idx="40">
                  <c:v>7324672</c:v>
                </c:pt>
                <c:pt idx="41">
                  <c:v>7427072</c:v>
                </c:pt>
                <c:pt idx="42">
                  <c:v>7529472</c:v>
                </c:pt>
                <c:pt idx="43">
                  <c:v>7631872</c:v>
                </c:pt>
                <c:pt idx="44">
                  <c:v>7734272</c:v>
                </c:pt>
                <c:pt idx="45">
                  <c:v>7836672</c:v>
                </c:pt>
                <c:pt idx="46">
                  <c:v>7939072</c:v>
                </c:pt>
                <c:pt idx="47">
                  <c:v>8373248</c:v>
                </c:pt>
                <c:pt idx="48">
                  <c:v>8475648</c:v>
                </c:pt>
                <c:pt idx="49">
                  <c:v>8578048</c:v>
                </c:pt>
                <c:pt idx="50">
                  <c:v>8680448</c:v>
                </c:pt>
                <c:pt idx="51">
                  <c:v>8782848</c:v>
                </c:pt>
              </c:numCache>
            </c:numRef>
          </c:xVal>
          <c:yVal>
            <c:numRef>
              <c:f>'PQBRT Data'!$E$41:$E$67</c:f>
              <c:numCache>
                <c:formatCode>General</c:formatCode>
                <c:ptCount val="27"/>
                <c:pt idx="0">
                  <c:v>4.9390399999999996E-3</c:v>
                </c:pt>
                <c:pt idx="1">
                  <c:v>6.3092799999999996E-3</c:v>
                </c:pt>
                <c:pt idx="2">
                  <c:v>6.56406E-3</c:v>
                </c:pt>
                <c:pt idx="3">
                  <c:v>5.5732500000000001E-3</c:v>
                </c:pt>
                <c:pt idx="4">
                  <c:v>6.7669100000000001E-3</c:v>
                </c:pt>
                <c:pt idx="5">
                  <c:v>6.9789800000000001E-3</c:v>
                </c:pt>
                <c:pt idx="6">
                  <c:v>7.30234E-3</c:v>
                </c:pt>
                <c:pt idx="7">
                  <c:v>7.4677099999999998E-3</c:v>
                </c:pt>
                <c:pt idx="8">
                  <c:v>7.5009300000000003E-3</c:v>
                </c:pt>
                <c:pt idx="9">
                  <c:v>7.8917799999999993E-3</c:v>
                </c:pt>
                <c:pt idx="10">
                  <c:v>7.1224000000000001E-3</c:v>
                </c:pt>
                <c:pt idx="11">
                  <c:v>8.39056E-3</c:v>
                </c:pt>
                <c:pt idx="12">
                  <c:v>8.8825299999999996E-3</c:v>
                </c:pt>
                <c:pt idx="13">
                  <c:v>7.71683E-3</c:v>
                </c:pt>
                <c:pt idx="14">
                  <c:v>8.8638699999999994E-3</c:v>
                </c:pt>
                <c:pt idx="15">
                  <c:v>8.9121600000000006E-3</c:v>
                </c:pt>
                <c:pt idx="16">
                  <c:v>1.0169299999999999E-2</c:v>
                </c:pt>
                <c:pt idx="17">
                  <c:v>1.0075300000000001E-2</c:v>
                </c:pt>
                <c:pt idx="18">
                  <c:v>9.9785900000000007E-3</c:v>
                </c:pt>
                <c:pt idx="19">
                  <c:v>1.0754E-2</c:v>
                </c:pt>
                <c:pt idx="20">
                  <c:v>1.0574500000000001E-2</c:v>
                </c:pt>
                <c:pt idx="21">
                  <c:v>1.01904E-2</c:v>
                </c:pt>
                <c:pt idx="22">
                  <c:v>1.16519E-2</c:v>
                </c:pt>
                <c:pt idx="23">
                  <c:v>1.1583599999999999E-2</c:v>
                </c:pt>
                <c:pt idx="24">
                  <c:v>1.16341E-2</c:v>
                </c:pt>
                <c:pt idx="25">
                  <c:v>1.2027400000000001E-2</c:v>
                </c:pt>
                <c:pt idx="26">
                  <c:v>1.2244400000000001E-2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2-4001-A805-51F2F9271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41816880327981"/>
          <c:y val="0.56582662372602444"/>
          <c:w val="0.11641378711958526"/>
          <c:h val="0.1018106834535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Calcs'!$I$3:$I$67</c:f>
              <c:numCache>
                <c:formatCode>General</c:formatCode>
                <c:ptCount val="65"/>
                <c:pt idx="0">
                  <c:v>-6.1929274655746687</c:v>
                </c:pt>
                <c:pt idx="1">
                  <c:v>-3.8779658774485402</c:v>
                </c:pt>
                <c:pt idx="2">
                  <c:v>-3.5383584179384551</c:v>
                </c:pt>
                <c:pt idx="3">
                  <c:v>-3.4098816542468642</c:v>
                </c:pt>
                <c:pt idx="4">
                  <c:v>-3.313107307815442</c:v>
                </c:pt>
                <c:pt idx="5">
                  <c:v>-3.2354460836470995</c:v>
                </c:pt>
                <c:pt idx="6">
                  <c:v>-3.1705792389973038</c:v>
                </c:pt>
                <c:pt idx="7">
                  <c:v>-3.1148814084042922</c:v>
                </c:pt>
                <c:pt idx="8">
                  <c:v>-3.0660786185884517</c:v>
                </c:pt>
                <c:pt idx="9">
                  <c:v>-3.0226502651578349</c:v>
                </c:pt>
                <c:pt idx="10">
                  <c:v>-2.8598404496416938</c:v>
                </c:pt>
                <c:pt idx="11">
                  <c:v>-2.7155013684736291</c:v>
                </c:pt>
                <c:pt idx="12">
                  <c:v>-2.5662758417447309</c:v>
                </c:pt>
                <c:pt idx="13">
                  <c:v>-2.4910724160821358</c:v>
                </c:pt>
                <c:pt idx="14">
                  <c:v>-2.4136022950686948</c:v>
                </c:pt>
                <c:pt idx="15">
                  <c:v>-2.3609940274759165</c:v>
                </c:pt>
                <c:pt idx="16">
                  <c:v>-2.2932690790574695</c:v>
                </c:pt>
                <c:pt idx="17">
                  <c:v>-2.2445416773531441</c:v>
                </c:pt>
                <c:pt idx="18">
                  <c:v>-2.2011730163885082</c:v>
                </c:pt>
                <c:pt idx="19">
                  <c:v>-2.1334076054904427</c:v>
                </c:pt>
                <c:pt idx="20">
                  <c:v>-2.0696561455587368</c:v>
                </c:pt>
                <c:pt idx="21">
                  <c:v>-2.0147821985000531</c:v>
                </c:pt>
                <c:pt idx="22">
                  <c:v>-1.9666128595010699</c:v>
                </c:pt>
                <c:pt idx="23">
                  <c:v>-1.9236867097702346</c:v>
                </c:pt>
                <c:pt idx="24">
                  <c:v>-1.8849735396109741</c:v>
                </c:pt>
                <c:pt idx="25">
                  <c:v>-1.84971979302441</c:v>
                </c:pt>
                <c:pt idx="26">
                  <c:v>-1.8173575983288659</c:v>
                </c:pt>
                <c:pt idx="27">
                  <c:v>-1.7874483656739537</c:v>
                </c:pt>
                <c:pt idx="28">
                  <c:v>-1.7596462968797741</c:v>
                </c:pt>
                <c:pt idx="29">
                  <c:v>-1.7336739253271265</c:v>
                </c:pt>
                <c:pt idx="30">
                  <c:v>-1.7093052196176917</c:v>
                </c:pt>
                <c:pt idx="31">
                  <c:v>-1.6863536070162484</c:v>
                </c:pt>
                <c:pt idx="32">
                  <c:v>-1.6646632918490907</c:v>
                </c:pt>
                <c:pt idx="33">
                  <c:v>-1.644102837560947</c:v>
                </c:pt>
                <c:pt idx="34">
                  <c:v>-1.6245603391213379</c:v>
                </c:pt>
                <c:pt idx="35">
                  <c:v>-1.6077627686682794</c:v>
                </c:pt>
                <c:pt idx="36">
                  <c:v>-1.5899005195746483</c:v>
                </c:pt>
                <c:pt idx="37">
                  <c:v>-1.5728115657424588</c:v>
                </c:pt>
                <c:pt idx="38">
                  <c:v>-1.5564317210847491</c:v>
                </c:pt>
                <c:pt idx="39">
                  <c:v>-1.5407044735738316</c:v>
                </c:pt>
                <c:pt idx="40">
                  <c:v>-1.5255798086403818</c:v>
                </c:pt>
                <c:pt idx="41">
                  <c:v>-1.511013249771028</c:v>
                </c:pt>
                <c:pt idx="42">
                  <c:v>-1.4969650698992787</c:v>
                </c:pt>
                <c:pt idx="43">
                  <c:v>-1.4833996383550394</c:v>
                </c:pt>
                <c:pt idx="44">
                  <c:v>-1.4702848763372618</c:v>
                </c:pt>
                <c:pt idx="45">
                  <c:v>-1.4575917999629597</c:v>
                </c:pt>
                <c:pt idx="46">
                  <c:v>-1.4452941345160957</c:v>
                </c:pt>
                <c:pt idx="47">
                  <c:v>-1.4333679869848757</c:v>
                </c:pt>
                <c:pt idx="48">
                  <c:v>-1.4217915666276291</c:v>
                </c:pt>
                <c:pt idx="49">
                  <c:v>-1.4105449453544763</c:v>
                </c:pt>
                <c:pt idx="50">
                  <c:v>-1.3996098513050903</c:v>
                </c:pt>
                <c:pt idx="51">
                  <c:v>-1.392131596260354</c:v>
                </c:pt>
                <c:pt idx="52">
                  <c:v>-1.3837549518409311</c:v>
                </c:pt>
                <c:pt idx="53">
                  <c:v>-1.3816882695491692</c:v>
                </c:pt>
                <c:pt idx="54">
                  <c:v>-1.3206915729721471</c:v>
                </c:pt>
                <c:pt idx="55">
                  <c:v>-1.3152104353718617</c:v>
                </c:pt>
                <c:pt idx="56">
                  <c:v>-1.3098043533662675</c:v>
                </c:pt>
                <c:pt idx="57">
                  <c:v>-1.3044712991540433</c:v>
                </c:pt>
                <c:pt idx="58">
                  <c:v>-1.2992093260183877</c:v>
                </c:pt>
                <c:pt idx="59">
                  <c:v>-1.2940165640607795</c:v>
                </c:pt>
                <c:pt idx="60">
                  <c:v>-1.2888912162116908</c:v>
                </c:pt>
                <c:pt idx="61">
                  <c:v>-1.2678699046781876</c:v>
                </c:pt>
                <c:pt idx="62">
                  <c:v>-1.2630710124821825</c:v>
                </c:pt>
                <c:pt idx="63">
                  <c:v>-1.2583297521854124</c:v>
                </c:pt>
                <c:pt idx="64">
                  <c:v>-1.2536447559475379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4C-414B-A92A-2C48B414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Residue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Calcs'!$K$3:$K$67</c:f>
              <c:numCache>
                <c:formatCode>General</c:formatCode>
                <c:ptCount val="6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4C-4588-A091-F0702B581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Compute Polynomial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7353419665517E-2"/>
          <c:y val="7.4590258166412612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Data'!$D$2:$D$67</c:f>
              <c:numCache>
                <c:formatCode>General</c:formatCode>
                <c:ptCount val="66"/>
                <c:pt idx="0">
                  <c:v>8.2560000000000002E-6</c:v>
                </c:pt>
                <c:pt idx="1">
                  <c:v>4.5952000000000003E-5</c:v>
                </c:pt>
                <c:pt idx="2">
                  <c:v>9.8239999999999995E-5</c:v>
                </c:pt>
                <c:pt idx="3">
                  <c:v>1.34144E-4</c:v>
                </c:pt>
                <c:pt idx="4">
                  <c:v>1.6966400000000001E-4</c:v>
                </c:pt>
                <c:pt idx="5">
                  <c:v>2.02432E-4</c:v>
                </c:pt>
                <c:pt idx="6">
                  <c:v>2.4064E-4</c:v>
                </c:pt>
                <c:pt idx="7">
                  <c:v>2.7782399999999997E-4</c:v>
                </c:pt>
                <c:pt idx="8">
                  <c:v>3.1132799999999998E-4</c:v>
                </c:pt>
                <c:pt idx="9">
                  <c:v>3.6988800000000002E-4</c:v>
                </c:pt>
                <c:pt idx="10">
                  <c:v>5.6009600000000005E-4</c:v>
                </c:pt>
                <c:pt idx="11">
                  <c:v>1.6688300000000001E-3</c:v>
                </c:pt>
                <c:pt idx="12">
                  <c:v>1.51936E-3</c:v>
                </c:pt>
                <c:pt idx="13">
                  <c:v>1.8975000000000001E-3</c:v>
                </c:pt>
                <c:pt idx="14">
                  <c:v>2.38339E-3</c:v>
                </c:pt>
                <c:pt idx="15">
                  <c:v>2.7862999999999998E-3</c:v>
                </c:pt>
                <c:pt idx="16">
                  <c:v>3.39478E-3</c:v>
                </c:pt>
                <c:pt idx="17">
                  <c:v>5.0243500000000003E-3</c:v>
                </c:pt>
                <c:pt idx="18">
                  <c:v>5.3068799999999999E-3</c:v>
                </c:pt>
                <c:pt idx="19">
                  <c:v>6.1601599999999996E-3</c:v>
                </c:pt>
                <c:pt idx="20">
                  <c:v>6.34733E-3</c:v>
                </c:pt>
                <c:pt idx="21">
                  <c:v>7.7186599999999996E-3</c:v>
                </c:pt>
                <c:pt idx="22">
                  <c:v>9.3664300000000002E-3</c:v>
                </c:pt>
                <c:pt idx="23">
                  <c:v>1.02355E-2</c:v>
                </c:pt>
                <c:pt idx="24">
                  <c:v>1.14123E-2</c:v>
                </c:pt>
                <c:pt idx="25">
                  <c:v>1.2407E-2</c:v>
                </c:pt>
                <c:pt idx="26">
                  <c:v>1.35271E-2</c:v>
                </c:pt>
                <c:pt idx="27">
                  <c:v>1.45918E-2</c:v>
                </c:pt>
                <c:pt idx="28">
                  <c:v>1.54407E-2</c:v>
                </c:pt>
                <c:pt idx="29">
                  <c:v>1.6698500000000002E-2</c:v>
                </c:pt>
                <c:pt idx="30">
                  <c:v>1.77042E-2</c:v>
                </c:pt>
                <c:pt idx="31">
                  <c:v>1.8486900000000001E-2</c:v>
                </c:pt>
                <c:pt idx="32">
                  <c:v>1.9658599999999998E-2</c:v>
                </c:pt>
                <c:pt idx="33">
                  <c:v>2.0727499999999999E-2</c:v>
                </c:pt>
                <c:pt idx="34">
                  <c:v>2.16616E-2</c:v>
                </c:pt>
                <c:pt idx="35">
                  <c:v>2.3197099999999998E-2</c:v>
                </c:pt>
                <c:pt idx="36">
                  <c:v>2.4035999999999998E-2</c:v>
                </c:pt>
                <c:pt idx="37">
                  <c:v>2.4772599999999999E-2</c:v>
                </c:pt>
                <c:pt idx="38">
                  <c:v>2.6402800000000001E-2</c:v>
                </c:pt>
                <c:pt idx="39">
                  <c:v>2.7050000000000001E-2</c:v>
                </c:pt>
                <c:pt idx="40">
                  <c:v>2.85463E-2</c:v>
                </c:pt>
                <c:pt idx="41">
                  <c:v>2.93093E-2</c:v>
                </c:pt>
                <c:pt idx="42">
                  <c:v>3.0510499999999999E-2</c:v>
                </c:pt>
                <c:pt idx="43">
                  <c:v>3.1320399999999998E-2</c:v>
                </c:pt>
                <c:pt idx="44">
                  <c:v>3.2354300000000003E-2</c:v>
                </c:pt>
                <c:pt idx="45">
                  <c:v>3.3709599999999999E-2</c:v>
                </c:pt>
                <c:pt idx="46">
                  <c:v>3.4519599999999998E-2</c:v>
                </c:pt>
                <c:pt idx="47">
                  <c:v>3.6268399999999999E-2</c:v>
                </c:pt>
                <c:pt idx="48">
                  <c:v>3.65942E-2</c:v>
                </c:pt>
                <c:pt idx="49">
                  <c:v>3.8255400000000002E-2</c:v>
                </c:pt>
                <c:pt idx="50">
                  <c:v>3.8784199999999998E-2</c:v>
                </c:pt>
                <c:pt idx="51">
                  <c:v>3.9933000000000003E-2</c:v>
                </c:pt>
                <c:pt idx="52">
                  <c:v>4.1501999999999997E-2</c:v>
                </c:pt>
                <c:pt idx="53">
                  <c:v>4.0486300000000003E-2</c:v>
                </c:pt>
                <c:pt idx="54">
                  <c:v>4.79792E-2</c:v>
                </c:pt>
                <c:pt idx="55">
                  <c:v>4.87362E-2</c:v>
                </c:pt>
                <c:pt idx="56">
                  <c:v>4.92591E-2</c:v>
                </c:pt>
                <c:pt idx="57">
                  <c:v>4.9800799999999999E-2</c:v>
                </c:pt>
                <c:pt idx="58">
                  <c:v>5.0283000000000001E-2</c:v>
                </c:pt>
                <c:pt idx="59">
                  <c:v>5.1368900000000002E-2</c:v>
                </c:pt>
                <c:pt idx="60">
                  <c:v>5.1689199999999998E-2</c:v>
                </c:pt>
                <c:pt idx="61">
                  <c:v>5.4891500000000003E-2</c:v>
                </c:pt>
                <c:pt idx="62">
                  <c:v>5.5347399999999998E-2</c:v>
                </c:pt>
                <c:pt idx="63">
                  <c:v>5.5708399999999998E-2</c:v>
                </c:pt>
                <c:pt idx="64">
                  <c:v>5.6869999999999997E-2</c:v>
                </c:pt>
                <c:pt idx="65">
                  <c:v>5.7902099999999998E-2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AA-45EE-8807-44E8AE0BE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41816880327981"/>
          <c:y val="0.56582662372602444"/>
          <c:w val="0.11641378711958526"/>
          <c:h val="0.1018106834535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Compute Linear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7353419665517E-2"/>
          <c:y val="7.4590258166412612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Data'!$D$2:$D$67</c:f>
              <c:numCache>
                <c:formatCode>General</c:formatCode>
                <c:ptCount val="66"/>
                <c:pt idx="0">
                  <c:v>8.2560000000000002E-6</c:v>
                </c:pt>
                <c:pt idx="1">
                  <c:v>4.5952000000000003E-5</c:v>
                </c:pt>
                <c:pt idx="2">
                  <c:v>9.8239999999999995E-5</c:v>
                </c:pt>
                <c:pt idx="3">
                  <c:v>1.34144E-4</c:v>
                </c:pt>
                <c:pt idx="4">
                  <c:v>1.6966400000000001E-4</c:v>
                </c:pt>
                <c:pt idx="5">
                  <c:v>2.02432E-4</c:v>
                </c:pt>
                <c:pt idx="6">
                  <c:v>2.4064E-4</c:v>
                </c:pt>
                <c:pt idx="7">
                  <c:v>2.7782399999999997E-4</c:v>
                </c:pt>
                <c:pt idx="8">
                  <c:v>3.1132799999999998E-4</c:v>
                </c:pt>
                <c:pt idx="9">
                  <c:v>3.6988800000000002E-4</c:v>
                </c:pt>
                <c:pt idx="10">
                  <c:v>5.6009600000000005E-4</c:v>
                </c:pt>
                <c:pt idx="11">
                  <c:v>1.6688300000000001E-3</c:v>
                </c:pt>
                <c:pt idx="12">
                  <c:v>1.51936E-3</c:v>
                </c:pt>
                <c:pt idx="13">
                  <c:v>1.8975000000000001E-3</c:v>
                </c:pt>
                <c:pt idx="14">
                  <c:v>2.38339E-3</c:v>
                </c:pt>
                <c:pt idx="15">
                  <c:v>2.7862999999999998E-3</c:v>
                </c:pt>
                <c:pt idx="16">
                  <c:v>3.39478E-3</c:v>
                </c:pt>
                <c:pt idx="17">
                  <c:v>5.0243500000000003E-3</c:v>
                </c:pt>
                <c:pt idx="18">
                  <c:v>5.3068799999999999E-3</c:v>
                </c:pt>
                <c:pt idx="19">
                  <c:v>6.1601599999999996E-3</c:v>
                </c:pt>
                <c:pt idx="20">
                  <c:v>6.34733E-3</c:v>
                </c:pt>
                <c:pt idx="21">
                  <c:v>7.7186599999999996E-3</c:v>
                </c:pt>
                <c:pt idx="22">
                  <c:v>9.3664300000000002E-3</c:v>
                </c:pt>
                <c:pt idx="23">
                  <c:v>1.02355E-2</c:v>
                </c:pt>
                <c:pt idx="24">
                  <c:v>1.14123E-2</c:v>
                </c:pt>
                <c:pt idx="25">
                  <c:v>1.2407E-2</c:v>
                </c:pt>
                <c:pt idx="26">
                  <c:v>1.35271E-2</c:v>
                </c:pt>
                <c:pt idx="27">
                  <c:v>1.45918E-2</c:v>
                </c:pt>
                <c:pt idx="28">
                  <c:v>1.54407E-2</c:v>
                </c:pt>
                <c:pt idx="29">
                  <c:v>1.6698500000000002E-2</c:v>
                </c:pt>
                <c:pt idx="30">
                  <c:v>1.77042E-2</c:v>
                </c:pt>
                <c:pt idx="31">
                  <c:v>1.8486900000000001E-2</c:v>
                </c:pt>
                <c:pt idx="32">
                  <c:v>1.9658599999999998E-2</c:v>
                </c:pt>
                <c:pt idx="33">
                  <c:v>2.0727499999999999E-2</c:v>
                </c:pt>
                <c:pt idx="34">
                  <c:v>2.16616E-2</c:v>
                </c:pt>
                <c:pt idx="35">
                  <c:v>2.3197099999999998E-2</c:v>
                </c:pt>
                <c:pt idx="36">
                  <c:v>2.4035999999999998E-2</c:v>
                </c:pt>
                <c:pt idx="37">
                  <c:v>2.4772599999999999E-2</c:v>
                </c:pt>
                <c:pt idx="38">
                  <c:v>2.6402800000000001E-2</c:v>
                </c:pt>
                <c:pt idx="39">
                  <c:v>2.7050000000000001E-2</c:v>
                </c:pt>
                <c:pt idx="40">
                  <c:v>2.85463E-2</c:v>
                </c:pt>
                <c:pt idx="41">
                  <c:v>2.93093E-2</c:v>
                </c:pt>
                <c:pt idx="42">
                  <c:v>3.0510499999999999E-2</c:v>
                </c:pt>
                <c:pt idx="43">
                  <c:v>3.1320399999999998E-2</c:v>
                </c:pt>
                <c:pt idx="44">
                  <c:v>3.2354300000000003E-2</c:v>
                </c:pt>
                <c:pt idx="45">
                  <c:v>3.3709599999999999E-2</c:v>
                </c:pt>
                <c:pt idx="46">
                  <c:v>3.4519599999999998E-2</c:v>
                </c:pt>
                <c:pt idx="47">
                  <c:v>3.6268399999999999E-2</c:v>
                </c:pt>
                <c:pt idx="48">
                  <c:v>3.65942E-2</c:v>
                </c:pt>
                <c:pt idx="49">
                  <c:v>3.8255400000000002E-2</c:v>
                </c:pt>
                <c:pt idx="50">
                  <c:v>3.8784199999999998E-2</c:v>
                </c:pt>
                <c:pt idx="51">
                  <c:v>3.9933000000000003E-2</c:v>
                </c:pt>
                <c:pt idx="52">
                  <c:v>4.1501999999999997E-2</c:v>
                </c:pt>
                <c:pt idx="53">
                  <c:v>4.0486300000000003E-2</c:v>
                </c:pt>
                <c:pt idx="54">
                  <c:v>4.79792E-2</c:v>
                </c:pt>
                <c:pt idx="55">
                  <c:v>4.87362E-2</c:v>
                </c:pt>
                <c:pt idx="56">
                  <c:v>4.92591E-2</c:v>
                </c:pt>
                <c:pt idx="57">
                  <c:v>4.9800799999999999E-2</c:v>
                </c:pt>
                <c:pt idx="58">
                  <c:v>5.0283000000000001E-2</c:v>
                </c:pt>
                <c:pt idx="59">
                  <c:v>5.1368900000000002E-2</c:v>
                </c:pt>
                <c:pt idx="60">
                  <c:v>5.1689199999999998E-2</c:v>
                </c:pt>
                <c:pt idx="61">
                  <c:v>5.4891500000000003E-2</c:v>
                </c:pt>
                <c:pt idx="62">
                  <c:v>5.5347399999999998E-2</c:v>
                </c:pt>
                <c:pt idx="63">
                  <c:v>5.5708399999999998E-2</c:v>
                </c:pt>
                <c:pt idx="64">
                  <c:v>5.6869999999999997E-2</c:v>
                </c:pt>
                <c:pt idx="65">
                  <c:v>5.7902099999999998E-2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56-4967-AA95-1D4D9FE72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41816880327981"/>
          <c:y val="0.56582662372602444"/>
          <c:w val="0.11641378711958526"/>
          <c:h val="0.1018106834535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Power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Calcs'!$A$3:$A$67</c:f>
              <c:numCache>
                <c:formatCode>General</c:formatCode>
                <c:ptCount val="65"/>
                <c:pt idx="0">
                  <c:v>1.7088E-5</c:v>
                </c:pt>
                <c:pt idx="1">
                  <c:v>6.6719999999999998E-5</c:v>
                </c:pt>
                <c:pt idx="2">
                  <c:v>1.3344E-4</c:v>
                </c:pt>
                <c:pt idx="3">
                  <c:v>1.7798400000000001E-4</c:v>
                </c:pt>
                <c:pt idx="4">
                  <c:v>2.20256E-4</c:v>
                </c:pt>
                <c:pt idx="5">
                  <c:v>2.6035199999999999E-4</c:v>
                </c:pt>
                <c:pt idx="6">
                  <c:v>3.0604800000000001E-4</c:v>
                </c:pt>
                <c:pt idx="7">
                  <c:v>3.5046399999999998E-4</c:v>
                </c:pt>
                <c:pt idx="8">
                  <c:v>3.9167999999999999E-4</c:v>
                </c:pt>
                <c:pt idx="9">
                  <c:v>4.5711999999999999E-4</c:v>
                </c:pt>
                <c:pt idx="10">
                  <c:v>6.8387200000000008E-4</c:v>
                </c:pt>
                <c:pt idx="11">
                  <c:v>1.8689900000000001E-3</c:v>
                </c:pt>
                <c:pt idx="12">
                  <c:v>1.8078079999999999E-3</c:v>
                </c:pt>
                <c:pt idx="13">
                  <c:v>2.2412120000000002E-3</c:v>
                </c:pt>
                <c:pt idx="14">
                  <c:v>2.8061739999999998E-3</c:v>
                </c:pt>
                <c:pt idx="15">
                  <c:v>3.2705239999999999E-3</c:v>
                </c:pt>
                <c:pt idx="16">
                  <c:v>3.9728920000000004E-3</c:v>
                </c:pt>
                <c:pt idx="17">
                  <c:v>5.7960620000000003E-3</c:v>
                </c:pt>
                <c:pt idx="18">
                  <c:v>6.3676200000000001E-3</c:v>
                </c:pt>
                <c:pt idx="19">
                  <c:v>7.5772199999999991E-3</c:v>
                </c:pt>
                <c:pt idx="20">
                  <c:v>7.54099E-3</c:v>
                </c:pt>
                <c:pt idx="21">
                  <c:v>9.9004499999999999E-3</c:v>
                </c:pt>
                <c:pt idx="22">
                  <c:v>1.129232E-2</c:v>
                </c:pt>
                <c:pt idx="23">
                  <c:v>1.252347E-2</c:v>
                </c:pt>
                <c:pt idx="24">
                  <c:v>1.4144810000000001E-2</c:v>
                </c:pt>
                <c:pt idx="25">
                  <c:v>1.4723159999999999E-2</c:v>
                </c:pt>
                <c:pt idx="26">
                  <c:v>1.5849080000000002E-2</c:v>
                </c:pt>
                <c:pt idx="27">
                  <c:v>1.7082489999999999E-2</c:v>
                </c:pt>
                <c:pt idx="28">
                  <c:v>1.8636960000000001E-2</c:v>
                </c:pt>
                <c:pt idx="29">
                  <c:v>2.0076800000000002E-2</c:v>
                </c:pt>
                <c:pt idx="30">
                  <c:v>2.173367E-2</c:v>
                </c:pt>
                <c:pt idx="31">
                  <c:v>2.1749750000000002E-2</c:v>
                </c:pt>
                <c:pt idx="32">
                  <c:v>2.4123719999999998E-2</c:v>
                </c:pt>
                <c:pt idx="33">
                  <c:v>2.4414889999999998E-2</c:v>
                </c:pt>
                <c:pt idx="34">
                  <c:v>2.6662619999999998E-2</c:v>
                </c:pt>
                <c:pt idx="35">
                  <c:v>2.837224E-2</c:v>
                </c:pt>
                <c:pt idx="36">
                  <c:v>2.8523739999999999E-2</c:v>
                </c:pt>
                <c:pt idx="37">
                  <c:v>3.0122679999999999E-2</c:v>
                </c:pt>
                <c:pt idx="38">
                  <c:v>3.1768270000000001E-2</c:v>
                </c:pt>
                <c:pt idx="39">
                  <c:v>3.1989040000000003E-2</c:v>
                </c:pt>
                <c:pt idx="40">
                  <c:v>3.4855579999999997E-2</c:v>
                </c:pt>
                <c:pt idx="41">
                  <c:v>3.587336E-2</c:v>
                </c:pt>
                <c:pt idx="42">
                  <c:v>3.6083749999999998E-2</c:v>
                </c:pt>
                <c:pt idx="43">
                  <c:v>3.8087309999999999E-2</c:v>
                </c:pt>
                <c:pt idx="44">
                  <c:v>3.9333280000000005E-2</c:v>
                </c:pt>
                <c:pt idx="45">
                  <c:v>4.1011939999999997E-2</c:v>
                </c:pt>
                <c:pt idx="46">
                  <c:v>4.198731E-2</c:v>
                </c:pt>
                <c:pt idx="47">
                  <c:v>4.3769330000000002E-2</c:v>
                </c:pt>
                <c:pt idx="48">
                  <c:v>4.4485980000000001E-2</c:v>
                </c:pt>
                <c:pt idx="49">
                  <c:v>4.5377800000000003E-2</c:v>
                </c:pt>
                <c:pt idx="50">
                  <c:v>4.7174759999999996E-2</c:v>
                </c:pt>
                <c:pt idx="51">
                  <c:v>4.8815530000000003E-2</c:v>
                </c:pt>
                <c:pt idx="52">
                  <c:v>4.9218829999999998E-2</c:v>
                </c:pt>
                <c:pt idx="53">
                  <c:v>4.9350169999999999E-2</c:v>
                </c:pt>
                <c:pt idx="54">
                  <c:v>5.6891360000000002E-2</c:v>
                </c:pt>
                <c:pt idx="55">
                  <c:v>5.89055E-2</c:v>
                </c:pt>
                <c:pt idx="56">
                  <c:v>5.9334400000000002E-2</c:v>
                </c:pt>
                <c:pt idx="57">
                  <c:v>5.9779390000000002E-2</c:v>
                </c:pt>
                <c:pt idx="58">
                  <c:v>6.1037000000000001E-2</c:v>
                </c:pt>
                <c:pt idx="59">
                  <c:v>6.1943400000000003E-2</c:v>
                </c:pt>
                <c:pt idx="60">
                  <c:v>6.18796E-2</c:v>
                </c:pt>
                <c:pt idx="61">
                  <c:v>6.6543400000000003E-2</c:v>
                </c:pt>
                <c:pt idx="62">
                  <c:v>6.6930999999999991E-2</c:v>
                </c:pt>
                <c:pt idx="63">
                  <c:v>6.73425E-2</c:v>
                </c:pt>
                <c:pt idx="64">
                  <c:v>6.8897399999999998E-2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E9-4BC4-8B4B-6ED60CAB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Compute Polynomial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7353419665517E-2"/>
          <c:y val="7.4590258166412612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Data'!$D$2:$D$67</c:f>
              <c:numCache>
                <c:formatCode>General</c:formatCode>
                <c:ptCount val="66"/>
                <c:pt idx="0">
                  <c:v>8.2560000000000002E-6</c:v>
                </c:pt>
                <c:pt idx="1">
                  <c:v>4.5952000000000003E-5</c:v>
                </c:pt>
                <c:pt idx="2">
                  <c:v>9.8239999999999995E-5</c:v>
                </c:pt>
                <c:pt idx="3">
                  <c:v>1.34144E-4</c:v>
                </c:pt>
                <c:pt idx="4">
                  <c:v>1.6966400000000001E-4</c:v>
                </c:pt>
                <c:pt idx="5">
                  <c:v>2.02432E-4</c:v>
                </c:pt>
                <c:pt idx="6">
                  <c:v>2.4064E-4</c:v>
                </c:pt>
                <c:pt idx="7">
                  <c:v>2.7782399999999997E-4</c:v>
                </c:pt>
                <c:pt idx="8">
                  <c:v>3.1132799999999998E-4</c:v>
                </c:pt>
                <c:pt idx="9">
                  <c:v>3.6988800000000002E-4</c:v>
                </c:pt>
                <c:pt idx="10">
                  <c:v>5.6009600000000005E-4</c:v>
                </c:pt>
                <c:pt idx="11">
                  <c:v>1.6688300000000001E-3</c:v>
                </c:pt>
                <c:pt idx="12">
                  <c:v>1.51936E-3</c:v>
                </c:pt>
                <c:pt idx="13">
                  <c:v>1.8975000000000001E-3</c:v>
                </c:pt>
                <c:pt idx="14">
                  <c:v>2.38339E-3</c:v>
                </c:pt>
                <c:pt idx="15">
                  <c:v>2.7862999999999998E-3</c:v>
                </c:pt>
                <c:pt idx="16">
                  <c:v>3.39478E-3</c:v>
                </c:pt>
                <c:pt idx="17">
                  <c:v>5.0243500000000003E-3</c:v>
                </c:pt>
                <c:pt idx="18">
                  <c:v>5.3068799999999999E-3</c:v>
                </c:pt>
                <c:pt idx="19">
                  <c:v>6.1601599999999996E-3</c:v>
                </c:pt>
                <c:pt idx="20">
                  <c:v>6.34733E-3</c:v>
                </c:pt>
                <c:pt idx="21">
                  <c:v>7.7186599999999996E-3</c:v>
                </c:pt>
                <c:pt idx="22">
                  <c:v>9.3664300000000002E-3</c:v>
                </c:pt>
                <c:pt idx="23">
                  <c:v>1.02355E-2</c:v>
                </c:pt>
                <c:pt idx="24">
                  <c:v>1.14123E-2</c:v>
                </c:pt>
                <c:pt idx="25">
                  <c:v>1.2407E-2</c:v>
                </c:pt>
                <c:pt idx="26">
                  <c:v>1.35271E-2</c:v>
                </c:pt>
                <c:pt idx="27">
                  <c:v>1.45918E-2</c:v>
                </c:pt>
                <c:pt idx="28">
                  <c:v>1.54407E-2</c:v>
                </c:pt>
                <c:pt idx="29">
                  <c:v>1.6698500000000002E-2</c:v>
                </c:pt>
                <c:pt idx="30">
                  <c:v>1.77042E-2</c:v>
                </c:pt>
                <c:pt idx="31">
                  <c:v>1.8486900000000001E-2</c:v>
                </c:pt>
                <c:pt idx="32">
                  <c:v>1.9658599999999998E-2</c:v>
                </c:pt>
                <c:pt idx="33">
                  <c:v>2.0727499999999999E-2</c:v>
                </c:pt>
                <c:pt idx="34">
                  <c:v>2.16616E-2</c:v>
                </c:pt>
                <c:pt idx="35">
                  <c:v>2.3197099999999998E-2</c:v>
                </c:pt>
                <c:pt idx="36">
                  <c:v>2.4035999999999998E-2</c:v>
                </c:pt>
                <c:pt idx="37">
                  <c:v>2.4772599999999999E-2</c:v>
                </c:pt>
                <c:pt idx="38">
                  <c:v>2.6402800000000001E-2</c:v>
                </c:pt>
                <c:pt idx="39">
                  <c:v>2.7050000000000001E-2</c:v>
                </c:pt>
                <c:pt idx="40">
                  <c:v>2.85463E-2</c:v>
                </c:pt>
                <c:pt idx="41">
                  <c:v>2.93093E-2</c:v>
                </c:pt>
                <c:pt idx="42">
                  <c:v>3.0510499999999999E-2</c:v>
                </c:pt>
                <c:pt idx="43">
                  <c:v>3.1320399999999998E-2</c:v>
                </c:pt>
                <c:pt idx="44">
                  <c:v>3.2354300000000003E-2</c:v>
                </c:pt>
                <c:pt idx="45">
                  <c:v>3.3709599999999999E-2</c:v>
                </c:pt>
                <c:pt idx="46">
                  <c:v>3.4519599999999998E-2</c:v>
                </c:pt>
                <c:pt idx="47">
                  <c:v>3.6268399999999999E-2</c:v>
                </c:pt>
                <c:pt idx="48">
                  <c:v>3.65942E-2</c:v>
                </c:pt>
                <c:pt idx="49">
                  <c:v>3.8255400000000002E-2</c:v>
                </c:pt>
                <c:pt idx="50">
                  <c:v>3.8784199999999998E-2</c:v>
                </c:pt>
                <c:pt idx="51">
                  <c:v>3.9933000000000003E-2</c:v>
                </c:pt>
                <c:pt idx="52">
                  <c:v>4.1501999999999997E-2</c:v>
                </c:pt>
                <c:pt idx="53">
                  <c:v>4.0486300000000003E-2</c:v>
                </c:pt>
                <c:pt idx="54">
                  <c:v>4.79792E-2</c:v>
                </c:pt>
                <c:pt idx="55">
                  <c:v>4.87362E-2</c:v>
                </c:pt>
                <c:pt idx="56">
                  <c:v>4.92591E-2</c:v>
                </c:pt>
                <c:pt idx="57">
                  <c:v>4.9800799999999999E-2</c:v>
                </c:pt>
                <c:pt idx="58">
                  <c:v>5.0283000000000001E-2</c:v>
                </c:pt>
                <c:pt idx="59">
                  <c:v>5.1368900000000002E-2</c:v>
                </c:pt>
                <c:pt idx="60">
                  <c:v>5.1689199999999998E-2</c:v>
                </c:pt>
                <c:pt idx="61">
                  <c:v>5.4891500000000003E-2</c:v>
                </c:pt>
                <c:pt idx="62">
                  <c:v>5.5347399999999998E-2</c:v>
                </c:pt>
                <c:pt idx="63">
                  <c:v>5.5708399999999998E-2</c:v>
                </c:pt>
                <c:pt idx="64">
                  <c:v>5.6869999999999997E-2</c:v>
                </c:pt>
                <c:pt idx="65">
                  <c:v>5.7902099999999998E-2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26-4B50-BDF8-430918550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41816880327981"/>
          <c:y val="0.56582662372602444"/>
          <c:w val="0.11641378711958526"/>
          <c:h val="0.1018106834535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Calcs'!$N$3:$N$67</c:f>
              <c:numCache>
                <c:formatCode>General</c:formatCode>
                <c:ptCount val="65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7C-49F2-9655-B3766BEC9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Residue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Calcs'!$P$3:$P$67</c:f>
              <c:numCache>
                <c:formatCode>General</c:formatCode>
                <c:ptCount val="6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E-4742-8C79-0BC424D8D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Ploynomial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7353419665517E-2"/>
          <c:y val="7.4590258166412612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Calcs'!$R$3:$R$29</c:f>
              <c:numCache>
                <c:formatCode>General</c:formatCode>
                <c:ptCount val="27"/>
              </c:numCache>
            </c:numRef>
          </c:xVal>
          <c:yVal>
            <c:numRef>
              <c:f>'PQBRT Calcs'!$A$3:$A$29</c:f>
              <c:numCache>
                <c:formatCode>General</c:formatCode>
                <c:ptCount val="27"/>
                <c:pt idx="0">
                  <c:v>1.7088E-5</c:v>
                </c:pt>
                <c:pt idx="1">
                  <c:v>6.6719999999999998E-5</c:v>
                </c:pt>
                <c:pt idx="2">
                  <c:v>1.3344E-4</c:v>
                </c:pt>
                <c:pt idx="3">
                  <c:v>1.7798400000000001E-4</c:v>
                </c:pt>
                <c:pt idx="4">
                  <c:v>2.20256E-4</c:v>
                </c:pt>
                <c:pt idx="5">
                  <c:v>2.6035199999999999E-4</c:v>
                </c:pt>
                <c:pt idx="6">
                  <c:v>3.0604800000000001E-4</c:v>
                </c:pt>
                <c:pt idx="7">
                  <c:v>3.5046399999999998E-4</c:v>
                </c:pt>
                <c:pt idx="8">
                  <c:v>3.9167999999999999E-4</c:v>
                </c:pt>
                <c:pt idx="9">
                  <c:v>4.5711999999999999E-4</c:v>
                </c:pt>
                <c:pt idx="10">
                  <c:v>6.8387200000000008E-4</c:v>
                </c:pt>
                <c:pt idx="11">
                  <c:v>1.8689900000000001E-3</c:v>
                </c:pt>
                <c:pt idx="12">
                  <c:v>1.8078079999999999E-3</c:v>
                </c:pt>
                <c:pt idx="13">
                  <c:v>2.2412120000000002E-3</c:v>
                </c:pt>
                <c:pt idx="14">
                  <c:v>2.8061739999999998E-3</c:v>
                </c:pt>
                <c:pt idx="15">
                  <c:v>3.2705239999999999E-3</c:v>
                </c:pt>
                <c:pt idx="16">
                  <c:v>3.9728920000000004E-3</c:v>
                </c:pt>
                <c:pt idx="17">
                  <c:v>5.7960620000000003E-3</c:v>
                </c:pt>
                <c:pt idx="18">
                  <c:v>6.3676200000000001E-3</c:v>
                </c:pt>
                <c:pt idx="19">
                  <c:v>7.5772199999999991E-3</c:v>
                </c:pt>
                <c:pt idx="20">
                  <c:v>7.54099E-3</c:v>
                </c:pt>
                <c:pt idx="21">
                  <c:v>9.9004499999999999E-3</c:v>
                </c:pt>
                <c:pt idx="22">
                  <c:v>1.129232E-2</c:v>
                </c:pt>
                <c:pt idx="23">
                  <c:v>1.252347E-2</c:v>
                </c:pt>
                <c:pt idx="24">
                  <c:v>1.4144810000000001E-2</c:v>
                </c:pt>
                <c:pt idx="25">
                  <c:v>1.4723159999999999E-2</c:v>
                </c:pt>
                <c:pt idx="26">
                  <c:v>1.5849080000000002E-2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54-448F-BC0B-8B17CA699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41816880327981"/>
          <c:y val="0.56582662372602444"/>
          <c:w val="0.13226355156309685"/>
          <c:h val="0.11083823329639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Power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Calcs'!$A$3:$A$67</c:f>
              <c:numCache>
                <c:formatCode>General</c:formatCode>
                <c:ptCount val="65"/>
                <c:pt idx="0">
                  <c:v>1.7088E-5</c:v>
                </c:pt>
                <c:pt idx="1">
                  <c:v>6.6719999999999998E-5</c:v>
                </c:pt>
                <c:pt idx="2">
                  <c:v>1.3344E-4</c:v>
                </c:pt>
                <c:pt idx="3">
                  <c:v>1.7798400000000001E-4</c:v>
                </c:pt>
                <c:pt idx="4">
                  <c:v>2.20256E-4</c:v>
                </c:pt>
                <c:pt idx="5">
                  <c:v>2.6035199999999999E-4</c:v>
                </c:pt>
                <c:pt idx="6">
                  <c:v>3.0604800000000001E-4</c:v>
                </c:pt>
                <c:pt idx="7">
                  <c:v>3.5046399999999998E-4</c:v>
                </c:pt>
                <c:pt idx="8">
                  <c:v>3.9167999999999999E-4</c:v>
                </c:pt>
                <c:pt idx="9">
                  <c:v>4.5711999999999999E-4</c:v>
                </c:pt>
                <c:pt idx="10">
                  <c:v>6.8387200000000008E-4</c:v>
                </c:pt>
                <c:pt idx="11">
                  <c:v>1.8689900000000001E-3</c:v>
                </c:pt>
                <c:pt idx="12">
                  <c:v>1.8078079999999999E-3</c:v>
                </c:pt>
                <c:pt idx="13">
                  <c:v>2.2412120000000002E-3</c:v>
                </c:pt>
                <c:pt idx="14">
                  <c:v>2.8061739999999998E-3</c:v>
                </c:pt>
                <c:pt idx="15">
                  <c:v>3.2705239999999999E-3</c:v>
                </c:pt>
                <c:pt idx="16">
                  <c:v>3.9728920000000004E-3</c:v>
                </c:pt>
                <c:pt idx="17">
                  <c:v>5.7960620000000003E-3</c:v>
                </c:pt>
                <c:pt idx="18">
                  <c:v>6.3676200000000001E-3</c:v>
                </c:pt>
                <c:pt idx="19">
                  <c:v>7.5772199999999991E-3</c:v>
                </c:pt>
                <c:pt idx="20">
                  <c:v>7.54099E-3</c:v>
                </c:pt>
                <c:pt idx="21">
                  <c:v>9.9004499999999999E-3</c:v>
                </c:pt>
                <c:pt idx="22">
                  <c:v>1.129232E-2</c:v>
                </c:pt>
                <c:pt idx="23">
                  <c:v>1.252347E-2</c:v>
                </c:pt>
                <c:pt idx="24">
                  <c:v>1.4144810000000001E-2</c:v>
                </c:pt>
                <c:pt idx="25">
                  <c:v>1.4723159999999999E-2</c:v>
                </c:pt>
                <c:pt idx="26">
                  <c:v>1.5849080000000002E-2</c:v>
                </c:pt>
                <c:pt idx="27">
                  <c:v>1.7082489999999999E-2</c:v>
                </c:pt>
                <c:pt idx="28">
                  <c:v>1.8636960000000001E-2</c:v>
                </c:pt>
                <c:pt idx="29">
                  <c:v>2.0076800000000002E-2</c:v>
                </c:pt>
                <c:pt idx="30">
                  <c:v>2.173367E-2</c:v>
                </c:pt>
                <c:pt idx="31">
                  <c:v>2.1749750000000002E-2</c:v>
                </c:pt>
                <c:pt idx="32">
                  <c:v>2.4123719999999998E-2</c:v>
                </c:pt>
                <c:pt idx="33">
                  <c:v>2.4414889999999998E-2</c:v>
                </c:pt>
                <c:pt idx="34">
                  <c:v>2.6662619999999998E-2</c:v>
                </c:pt>
                <c:pt idx="35">
                  <c:v>2.837224E-2</c:v>
                </c:pt>
                <c:pt idx="36">
                  <c:v>2.8523739999999999E-2</c:v>
                </c:pt>
                <c:pt idx="37">
                  <c:v>3.0122679999999999E-2</c:v>
                </c:pt>
                <c:pt idx="38">
                  <c:v>3.1768270000000001E-2</c:v>
                </c:pt>
                <c:pt idx="39">
                  <c:v>3.1989040000000003E-2</c:v>
                </c:pt>
                <c:pt idx="40">
                  <c:v>3.4855579999999997E-2</c:v>
                </c:pt>
                <c:pt idx="41">
                  <c:v>3.587336E-2</c:v>
                </c:pt>
                <c:pt idx="42">
                  <c:v>3.6083749999999998E-2</c:v>
                </c:pt>
                <c:pt idx="43">
                  <c:v>3.8087309999999999E-2</c:v>
                </c:pt>
                <c:pt idx="44">
                  <c:v>3.9333280000000005E-2</c:v>
                </c:pt>
                <c:pt idx="45">
                  <c:v>4.1011939999999997E-2</c:v>
                </c:pt>
                <c:pt idx="46">
                  <c:v>4.198731E-2</c:v>
                </c:pt>
                <c:pt idx="47">
                  <c:v>4.3769330000000002E-2</c:v>
                </c:pt>
                <c:pt idx="48">
                  <c:v>4.4485980000000001E-2</c:v>
                </c:pt>
                <c:pt idx="49">
                  <c:v>4.5377800000000003E-2</c:v>
                </c:pt>
                <c:pt idx="50">
                  <c:v>4.7174759999999996E-2</c:v>
                </c:pt>
                <c:pt idx="51">
                  <c:v>4.8815530000000003E-2</c:v>
                </c:pt>
                <c:pt idx="52">
                  <c:v>4.9218829999999998E-2</c:v>
                </c:pt>
                <c:pt idx="53">
                  <c:v>4.9350169999999999E-2</c:v>
                </c:pt>
                <c:pt idx="54">
                  <c:v>5.6891360000000002E-2</c:v>
                </c:pt>
                <c:pt idx="55">
                  <c:v>5.89055E-2</c:v>
                </c:pt>
                <c:pt idx="56">
                  <c:v>5.9334400000000002E-2</c:v>
                </c:pt>
                <c:pt idx="57">
                  <c:v>5.9779390000000002E-2</c:v>
                </c:pt>
                <c:pt idx="58">
                  <c:v>6.1037000000000001E-2</c:v>
                </c:pt>
                <c:pt idx="59">
                  <c:v>6.1943400000000003E-2</c:v>
                </c:pt>
                <c:pt idx="60">
                  <c:v>6.18796E-2</c:v>
                </c:pt>
                <c:pt idx="61">
                  <c:v>6.6543400000000003E-2</c:v>
                </c:pt>
                <c:pt idx="62">
                  <c:v>6.6930999999999991E-2</c:v>
                </c:pt>
                <c:pt idx="63">
                  <c:v>6.73425E-2</c:v>
                </c:pt>
                <c:pt idx="64">
                  <c:v>6.8897399999999998E-2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2C-4EE7-B965-4956E75E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973990055465719E-2"/>
          <c:y val="8.120417382381924E-2"/>
          <c:w val="0.8961808756630949"/>
          <c:h val="0.89471262552743414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536299565241489"/>
                  <c:y val="1.6236249130280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Calcs'!$A$3:$A$67</c:f>
              <c:numCache>
                <c:formatCode>General</c:formatCode>
                <c:ptCount val="65"/>
                <c:pt idx="0">
                  <c:v>1.7088E-5</c:v>
                </c:pt>
                <c:pt idx="1">
                  <c:v>6.6719999999999998E-5</c:v>
                </c:pt>
                <c:pt idx="2">
                  <c:v>1.3344E-4</c:v>
                </c:pt>
                <c:pt idx="3">
                  <c:v>1.7798400000000001E-4</c:v>
                </c:pt>
                <c:pt idx="4">
                  <c:v>2.20256E-4</c:v>
                </c:pt>
                <c:pt idx="5">
                  <c:v>2.6035199999999999E-4</c:v>
                </c:pt>
                <c:pt idx="6">
                  <c:v>3.0604800000000001E-4</c:v>
                </c:pt>
                <c:pt idx="7">
                  <c:v>3.5046399999999998E-4</c:v>
                </c:pt>
                <c:pt idx="8">
                  <c:v>3.9167999999999999E-4</c:v>
                </c:pt>
                <c:pt idx="9">
                  <c:v>4.5711999999999999E-4</c:v>
                </c:pt>
                <c:pt idx="10">
                  <c:v>6.8387200000000008E-4</c:v>
                </c:pt>
                <c:pt idx="11">
                  <c:v>1.8689900000000001E-3</c:v>
                </c:pt>
                <c:pt idx="12">
                  <c:v>1.8078079999999999E-3</c:v>
                </c:pt>
                <c:pt idx="13">
                  <c:v>2.2412120000000002E-3</c:v>
                </c:pt>
                <c:pt idx="14">
                  <c:v>2.8061739999999998E-3</c:v>
                </c:pt>
                <c:pt idx="15">
                  <c:v>3.2705239999999999E-3</c:v>
                </c:pt>
                <c:pt idx="16">
                  <c:v>3.9728920000000004E-3</c:v>
                </c:pt>
                <c:pt idx="17">
                  <c:v>5.7960620000000003E-3</c:v>
                </c:pt>
                <c:pt idx="18">
                  <c:v>6.3676200000000001E-3</c:v>
                </c:pt>
                <c:pt idx="19">
                  <c:v>7.5772199999999991E-3</c:v>
                </c:pt>
                <c:pt idx="20">
                  <c:v>7.54099E-3</c:v>
                </c:pt>
                <c:pt idx="21">
                  <c:v>9.9004499999999999E-3</c:v>
                </c:pt>
                <c:pt idx="22">
                  <c:v>1.129232E-2</c:v>
                </c:pt>
                <c:pt idx="23">
                  <c:v>1.252347E-2</c:v>
                </c:pt>
                <c:pt idx="24">
                  <c:v>1.4144810000000001E-2</c:v>
                </c:pt>
                <c:pt idx="25">
                  <c:v>1.4723159999999999E-2</c:v>
                </c:pt>
                <c:pt idx="26">
                  <c:v>1.5849080000000002E-2</c:v>
                </c:pt>
                <c:pt idx="27">
                  <c:v>1.7082489999999999E-2</c:v>
                </c:pt>
                <c:pt idx="28">
                  <c:v>1.8636960000000001E-2</c:v>
                </c:pt>
                <c:pt idx="29">
                  <c:v>2.0076800000000002E-2</c:v>
                </c:pt>
                <c:pt idx="30">
                  <c:v>2.173367E-2</c:v>
                </c:pt>
                <c:pt idx="31">
                  <c:v>2.1749750000000002E-2</c:v>
                </c:pt>
                <c:pt idx="32">
                  <c:v>2.4123719999999998E-2</c:v>
                </c:pt>
                <c:pt idx="33">
                  <c:v>2.4414889999999998E-2</c:v>
                </c:pt>
                <c:pt idx="34">
                  <c:v>2.6662619999999998E-2</c:v>
                </c:pt>
                <c:pt idx="35">
                  <c:v>2.837224E-2</c:v>
                </c:pt>
                <c:pt idx="36">
                  <c:v>2.8523739999999999E-2</c:v>
                </c:pt>
                <c:pt idx="37">
                  <c:v>3.0122679999999999E-2</c:v>
                </c:pt>
                <c:pt idx="38">
                  <c:v>3.1768270000000001E-2</c:v>
                </c:pt>
                <c:pt idx="39">
                  <c:v>3.1989040000000003E-2</c:v>
                </c:pt>
                <c:pt idx="40">
                  <c:v>3.4855579999999997E-2</c:v>
                </c:pt>
                <c:pt idx="41">
                  <c:v>3.587336E-2</c:v>
                </c:pt>
                <c:pt idx="42">
                  <c:v>3.6083749999999998E-2</c:v>
                </c:pt>
                <c:pt idx="43">
                  <c:v>3.8087309999999999E-2</c:v>
                </c:pt>
                <c:pt idx="44">
                  <c:v>3.9333280000000005E-2</c:v>
                </c:pt>
                <c:pt idx="45">
                  <c:v>4.1011939999999997E-2</c:v>
                </c:pt>
                <c:pt idx="46">
                  <c:v>4.198731E-2</c:v>
                </c:pt>
                <c:pt idx="47">
                  <c:v>4.3769330000000002E-2</c:v>
                </c:pt>
                <c:pt idx="48">
                  <c:v>4.4485980000000001E-2</c:v>
                </c:pt>
                <c:pt idx="49">
                  <c:v>4.5377800000000003E-2</c:v>
                </c:pt>
                <c:pt idx="50">
                  <c:v>4.7174759999999996E-2</c:v>
                </c:pt>
                <c:pt idx="51">
                  <c:v>4.8815530000000003E-2</c:v>
                </c:pt>
                <c:pt idx="52">
                  <c:v>4.9218829999999998E-2</c:v>
                </c:pt>
                <c:pt idx="53">
                  <c:v>4.9350169999999999E-2</c:v>
                </c:pt>
                <c:pt idx="54">
                  <c:v>5.6891360000000002E-2</c:v>
                </c:pt>
                <c:pt idx="55">
                  <c:v>5.89055E-2</c:v>
                </c:pt>
                <c:pt idx="56">
                  <c:v>5.9334400000000002E-2</c:v>
                </c:pt>
                <c:pt idx="57">
                  <c:v>5.9779390000000002E-2</c:v>
                </c:pt>
                <c:pt idx="58">
                  <c:v>6.1037000000000001E-2</c:v>
                </c:pt>
                <c:pt idx="59">
                  <c:v>6.1943400000000003E-2</c:v>
                </c:pt>
                <c:pt idx="60">
                  <c:v>6.18796E-2</c:v>
                </c:pt>
                <c:pt idx="61">
                  <c:v>6.6543400000000003E-2</c:v>
                </c:pt>
                <c:pt idx="62">
                  <c:v>6.6930999999999991E-2</c:v>
                </c:pt>
                <c:pt idx="63">
                  <c:v>6.73425E-2</c:v>
                </c:pt>
                <c:pt idx="64">
                  <c:v>6.8897399999999998E-2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A2-4AC9-A351-1E5057F6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558480813698674"/>
          <c:y val="0.50037185013456942"/>
          <c:w val="0.1411522360088866"/>
          <c:h val="7.3892155530930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Calcs'!$C$3:$C$67</c:f>
              <c:numCache>
                <c:formatCode>General</c:formatCode>
                <c:ptCount val="65"/>
                <c:pt idx="0">
                  <c:v>3.1708799999999998E-4</c:v>
                </c:pt>
                <c:pt idx="1">
                  <c:v>3.6671999999999996E-4</c:v>
                </c:pt>
                <c:pt idx="2">
                  <c:v>4.3344E-4</c:v>
                </c:pt>
                <c:pt idx="3">
                  <c:v>4.7798399999999998E-4</c:v>
                </c:pt>
                <c:pt idx="4">
                  <c:v>5.2025599999999997E-4</c:v>
                </c:pt>
                <c:pt idx="5">
                  <c:v>5.6035199999999996E-4</c:v>
                </c:pt>
                <c:pt idx="6">
                  <c:v>6.0604799999999998E-4</c:v>
                </c:pt>
                <c:pt idx="7">
                  <c:v>6.504639999999999E-4</c:v>
                </c:pt>
                <c:pt idx="8">
                  <c:v>6.9167999999999996E-4</c:v>
                </c:pt>
                <c:pt idx="9">
                  <c:v>7.5712000000000002E-4</c:v>
                </c:pt>
                <c:pt idx="10">
                  <c:v>9.83872E-4</c:v>
                </c:pt>
                <c:pt idx="11">
                  <c:v>2.16899E-3</c:v>
                </c:pt>
                <c:pt idx="12">
                  <c:v>2.1078080000000001E-3</c:v>
                </c:pt>
                <c:pt idx="13">
                  <c:v>2.5412120000000002E-3</c:v>
                </c:pt>
                <c:pt idx="14">
                  <c:v>3.1061739999999997E-3</c:v>
                </c:pt>
                <c:pt idx="15">
                  <c:v>3.5705239999999998E-3</c:v>
                </c:pt>
                <c:pt idx="16">
                  <c:v>4.2728920000000004E-3</c:v>
                </c:pt>
                <c:pt idx="17">
                  <c:v>6.0960620000000002E-3</c:v>
                </c:pt>
                <c:pt idx="18">
                  <c:v>6.66762E-3</c:v>
                </c:pt>
                <c:pt idx="19">
                  <c:v>7.877219999999999E-3</c:v>
                </c:pt>
                <c:pt idx="20">
                  <c:v>7.8409900000000008E-3</c:v>
                </c:pt>
                <c:pt idx="21">
                  <c:v>1.020045E-2</c:v>
                </c:pt>
                <c:pt idx="22">
                  <c:v>1.159232E-2</c:v>
                </c:pt>
                <c:pt idx="23">
                  <c:v>1.282347E-2</c:v>
                </c:pt>
                <c:pt idx="24">
                  <c:v>1.4444810000000001E-2</c:v>
                </c:pt>
                <c:pt idx="25">
                  <c:v>1.5023159999999999E-2</c:v>
                </c:pt>
                <c:pt idx="26">
                  <c:v>1.6149080000000003E-2</c:v>
                </c:pt>
                <c:pt idx="27">
                  <c:v>1.738249E-2</c:v>
                </c:pt>
                <c:pt idx="28">
                  <c:v>1.8936960000000003E-2</c:v>
                </c:pt>
                <c:pt idx="29">
                  <c:v>2.0376800000000004E-2</c:v>
                </c:pt>
                <c:pt idx="30">
                  <c:v>2.2033670000000002E-2</c:v>
                </c:pt>
                <c:pt idx="31">
                  <c:v>2.2049750000000003E-2</c:v>
                </c:pt>
                <c:pt idx="32">
                  <c:v>2.4423719999999999E-2</c:v>
                </c:pt>
                <c:pt idx="33">
                  <c:v>2.471489E-2</c:v>
                </c:pt>
                <c:pt idx="34">
                  <c:v>2.696262E-2</c:v>
                </c:pt>
                <c:pt idx="35">
                  <c:v>2.8672240000000002E-2</c:v>
                </c:pt>
                <c:pt idx="36">
                  <c:v>2.882374E-2</c:v>
                </c:pt>
                <c:pt idx="37">
                  <c:v>3.0422680000000001E-2</c:v>
                </c:pt>
                <c:pt idx="38">
                  <c:v>3.2068270000000003E-2</c:v>
                </c:pt>
                <c:pt idx="39">
                  <c:v>3.2289040000000005E-2</c:v>
                </c:pt>
                <c:pt idx="40">
                  <c:v>3.5155579999999999E-2</c:v>
                </c:pt>
                <c:pt idx="41">
                  <c:v>3.6173360000000002E-2</c:v>
                </c:pt>
                <c:pt idx="42">
                  <c:v>3.6383749999999999E-2</c:v>
                </c:pt>
                <c:pt idx="43">
                  <c:v>3.8387310000000001E-2</c:v>
                </c:pt>
                <c:pt idx="44">
                  <c:v>3.9633280000000007E-2</c:v>
                </c:pt>
                <c:pt idx="45">
                  <c:v>4.1311939999999998E-2</c:v>
                </c:pt>
                <c:pt idx="46">
                  <c:v>4.2287310000000002E-2</c:v>
                </c:pt>
                <c:pt idx="47">
                  <c:v>4.4069330000000004E-2</c:v>
                </c:pt>
                <c:pt idx="48">
                  <c:v>4.4785980000000003E-2</c:v>
                </c:pt>
                <c:pt idx="49">
                  <c:v>4.5677800000000005E-2</c:v>
                </c:pt>
                <c:pt idx="50">
                  <c:v>4.7474759999999998E-2</c:v>
                </c:pt>
                <c:pt idx="51">
                  <c:v>4.9115530000000004E-2</c:v>
                </c:pt>
                <c:pt idx="52">
                  <c:v>4.951883E-2</c:v>
                </c:pt>
                <c:pt idx="53">
                  <c:v>4.965017E-2</c:v>
                </c:pt>
                <c:pt idx="54">
                  <c:v>5.7191360000000004E-2</c:v>
                </c:pt>
                <c:pt idx="55">
                  <c:v>5.9205500000000001E-2</c:v>
                </c:pt>
                <c:pt idx="56">
                  <c:v>5.9634400000000004E-2</c:v>
                </c:pt>
                <c:pt idx="57">
                  <c:v>6.0079390000000003E-2</c:v>
                </c:pt>
                <c:pt idx="58">
                  <c:v>6.1337000000000003E-2</c:v>
                </c:pt>
                <c:pt idx="59">
                  <c:v>6.2243400000000004E-2</c:v>
                </c:pt>
                <c:pt idx="60">
                  <c:v>6.2179600000000002E-2</c:v>
                </c:pt>
                <c:pt idx="61">
                  <c:v>6.6843399999999997E-2</c:v>
                </c:pt>
                <c:pt idx="62">
                  <c:v>6.7230999999999985E-2</c:v>
                </c:pt>
                <c:pt idx="63">
                  <c:v>6.7642499999999994E-2</c:v>
                </c:pt>
                <c:pt idx="64">
                  <c:v>6.9197399999999992E-2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34-4077-8809-4E4EA7E10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Residue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Calcs'!$E$3:$E$67</c:f>
              <c:numCache>
                <c:formatCode>General</c:formatCode>
                <c:ptCount val="65"/>
                <c:pt idx="0">
                  <c:v>-3.0825599999999997E-4</c:v>
                </c:pt>
                <c:pt idx="1">
                  <c:v>-3.4595199999999996E-4</c:v>
                </c:pt>
                <c:pt idx="2">
                  <c:v>-3.9823999999999995E-4</c:v>
                </c:pt>
                <c:pt idx="3">
                  <c:v>-4.3414399999999997E-4</c:v>
                </c:pt>
                <c:pt idx="4">
                  <c:v>-4.6966399999999995E-4</c:v>
                </c:pt>
                <c:pt idx="5">
                  <c:v>-5.0243199999999992E-4</c:v>
                </c:pt>
                <c:pt idx="6">
                  <c:v>-5.4064E-4</c:v>
                </c:pt>
                <c:pt idx="7">
                  <c:v>-5.77824E-4</c:v>
                </c:pt>
                <c:pt idx="8">
                  <c:v>-6.1132799999999996E-4</c:v>
                </c:pt>
                <c:pt idx="9">
                  <c:v>-6.6988799999999999E-4</c:v>
                </c:pt>
                <c:pt idx="10">
                  <c:v>-8.6009600000000008E-4</c:v>
                </c:pt>
                <c:pt idx="11">
                  <c:v>-1.96883E-3</c:v>
                </c:pt>
                <c:pt idx="12">
                  <c:v>-1.8193599999999999E-3</c:v>
                </c:pt>
                <c:pt idx="13">
                  <c:v>-2.1975000000000002E-3</c:v>
                </c:pt>
                <c:pt idx="14">
                  <c:v>-2.6833899999999999E-3</c:v>
                </c:pt>
                <c:pt idx="15">
                  <c:v>-3.0862999999999997E-3</c:v>
                </c:pt>
                <c:pt idx="16">
                  <c:v>-3.6947799999999999E-3</c:v>
                </c:pt>
                <c:pt idx="17">
                  <c:v>-5.3243500000000003E-3</c:v>
                </c:pt>
                <c:pt idx="18">
                  <c:v>-5.6068799999999999E-3</c:v>
                </c:pt>
                <c:pt idx="19">
                  <c:v>-6.4601599999999995E-3</c:v>
                </c:pt>
                <c:pt idx="20">
                  <c:v>-6.6473299999999999E-3</c:v>
                </c:pt>
                <c:pt idx="21">
                  <c:v>-8.0186600000000004E-3</c:v>
                </c:pt>
                <c:pt idx="22">
                  <c:v>-9.6664300000000002E-3</c:v>
                </c:pt>
                <c:pt idx="23">
                  <c:v>-1.05355E-2</c:v>
                </c:pt>
                <c:pt idx="24">
                  <c:v>-1.17123E-2</c:v>
                </c:pt>
                <c:pt idx="25">
                  <c:v>-1.2707E-2</c:v>
                </c:pt>
                <c:pt idx="26">
                  <c:v>-1.38271E-2</c:v>
                </c:pt>
                <c:pt idx="27">
                  <c:v>-1.48918E-2</c:v>
                </c:pt>
                <c:pt idx="28">
                  <c:v>-1.57407E-2</c:v>
                </c:pt>
                <c:pt idx="29">
                  <c:v>-1.6998500000000003E-2</c:v>
                </c:pt>
                <c:pt idx="30">
                  <c:v>-1.8004200000000001E-2</c:v>
                </c:pt>
                <c:pt idx="31">
                  <c:v>-1.8786900000000002E-2</c:v>
                </c:pt>
                <c:pt idx="32">
                  <c:v>-1.99586E-2</c:v>
                </c:pt>
                <c:pt idx="33">
                  <c:v>-2.1027500000000001E-2</c:v>
                </c:pt>
                <c:pt idx="34">
                  <c:v>-2.1961600000000001E-2</c:v>
                </c:pt>
                <c:pt idx="35">
                  <c:v>-2.34971E-2</c:v>
                </c:pt>
                <c:pt idx="36">
                  <c:v>-2.4336E-2</c:v>
                </c:pt>
                <c:pt idx="37">
                  <c:v>-2.50726E-2</c:v>
                </c:pt>
                <c:pt idx="38">
                  <c:v>-2.6702800000000002E-2</c:v>
                </c:pt>
                <c:pt idx="39">
                  <c:v>-2.7350000000000003E-2</c:v>
                </c:pt>
                <c:pt idx="40">
                  <c:v>-2.8846300000000002E-2</c:v>
                </c:pt>
                <c:pt idx="41">
                  <c:v>-2.9609300000000002E-2</c:v>
                </c:pt>
                <c:pt idx="42">
                  <c:v>-3.0810500000000001E-2</c:v>
                </c:pt>
                <c:pt idx="43">
                  <c:v>-3.16204E-2</c:v>
                </c:pt>
                <c:pt idx="44">
                  <c:v>-3.2654300000000004E-2</c:v>
                </c:pt>
                <c:pt idx="45">
                  <c:v>-3.4009600000000001E-2</c:v>
                </c:pt>
                <c:pt idx="46">
                  <c:v>-3.4819599999999999E-2</c:v>
                </c:pt>
                <c:pt idx="47">
                  <c:v>-3.6568400000000001E-2</c:v>
                </c:pt>
                <c:pt idx="48">
                  <c:v>-3.6894200000000002E-2</c:v>
                </c:pt>
                <c:pt idx="49">
                  <c:v>-3.8555400000000004E-2</c:v>
                </c:pt>
                <c:pt idx="50">
                  <c:v>-3.9084199999999999E-2</c:v>
                </c:pt>
                <c:pt idx="51">
                  <c:v>-4.0233000000000005E-2</c:v>
                </c:pt>
                <c:pt idx="52">
                  <c:v>-4.1801999999999999E-2</c:v>
                </c:pt>
                <c:pt idx="53">
                  <c:v>-4.0786300000000004E-2</c:v>
                </c:pt>
                <c:pt idx="54">
                  <c:v>-4.8279200000000001E-2</c:v>
                </c:pt>
                <c:pt idx="55">
                  <c:v>-4.9036200000000002E-2</c:v>
                </c:pt>
                <c:pt idx="56">
                  <c:v>-4.9559100000000002E-2</c:v>
                </c:pt>
                <c:pt idx="57">
                  <c:v>-5.0100800000000001E-2</c:v>
                </c:pt>
                <c:pt idx="58">
                  <c:v>-5.0583000000000003E-2</c:v>
                </c:pt>
                <c:pt idx="59">
                  <c:v>-5.1668900000000004E-2</c:v>
                </c:pt>
                <c:pt idx="60">
                  <c:v>-5.1989199999999999E-2</c:v>
                </c:pt>
                <c:pt idx="61">
                  <c:v>-5.5191500000000004E-2</c:v>
                </c:pt>
                <c:pt idx="62">
                  <c:v>-5.56474E-2</c:v>
                </c:pt>
                <c:pt idx="63">
                  <c:v>-5.60084E-2</c:v>
                </c:pt>
                <c:pt idx="64">
                  <c:v>-5.7169999999999999E-2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A3-46D2-AC99-CE47497E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Ploynomial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7353419665517E-2"/>
          <c:y val="7.4590258166412612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Data'!$G$2:$G$29</c:f>
              <c:numCache>
                <c:formatCode>General</c:formatCode>
                <c:ptCount val="28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</c:numCache>
            </c:numRef>
          </c:xVal>
          <c:yVal>
            <c:numRef>
              <c:f>'PQBRT Data'!$B$2:$B$29</c:f>
              <c:numCache>
                <c:formatCode>General</c:formatCode>
                <c:ptCount val="28"/>
                <c:pt idx="0">
                  <c:v>5527.44</c:v>
                </c:pt>
                <c:pt idx="1">
                  <c:v>4255.5600000000004</c:v>
                </c:pt>
                <c:pt idx="2">
                  <c:v>3119.95</c:v>
                </c:pt>
                <c:pt idx="3">
                  <c:v>2698.39</c:v>
                </c:pt>
                <c:pt idx="4">
                  <c:v>2355.94</c:v>
                </c:pt>
                <c:pt idx="5">
                  <c:v>2261.1999999999998</c:v>
                </c:pt>
                <c:pt idx="6">
                  <c:v>2048.16</c:v>
                </c:pt>
                <c:pt idx="7">
                  <c:v>1833.2</c:v>
                </c:pt>
                <c:pt idx="8">
                  <c:v>1658.86</c:v>
                </c:pt>
                <c:pt idx="9">
                  <c:v>1531.75</c:v>
                </c:pt>
                <c:pt idx="10">
                  <c:v>1110.2</c:v>
                </c:pt>
                <c:pt idx="11">
                  <c:v>700.91399999999999</c:v>
                </c:pt>
                <c:pt idx="12">
                  <c:v>478.02100000000002</c:v>
                </c:pt>
                <c:pt idx="13">
                  <c:v>387.92200000000003</c:v>
                </c:pt>
                <c:pt idx="14">
                  <c:v>320.53500000000003</c:v>
                </c:pt>
                <c:pt idx="15">
                  <c:v>279.363</c:v>
                </c:pt>
                <c:pt idx="16">
                  <c:v>226.381</c:v>
                </c:pt>
                <c:pt idx="17">
                  <c:v>199.529</c:v>
                </c:pt>
                <c:pt idx="18">
                  <c:v>178.38499999999999</c:v>
                </c:pt>
                <c:pt idx="19">
                  <c:v>147.291</c:v>
                </c:pt>
                <c:pt idx="20">
                  <c:v>126.09699999999999</c:v>
                </c:pt>
                <c:pt idx="21">
                  <c:v>107.931</c:v>
                </c:pt>
                <c:pt idx="22">
                  <c:v>95.972899999999996</c:v>
                </c:pt>
                <c:pt idx="23">
                  <c:v>85.873199999999997</c:v>
                </c:pt>
                <c:pt idx="24">
                  <c:v>78.176000000000002</c:v>
                </c:pt>
                <c:pt idx="25">
                  <c:v>71.542299999999997</c:v>
                </c:pt>
                <c:pt idx="26">
                  <c:v>64.170400000000001</c:v>
                </c:pt>
                <c:pt idx="27">
                  <c:v>60.639899999999997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89-4945-9899-B3B502E14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41816880327981"/>
          <c:y val="0.56582662372602444"/>
          <c:w val="0.13226355156309685"/>
          <c:h val="0.11083823329639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Power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Calcs'!$A$3:$A$67</c:f>
              <c:numCache>
                <c:formatCode>General</c:formatCode>
                <c:ptCount val="65"/>
                <c:pt idx="0">
                  <c:v>1.7088E-5</c:v>
                </c:pt>
                <c:pt idx="1">
                  <c:v>6.6719999999999998E-5</c:v>
                </c:pt>
                <c:pt idx="2">
                  <c:v>1.3344E-4</c:v>
                </c:pt>
                <c:pt idx="3">
                  <c:v>1.7798400000000001E-4</c:v>
                </c:pt>
                <c:pt idx="4">
                  <c:v>2.20256E-4</c:v>
                </c:pt>
                <c:pt idx="5">
                  <c:v>2.6035199999999999E-4</c:v>
                </c:pt>
                <c:pt idx="6">
                  <c:v>3.0604800000000001E-4</c:v>
                </c:pt>
                <c:pt idx="7">
                  <c:v>3.5046399999999998E-4</c:v>
                </c:pt>
                <c:pt idx="8">
                  <c:v>3.9167999999999999E-4</c:v>
                </c:pt>
                <c:pt idx="9">
                  <c:v>4.5711999999999999E-4</c:v>
                </c:pt>
                <c:pt idx="10">
                  <c:v>6.8387200000000008E-4</c:v>
                </c:pt>
                <c:pt idx="11">
                  <c:v>1.8689900000000001E-3</c:v>
                </c:pt>
                <c:pt idx="12">
                  <c:v>1.8078079999999999E-3</c:v>
                </c:pt>
                <c:pt idx="13">
                  <c:v>2.2412120000000002E-3</c:v>
                </c:pt>
                <c:pt idx="14">
                  <c:v>2.8061739999999998E-3</c:v>
                </c:pt>
                <c:pt idx="15">
                  <c:v>3.2705239999999999E-3</c:v>
                </c:pt>
                <c:pt idx="16">
                  <c:v>3.9728920000000004E-3</c:v>
                </c:pt>
                <c:pt idx="17">
                  <c:v>5.7960620000000003E-3</c:v>
                </c:pt>
                <c:pt idx="18">
                  <c:v>6.3676200000000001E-3</c:v>
                </c:pt>
                <c:pt idx="19">
                  <c:v>7.5772199999999991E-3</c:v>
                </c:pt>
                <c:pt idx="20">
                  <c:v>7.54099E-3</c:v>
                </c:pt>
                <c:pt idx="21">
                  <c:v>9.9004499999999999E-3</c:v>
                </c:pt>
                <c:pt idx="22">
                  <c:v>1.129232E-2</c:v>
                </c:pt>
                <c:pt idx="23">
                  <c:v>1.252347E-2</c:v>
                </c:pt>
                <c:pt idx="24">
                  <c:v>1.4144810000000001E-2</c:v>
                </c:pt>
                <c:pt idx="25">
                  <c:v>1.4723159999999999E-2</c:v>
                </c:pt>
                <c:pt idx="26">
                  <c:v>1.5849080000000002E-2</c:v>
                </c:pt>
                <c:pt idx="27">
                  <c:v>1.7082489999999999E-2</c:v>
                </c:pt>
                <c:pt idx="28">
                  <c:v>1.8636960000000001E-2</c:v>
                </c:pt>
                <c:pt idx="29">
                  <c:v>2.0076800000000002E-2</c:v>
                </c:pt>
                <c:pt idx="30">
                  <c:v>2.173367E-2</c:v>
                </c:pt>
                <c:pt idx="31">
                  <c:v>2.1749750000000002E-2</c:v>
                </c:pt>
                <c:pt idx="32">
                  <c:v>2.4123719999999998E-2</c:v>
                </c:pt>
                <c:pt idx="33">
                  <c:v>2.4414889999999998E-2</c:v>
                </c:pt>
                <c:pt idx="34">
                  <c:v>2.6662619999999998E-2</c:v>
                </c:pt>
                <c:pt idx="35">
                  <c:v>2.837224E-2</c:v>
                </c:pt>
                <c:pt idx="36">
                  <c:v>2.8523739999999999E-2</c:v>
                </c:pt>
                <c:pt idx="37">
                  <c:v>3.0122679999999999E-2</c:v>
                </c:pt>
                <c:pt idx="38">
                  <c:v>3.1768270000000001E-2</c:v>
                </c:pt>
                <c:pt idx="39">
                  <c:v>3.1989040000000003E-2</c:v>
                </c:pt>
                <c:pt idx="40">
                  <c:v>3.4855579999999997E-2</c:v>
                </c:pt>
                <c:pt idx="41">
                  <c:v>3.587336E-2</c:v>
                </c:pt>
                <c:pt idx="42">
                  <c:v>3.6083749999999998E-2</c:v>
                </c:pt>
                <c:pt idx="43">
                  <c:v>3.8087309999999999E-2</c:v>
                </c:pt>
                <c:pt idx="44">
                  <c:v>3.9333280000000005E-2</c:v>
                </c:pt>
                <c:pt idx="45">
                  <c:v>4.1011939999999997E-2</c:v>
                </c:pt>
                <c:pt idx="46">
                  <c:v>4.198731E-2</c:v>
                </c:pt>
                <c:pt idx="47">
                  <c:v>4.3769330000000002E-2</c:v>
                </c:pt>
                <c:pt idx="48">
                  <c:v>4.4485980000000001E-2</c:v>
                </c:pt>
                <c:pt idx="49">
                  <c:v>4.5377800000000003E-2</c:v>
                </c:pt>
                <c:pt idx="50">
                  <c:v>4.7174759999999996E-2</c:v>
                </c:pt>
                <c:pt idx="51">
                  <c:v>4.8815530000000003E-2</c:v>
                </c:pt>
                <c:pt idx="52">
                  <c:v>4.9218829999999998E-2</c:v>
                </c:pt>
                <c:pt idx="53">
                  <c:v>4.9350169999999999E-2</c:v>
                </c:pt>
                <c:pt idx="54">
                  <c:v>5.6891360000000002E-2</c:v>
                </c:pt>
                <c:pt idx="55">
                  <c:v>5.89055E-2</c:v>
                </c:pt>
                <c:pt idx="56">
                  <c:v>5.9334400000000002E-2</c:v>
                </c:pt>
                <c:pt idx="57">
                  <c:v>5.9779390000000002E-2</c:v>
                </c:pt>
                <c:pt idx="58">
                  <c:v>6.1037000000000001E-2</c:v>
                </c:pt>
                <c:pt idx="59">
                  <c:v>6.1943400000000003E-2</c:v>
                </c:pt>
                <c:pt idx="60">
                  <c:v>6.18796E-2</c:v>
                </c:pt>
                <c:pt idx="61">
                  <c:v>6.6543400000000003E-2</c:v>
                </c:pt>
                <c:pt idx="62">
                  <c:v>6.6930999999999991E-2</c:v>
                </c:pt>
                <c:pt idx="63">
                  <c:v>6.73425E-2</c:v>
                </c:pt>
                <c:pt idx="64">
                  <c:v>6.8897399999999998E-2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6C-4DCC-8DDA-22550EBA6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973990055465719E-2"/>
          <c:y val="8.120417382381924E-2"/>
          <c:w val="0.8961808756630949"/>
          <c:h val="0.89471262552743414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536299565241489"/>
                  <c:y val="1.6236249130280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Calcs'!$A$3:$A$67</c:f>
              <c:numCache>
                <c:formatCode>General</c:formatCode>
                <c:ptCount val="65"/>
                <c:pt idx="0">
                  <c:v>1.7088E-5</c:v>
                </c:pt>
                <c:pt idx="1">
                  <c:v>6.6719999999999998E-5</c:v>
                </c:pt>
                <c:pt idx="2">
                  <c:v>1.3344E-4</c:v>
                </c:pt>
                <c:pt idx="3">
                  <c:v>1.7798400000000001E-4</c:v>
                </c:pt>
                <c:pt idx="4">
                  <c:v>2.20256E-4</c:v>
                </c:pt>
                <c:pt idx="5">
                  <c:v>2.6035199999999999E-4</c:v>
                </c:pt>
                <c:pt idx="6">
                  <c:v>3.0604800000000001E-4</c:v>
                </c:pt>
                <c:pt idx="7">
                  <c:v>3.5046399999999998E-4</c:v>
                </c:pt>
                <c:pt idx="8">
                  <c:v>3.9167999999999999E-4</c:v>
                </c:pt>
                <c:pt idx="9">
                  <c:v>4.5711999999999999E-4</c:v>
                </c:pt>
                <c:pt idx="10">
                  <c:v>6.8387200000000008E-4</c:v>
                </c:pt>
                <c:pt idx="11">
                  <c:v>1.8689900000000001E-3</c:v>
                </c:pt>
                <c:pt idx="12">
                  <c:v>1.8078079999999999E-3</c:v>
                </c:pt>
                <c:pt idx="13">
                  <c:v>2.2412120000000002E-3</c:v>
                </c:pt>
                <c:pt idx="14">
                  <c:v>2.8061739999999998E-3</c:v>
                </c:pt>
                <c:pt idx="15">
                  <c:v>3.2705239999999999E-3</c:v>
                </c:pt>
                <c:pt idx="16">
                  <c:v>3.9728920000000004E-3</c:v>
                </c:pt>
                <c:pt idx="17">
                  <c:v>5.7960620000000003E-3</c:v>
                </c:pt>
                <c:pt idx="18">
                  <c:v>6.3676200000000001E-3</c:v>
                </c:pt>
                <c:pt idx="19">
                  <c:v>7.5772199999999991E-3</c:v>
                </c:pt>
                <c:pt idx="20">
                  <c:v>7.54099E-3</c:v>
                </c:pt>
                <c:pt idx="21">
                  <c:v>9.9004499999999999E-3</c:v>
                </c:pt>
                <c:pt idx="22">
                  <c:v>1.129232E-2</c:v>
                </c:pt>
                <c:pt idx="23">
                  <c:v>1.252347E-2</c:v>
                </c:pt>
                <c:pt idx="24">
                  <c:v>1.4144810000000001E-2</c:v>
                </c:pt>
                <c:pt idx="25">
                  <c:v>1.4723159999999999E-2</c:v>
                </c:pt>
                <c:pt idx="26">
                  <c:v>1.5849080000000002E-2</c:v>
                </c:pt>
                <c:pt idx="27">
                  <c:v>1.7082489999999999E-2</c:v>
                </c:pt>
                <c:pt idx="28">
                  <c:v>1.8636960000000001E-2</c:v>
                </c:pt>
                <c:pt idx="29">
                  <c:v>2.0076800000000002E-2</c:v>
                </c:pt>
                <c:pt idx="30">
                  <c:v>2.173367E-2</c:v>
                </c:pt>
                <c:pt idx="31">
                  <c:v>2.1749750000000002E-2</c:v>
                </c:pt>
                <c:pt idx="32">
                  <c:v>2.4123719999999998E-2</c:v>
                </c:pt>
                <c:pt idx="33">
                  <c:v>2.4414889999999998E-2</c:v>
                </c:pt>
                <c:pt idx="34">
                  <c:v>2.6662619999999998E-2</c:v>
                </c:pt>
                <c:pt idx="35">
                  <c:v>2.837224E-2</c:v>
                </c:pt>
                <c:pt idx="36">
                  <c:v>2.8523739999999999E-2</c:v>
                </c:pt>
                <c:pt idx="37">
                  <c:v>3.0122679999999999E-2</c:v>
                </c:pt>
                <c:pt idx="38">
                  <c:v>3.1768270000000001E-2</c:v>
                </c:pt>
                <c:pt idx="39">
                  <c:v>3.1989040000000003E-2</c:v>
                </c:pt>
                <c:pt idx="40">
                  <c:v>3.4855579999999997E-2</c:v>
                </c:pt>
                <c:pt idx="41">
                  <c:v>3.587336E-2</c:v>
                </c:pt>
                <c:pt idx="42">
                  <c:v>3.6083749999999998E-2</c:v>
                </c:pt>
                <c:pt idx="43">
                  <c:v>3.8087309999999999E-2</c:v>
                </c:pt>
                <c:pt idx="44">
                  <c:v>3.9333280000000005E-2</c:v>
                </c:pt>
                <c:pt idx="45">
                  <c:v>4.1011939999999997E-2</c:v>
                </c:pt>
                <c:pt idx="46">
                  <c:v>4.198731E-2</c:v>
                </c:pt>
                <c:pt idx="47">
                  <c:v>4.3769330000000002E-2</c:v>
                </c:pt>
                <c:pt idx="48">
                  <c:v>4.4485980000000001E-2</c:v>
                </c:pt>
                <c:pt idx="49">
                  <c:v>4.5377800000000003E-2</c:v>
                </c:pt>
                <c:pt idx="50">
                  <c:v>4.7174759999999996E-2</c:v>
                </c:pt>
                <c:pt idx="51">
                  <c:v>4.8815530000000003E-2</c:v>
                </c:pt>
                <c:pt idx="52">
                  <c:v>4.9218829999999998E-2</c:v>
                </c:pt>
                <c:pt idx="53">
                  <c:v>4.9350169999999999E-2</c:v>
                </c:pt>
                <c:pt idx="54">
                  <c:v>5.6891360000000002E-2</c:v>
                </c:pt>
                <c:pt idx="55">
                  <c:v>5.89055E-2</c:v>
                </c:pt>
                <c:pt idx="56">
                  <c:v>5.9334400000000002E-2</c:v>
                </c:pt>
                <c:pt idx="57">
                  <c:v>5.9779390000000002E-2</c:v>
                </c:pt>
                <c:pt idx="58">
                  <c:v>6.1037000000000001E-2</c:v>
                </c:pt>
                <c:pt idx="59">
                  <c:v>6.1943400000000003E-2</c:v>
                </c:pt>
                <c:pt idx="60">
                  <c:v>6.18796E-2</c:v>
                </c:pt>
                <c:pt idx="61">
                  <c:v>6.6543400000000003E-2</c:v>
                </c:pt>
                <c:pt idx="62">
                  <c:v>6.6930999999999991E-2</c:v>
                </c:pt>
                <c:pt idx="63">
                  <c:v>6.73425E-2</c:v>
                </c:pt>
                <c:pt idx="64">
                  <c:v>6.8897399999999998E-2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C3-4061-8EF9-CD324197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558480813698674"/>
          <c:y val="0.50037185013456942"/>
          <c:w val="0.1411522360088866"/>
          <c:h val="7.3892155530930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973990055465719E-2"/>
          <c:y val="8.120417382381924E-2"/>
          <c:w val="0.8961808756630949"/>
          <c:h val="0.89471262552743414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536299565241489"/>
                  <c:y val="1.6236249130280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Calcs'!$A$3:$A$67</c:f>
              <c:numCache>
                <c:formatCode>General</c:formatCode>
                <c:ptCount val="65"/>
                <c:pt idx="0">
                  <c:v>1.7088E-5</c:v>
                </c:pt>
                <c:pt idx="1">
                  <c:v>6.6719999999999998E-5</c:v>
                </c:pt>
                <c:pt idx="2">
                  <c:v>1.3344E-4</c:v>
                </c:pt>
                <c:pt idx="3">
                  <c:v>1.7798400000000001E-4</c:v>
                </c:pt>
                <c:pt idx="4">
                  <c:v>2.20256E-4</c:v>
                </c:pt>
                <c:pt idx="5">
                  <c:v>2.6035199999999999E-4</c:v>
                </c:pt>
                <c:pt idx="6">
                  <c:v>3.0604800000000001E-4</c:v>
                </c:pt>
                <c:pt idx="7">
                  <c:v>3.5046399999999998E-4</c:v>
                </c:pt>
                <c:pt idx="8">
                  <c:v>3.9167999999999999E-4</c:v>
                </c:pt>
                <c:pt idx="9">
                  <c:v>4.5711999999999999E-4</c:v>
                </c:pt>
                <c:pt idx="10">
                  <c:v>6.8387200000000008E-4</c:v>
                </c:pt>
                <c:pt idx="11">
                  <c:v>1.8689900000000001E-3</c:v>
                </c:pt>
                <c:pt idx="12">
                  <c:v>1.8078079999999999E-3</c:v>
                </c:pt>
                <c:pt idx="13">
                  <c:v>2.2412120000000002E-3</c:v>
                </c:pt>
                <c:pt idx="14">
                  <c:v>2.8061739999999998E-3</c:v>
                </c:pt>
                <c:pt idx="15">
                  <c:v>3.2705239999999999E-3</c:v>
                </c:pt>
                <c:pt idx="16">
                  <c:v>3.9728920000000004E-3</c:v>
                </c:pt>
                <c:pt idx="17">
                  <c:v>5.7960620000000003E-3</c:v>
                </c:pt>
                <c:pt idx="18">
                  <c:v>6.3676200000000001E-3</c:v>
                </c:pt>
                <c:pt idx="19">
                  <c:v>7.5772199999999991E-3</c:v>
                </c:pt>
                <c:pt idx="20">
                  <c:v>7.54099E-3</c:v>
                </c:pt>
                <c:pt idx="21">
                  <c:v>9.9004499999999999E-3</c:v>
                </c:pt>
                <c:pt idx="22">
                  <c:v>1.129232E-2</c:v>
                </c:pt>
                <c:pt idx="23">
                  <c:v>1.252347E-2</c:v>
                </c:pt>
                <c:pt idx="24">
                  <c:v>1.4144810000000001E-2</c:v>
                </c:pt>
                <c:pt idx="25">
                  <c:v>1.4723159999999999E-2</c:v>
                </c:pt>
                <c:pt idx="26">
                  <c:v>1.5849080000000002E-2</c:v>
                </c:pt>
                <c:pt idx="27">
                  <c:v>1.7082489999999999E-2</c:v>
                </c:pt>
                <c:pt idx="28">
                  <c:v>1.8636960000000001E-2</c:v>
                </c:pt>
                <c:pt idx="29">
                  <c:v>2.0076800000000002E-2</c:v>
                </c:pt>
                <c:pt idx="30">
                  <c:v>2.173367E-2</c:v>
                </c:pt>
                <c:pt idx="31">
                  <c:v>2.1749750000000002E-2</c:v>
                </c:pt>
                <c:pt idx="32">
                  <c:v>2.4123719999999998E-2</c:v>
                </c:pt>
                <c:pt idx="33">
                  <c:v>2.4414889999999998E-2</c:v>
                </c:pt>
                <c:pt idx="34">
                  <c:v>2.6662619999999998E-2</c:v>
                </c:pt>
                <c:pt idx="35">
                  <c:v>2.837224E-2</c:v>
                </c:pt>
                <c:pt idx="36">
                  <c:v>2.8523739999999999E-2</c:v>
                </c:pt>
                <c:pt idx="37">
                  <c:v>3.0122679999999999E-2</c:v>
                </c:pt>
                <c:pt idx="38">
                  <c:v>3.1768270000000001E-2</c:v>
                </c:pt>
                <c:pt idx="39">
                  <c:v>3.1989040000000003E-2</c:v>
                </c:pt>
                <c:pt idx="40">
                  <c:v>3.4855579999999997E-2</c:v>
                </c:pt>
                <c:pt idx="41">
                  <c:v>3.587336E-2</c:v>
                </c:pt>
                <c:pt idx="42">
                  <c:v>3.6083749999999998E-2</c:v>
                </c:pt>
                <c:pt idx="43">
                  <c:v>3.8087309999999999E-2</c:v>
                </c:pt>
                <c:pt idx="44">
                  <c:v>3.9333280000000005E-2</c:v>
                </c:pt>
                <c:pt idx="45">
                  <c:v>4.1011939999999997E-2</c:v>
                </c:pt>
                <c:pt idx="46">
                  <c:v>4.198731E-2</c:v>
                </c:pt>
                <c:pt idx="47">
                  <c:v>4.3769330000000002E-2</c:v>
                </c:pt>
                <c:pt idx="48">
                  <c:v>4.4485980000000001E-2</c:v>
                </c:pt>
                <c:pt idx="49">
                  <c:v>4.5377800000000003E-2</c:v>
                </c:pt>
                <c:pt idx="50">
                  <c:v>4.7174759999999996E-2</c:v>
                </c:pt>
                <c:pt idx="51">
                  <c:v>4.8815530000000003E-2</c:v>
                </c:pt>
                <c:pt idx="52">
                  <c:v>4.9218829999999998E-2</c:v>
                </c:pt>
                <c:pt idx="53">
                  <c:v>4.9350169999999999E-2</c:v>
                </c:pt>
                <c:pt idx="54">
                  <c:v>5.6891360000000002E-2</c:v>
                </c:pt>
                <c:pt idx="55">
                  <c:v>5.89055E-2</c:v>
                </c:pt>
                <c:pt idx="56">
                  <c:v>5.9334400000000002E-2</c:v>
                </c:pt>
                <c:pt idx="57">
                  <c:v>5.9779390000000002E-2</c:v>
                </c:pt>
                <c:pt idx="58">
                  <c:v>6.1037000000000001E-2</c:v>
                </c:pt>
                <c:pt idx="59">
                  <c:v>6.1943400000000003E-2</c:v>
                </c:pt>
                <c:pt idx="60">
                  <c:v>6.18796E-2</c:v>
                </c:pt>
                <c:pt idx="61">
                  <c:v>6.6543400000000003E-2</c:v>
                </c:pt>
                <c:pt idx="62">
                  <c:v>6.6930999999999991E-2</c:v>
                </c:pt>
                <c:pt idx="63">
                  <c:v>6.73425E-2</c:v>
                </c:pt>
                <c:pt idx="64">
                  <c:v>6.8897399999999998E-2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19-42C1-A78F-425231980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558480813698674"/>
          <c:y val="0.50037185013456942"/>
          <c:w val="0.1411522360088866"/>
          <c:h val="7.3892155530930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Calcs'!$C$3:$C$67</c:f>
              <c:numCache>
                <c:formatCode>General</c:formatCode>
                <c:ptCount val="65"/>
                <c:pt idx="0">
                  <c:v>3.1708799999999998E-4</c:v>
                </c:pt>
                <c:pt idx="1">
                  <c:v>3.6671999999999996E-4</c:v>
                </c:pt>
                <c:pt idx="2">
                  <c:v>4.3344E-4</c:v>
                </c:pt>
                <c:pt idx="3">
                  <c:v>4.7798399999999998E-4</c:v>
                </c:pt>
                <c:pt idx="4">
                  <c:v>5.2025599999999997E-4</c:v>
                </c:pt>
                <c:pt idx="5">
                  <c:v>5.6035199999999996E-4</c:v>
                </c:pt>
                <c:pt idx="6">
                  <c:v>6.0604799999999998E-4</c:v>
                </c:pt>
                <c:pt idx="7">
                  <c:v>6.504639999999999E-4</c:v>
                </c:pt>
                <c:pt idx="8">
                  <c:v>6.9167999999999996E-4</c:v>
                </c:pt>
                <c:pt idx="9">
                  <c:v>7.5712000000000002E-4</c:v>
                </c:pt>
                <c:pt idx="10">
                  <c:v>9.83872E-4</c:v>
                </c:pt>
                <c:pt idx="11">
                  <c:v>2.16899E-3</c:v>
                </c:pt>
                <c:pt idx="12">
                  <c:v>2.1078080000000001E-3</c:v>
                </c:pt>
                <c:pt idx="13">
                  <c:v>2.5412120000000002E-3</c:v>
                </c:pt>
                <c:pt idx="14">
                  <c:v>3.1061739999999997E-3</c:v>
                </c:pt>
                <c:pt idx="15">
                  <c:v>3.5705239999999998E-3</c:v>
                </c:pt>
                <c:pt idx="16">
                  <c:v>4.2728920000000004E-3</c:v>
                </c:pt>
                <c:pt idx="17">
                  <c:v>6.0960620000000002E-3</c:v>
                </c:pt>
                <c:pt idx="18">
                  <c:v>6.66762E-3</c:v>
                </c:pt>
                <c:pt idx="19">
                  <c:v>7.877219999999999E-3</c:v>
                </c:pt>
                <c:pt idx="20">
                  <c:v>7.8409900000000008E-3</c:v>
                </c:pt>
                <c:pt idx="21">
                  <c:v>1.020045E-2</c:v>
                </c:pt>
                <c:pt idx="22">
                  <c:v>1.159232E-2</c:v>
                </c:pt>
                <c:pt idx="23">
                  <c:v>1.282347E-2</c:v>
                </c:pt>
                <c:pt idx="24">
                  <c:v>1.4444810000000001E-2</c:v>
                </c:pt>
                <c:pt idx="25">
                  <c:v>1.5023159999999999E-2</c:v>
                </c:pt>
                <c:pt idx="26">
                  <c:v>1.6149080000000003E-2</c:v>
                </c:pt>
                <c:pt idx="27">
                  <c:v>1.738249E-2</c:v>
                </c:pt>
                <c:pt idx="28">
                  <c:v>1.8936960000000003E-2</c:v>
                </c:pt>
                <c:pt idx="29">
                  <c:v>2.0376800000000004E-2</c:v>
                </c:pt>
                <c:pt idx="30">
                  <c:v>2.2033670000000002E-2</c:v>
                </c:pt>
                <c:pt idx="31">
                  <c:v>2.2049750000000003E-2</c:v>
                </c:pt>
                <c:pt idx="32">
                  <c:v>2.4423719999999999E-2</c:v>
                </c:pt>
                <c:pt idx="33">
                  <c:v>2.471489E-2</c:v>
                </c:pt>
                <c:pt idx="34">
                  <c:v>2.696262E-2</c:v>
                </c:pt>
                <c:pt idx="35">
                  <c:v>2.8672240000000002E-2</c:v>
                </c:pt>
                <c:pt idx="36">
                  <c:v>2.882374E-2</c:v>
                </c:pt>
                <c:pt idx="37">
                  <c:v>3.0422680000000001E-2</c:v>
                </c:pt>
                <c:pt idx="38">
                  <c:v>3.2068270000000003E-2</c:v>
                </c:pt>
                <c:pt idx="39">
                  <c:v>3.2289040000000005E-2</c:v>
                </c:pt>
                <c:pt idx="40">
                  <c:v>3.5155579999999999E-2</c:v>
                </c:pt>
                <c:pt idx="41">
                  <c:v>3.6173360000000002E-2</c:v>
                </c:pt>
                <c:pt idx="42">
                  <c:v>3.6383749999999999E-2</c:v>
                </c:pt>
                <c:pt idx="43">
                  <c:v>3.8387310000000001E-2</c:v>
                </c:pt>
                <c:pt idx="44">
                  <c:v>3.9633280000000007E-2</c:v>
                </c:pt>
                <c:pt idx="45">
                  <c:v>4.1311939999999998E-2</c:v>
                </c:pt>
                <c:pt idx="46">
                  <c:v>4.2287310000000002E-2</c:v>
                </c:pt>
                <c:pt idx="47">
                  <c:v>4.4069330000000004E-2</c:v>
                </c:pt>
                <c:pt idx="48">
                  <c:v>4.4785980000000003E-2</c:v>
                </c:pt>
                <c:pt idx="49">
                  <c:v>4.5677800000000005E-2</c:v>
                </c:pt>
                <c:pt idx="50">
                  <c:v>4.7474759999999998E-2</c:v>
                </c:pt>
                <c:pt idx="51">
                  <c:v>4.9115530000000004E-2</c:v>
                </c:pt>
                <c:pt idx="52">
                  <c:v>4.951883E-2</c:v>
                </c:pt>
                <c:pt idx="53">
                  <c:v>4.965017E-2</c:v>
                </c:pt>
                <c:pt idx="54">
                  <c:v>5.7191360000000004E-2</c:v>
                </c:pt>
                <c:pt idx="55">
                  <c:v>5.9205500000000001E-2</c:v>
                </c:pt>
                <c:pt idx="56">
                  <c:v>5.9634400000000004E-2</c:v>
                </c:pt>
                <c:pt idx="57">
                  <c:v>6.0079390000000003E-2</c:v>
                </c:pt>
                <c:pt idx="58">
                  <c:v>6.1337000000000003E-2</c:v>
                </c:pt>
                <c:pt idx="59">
                  <c:v>6.2243400000000004E-2</c:v>
                </c:pt>
                <c:pt idx="60">
                  <c:v>6.2179600000000002E-2</c:v>
                </c:pt>
                <c:pt idx="61">
                  <c:v>6.6843399999999997E-2</c:v>
                </c:pt>
                <c:pt idx="62">
                  <c:v>6.7230999999999985E-2</c:v>
                </c:pt>
                <c:pt idx="63">
                  <c:v>6.7642499999999994E-2</c:v>
                </c:pt>
                <c:pt idx="64">
                  <c:v>6.9197399999999992E-2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C-4645-AD96-EDF9E9E68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Residue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Calcs'!$E$3:$E$67</c:f>
              <c:numCache>
                <c:formatCode>General</c:formatCode>
                <c:ptCount val="65"/>
                <c:pt idx="0">
                  <c:v>-3.0825599999999997E-4</c:v>
                </c:pt>
                <c:pt idx="1">
                  <c:v>-3.4595199999999996E-4</c:v>
                </c:pt>
                <c:pt idx="2">
                  <c:v>-3.9823999999999995E-4</c:v>
                </c:pt>
                <c:pt idx="3">
                  <c:v>-4.3414399999999997E-4</c:v>
                </c:pt>
                <c:pt idx="4">
                  <c:v>-4.6966399999999995E-4</c:v>
                </c:pt>
                <c:pt idx="5">
                  <c:v>-5.0243199999999992E-4</c:v>
                </c:pt>
                <c:pt idx="6">
                  <c:v>-5.4064E-4</c:v>
                </c:pt>
                <c:pt idx="7">
                  <c:v>-5.77824E-4</c:v>
                </c:pt>
                <c:pt idx="8">
                  <c:v>-6.1132799999999996E-4</c:v>
                </c:pt>
                <c:pt idx="9">
                  <c:v>-6.6988799999999999E-4</c:v>
                </c:pt>
                <c:pt idx="10">
                  <c:v>-8.6009600000000008E-4</c:v>
                </c:pt>
                <c:pt idx="11">
                  <c:v>-1.96883E-3</c:v>
                </c:pt>
                <c:pt idx="12">
                  <c:v>-1.8193599999999999E-3</c:v>
                </c:pt>
                <c:pt idx="13">
                  <c:v>-2.1975000000000002E-3</c:v>
                </c:pt>
                <c:pt idx="14">
                  <c:v>-2.6833899999999999E-3</c:v>
                </c:pt>
                <c:pt idx="15">
                  <c:v>-3.0862999999999997E-3</c:v>
                </c:pt>
                <c:pt idx="16">
                  <c:v>-3.6947799999999999E-3</c:v>
                </c:pt>
                <c:pt idx="17">
                  <c:v>-5.3243500000000003E-3</c:v>
                </c:pt>
                <c:pt idx="18">
                  <c:v>-5.6068799999999999E-3</c:v>
                </c:pt>
                <c:pt idx="19">
                  <c:v>-6.4601599999999995E-3</c:v>
                </c:pt>
                <c:pt idx="20">
                  <c:v>-6.6473299999999999E-3</c:v>
                </c:pt>
                <c:pt idx="21">
                  <c:v>-8.0186600000000004E-3</c:v>
                </c:pt>
                <c:pt idx="22">
                  <c:v>-9.6664300000000002E-3</c:v>
                </c:pt>
                <c:pt idx="23">
                  <c:v>-1.05355E-2</c:v>
                </c:pt>
                <c:pt idx="24">
                  <c:v>-1.17123E-2</c:v>
                </c:pt>
                <c:pt idx="25">
                  <c:v>-1.2707E-2</c:v>
                </c:pt>
                <c:pt idx="26">
                  <c:v>-1.38271E-2</c:v>
                </c:pt>
                <c:pt idx="27">
                  <c:v>-1.48918E-2</c:v>
                </c:pt>
                <c:pt idx="28">
                  <c:v>-1.57407E-2</c:v>
                </c:pt>
                <c:pt idx="29">
                  <c:v>-1.6998500000000003E-2</c:v>
                </c:pt>
                <c:pt idx="30">
                  <c:v>-1.8004200000000001E-2</c:v>
                </c:pt>
                <c:pt idx="31">
                  <c:v>-1.8786900000000002E-2</c:v>
                </c:pt>
                <c:pt idx="32">
                  <c:v>-1.99586E-2</c:v>
                </c:pt>
                <c:pt idx="33">
                  <c:v>-2.1027500000000001E-2</c:v>
                </c:pt>
                <c:pt idx="34">
                  <c:v>-2.1961600000000001E-2</c:v>
                </c:pt>
                <c:pt idx="35">
                  <c:v>-2.34971E-2</c:v>
                </c:pt>
                <c:pt idx="36">
                  <c:v>-2.4336E-2</c:v>
                </c:pt>
                <c:pt idx="37">
                  <c:v>-2.50726E-2</c:v>
                </c:pt>
                <c:pt idx="38">
                  <c:v>-2.6702800000000002E-2</c:v>
                </c:pt>
                <c:pt idx="39">
                  <c:v>-2.7350000000000003E-2</c:v>
                </c:pt>
                <c:pt idx="40">
                  <c:v>-2.8846300000000002E-2</c:v>
                </c:pt>
                <c:pt idx="41">
                  <c:v>-2.9609300000000002E-2</c:v>
                </c:pt>
                <c:pt idx="42">
                  <c:v>-3.0810500000000001E-2</c:v>
                </c:pt>
                <c:pt idx="43">
                  <c:v>-3.16204E-2</c:v>
                </c:pt>
                <c:pt idx="44">
                  <c:v>-3.2654300000000004E-2</c:v>
                </c:pt>
                <c:pt idx="45">
                  <c:v>-3.4009600000000001E-2</c:v>
                </c:pt>
                <c:pt idx="46">
                  <c:v>-3.4819599999999999E-2</c:v>
                </c:pt>
                <c:pt idx="47">
                  <c:v>-3.6568400000000001E-2</c:v>
                </c:pt>
                <c:pt idx="48">
                  <c:v>-3.6894200000000002E-2</c:v>
                </c:pt>
                <c:pt idx="49">
                  <c:v>-3.8555400000000004E-2</c:v>
                </c:pt>
                <c:pt idx="50">
                  <c:v>-3.9084199999999999E-2</c:v>
                </c:pt>
                <c:pt idx="51">
                  <c:v>-4.0233000000000005E-2</c:v>
                </c:pt>
                <c:pt idx="52">
                  <c:v>-4.1801999999999999E-2</c:v>
                </c:pt>
                <c:pt idx="53">
                  <c:v>-4.0786300000000004E-2</c:v>
                </c:pt>
                <c:pt idx="54">
                  <c:v>-4.8279200000000001E-2</c:v>
                </c:pt>
                <c:pt idx="55">
                  <c:v>-4.9036200000000002E-2</c:v>
                </c:pt>
                <c:pt idx="56">
                  <c:v>-4.9559100000000002E-2</c:v>
                </c:pt>
                <c:pt idx="57">
                  <c:v>-5.0100800000000001E-2</c:v>
                </c:pt>
                <c:pt idx="58">
                  <c:v>-5.0583000000000003E-2</c:v>
                </c:pt>
                <c:pt idx="59">
                  <c:v>-5.1668900000000004E-2</c:v>
                </c:pt>
                <c:pt idx="60">
                  <c:v>-5.1989199999999999E-2</c:v>
                </c:pt>
                <c:pt idx="61">
                  <c:v>-5.5191500000000004E-2</c:v>
                </c:pt>
                <c:pt idx="62">
                  <c:v>-5.56474E-2</c:v>
                </c:pt>
                <c:pt idx="63">
                  <c:v>-5.60084E-2</c:v>
                </c:pt>
                <c:pt idx="64">
                  <c:v>-5.7169999999999999E-2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45-43B7-9675-F721944BE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Calcs'!$C$3:$C$67</c:f>
              <c:numCache>
                <c:formatCode>General</c:formatCode>
                <c:ptCount val="65"/>
                <c:pt idx="0">
                  <c:v>3.1708799999999998E-4</c:v>
                </c:pt>
                <c:pt idx="1">
                  <c:v>3.6671999999999996E-4</c:v>
                </c:pt>
                <c:pt idx="2">
                  <c:v>4.3344E-4</c:v>
                </c:pt>
                <c:pt idx="3">
                  <c:v>4.7798399999999998E-4</c:v>
                </c:pt>
                <c:pt idx="4">
                  <c:v>5.2025599999999997E-4</c:v>
                </c:pt>
                <c:pt idx="5">
                  <c:v>5.6035199999999996E-4</c:v>
                </c:pt>
                <c:pt idx="6">
                  <c:v>6.0604799999999998E-4</c:v>
                </c:pt>
                <c:pt idx="7">
                  <c:v>6.504639999999999E-4</c:v>
                </c:pt>
                <c:pt idx="8">
                  <c:v>6.9167999999999996E-4</c:v>
                </c:pt>
                <c:pt idx="9">
                  <c:v>7.5712000000000002E-4</c:v>
                </c:pt>
                <c:pt idx="10">
                  <c:v>9.83872E-4</c:v>
                </c:pt>
                <c:pt idx="11">
                  <c:v>2.16899E-3</c:v>
                </c:pt>
                <c:pt idx="12">
                  <c:v>2.1078080000000001E-3</c:v>
                </c:pt>
                <c:pt idx="13">
                  <c:v>2.5412120000000002E-3</c:v>
                </c:pt>
                <c:pt idx="14">
                  <c:v>3.1061739999999997E-3</c:v>
                </c:pt>
                <c:pt idx="15">
                  <c:v>3.5705239999999998E-3</c:v>
                </c:pt>
                <c:pt idx="16">
                  <c:v>4.2728920000000004E-3</c:v>
                </c:pt>
                <c:pt idx="17">
                  <c:v>6.0960620000000002E-3</c:v>
                </c:pt>
                <c:pt idx="18">
                  <c:v>6.66762E-3</c:v>
                </c:pt>
                <c:pt idx="19">
                  <c:v>7.877219999999999E-3</c:v>
                </c:pt>
                <c:pt idx="20">
                  <c:v>7.8409900000000008E-3</c:v>
                </c:pt>
                <c:pt idx="21">
                  <c:v>1.020045E-2</c:v>
                </c:pt>
                <c:pt idx="22">
                  <c:v>1.159232E-2</c:v>
                </c:pt>
                <c:pt idx="23">
                  <c:v>1.282347E-2</c:v>
                </c:pt>
                <c:pt idx="24">
                  <c:v>1.4444810000000001E-2</c:v>
                </c:pt>
                <c:pt idx="25">
                  <c:v>1.5023159999999999E-2</c:v>
                </c:pt>
                <c:pt idx="26">
                  <c:v>1.6149080000000003E-2</c:v>
                </c:pt>
                <c:pt idx="27">
                  <c:v>1.738249E-2</c:v>
                </c:pt>
                <c:pt idx="28">
                  <c:v>1.8936960000000003E-2</c:v>
                </c:pt>
                <c:pt idx="29">
                  <c:v>2.0376800000000004E-2</c:v>
                </c:pt>
                <c:pt idx="30">
                  <c:v>2.2033670000000002E-2</c:v>
                </c:pt>
                <c:pt idx="31">
                  <c:v>2.2049750000000003E-2</c:v>
                </c:pt>
                <c:pt idx="32">
                  <c:v>2.4423719999999999E-2</c:v>
                </c:pt>
                <c:pt idx="33">
                  <c:v>2.471489E-2</c:v>
                </c:pt>
                <c:pt idx="34">
                  <c:v>2.696262E-2</c:v>
                </c:pt>
                <c:pt idx="35">
                  <c:v>2.8672240000000002E-2</c:v>
                </c:pt>
                <c:pt idx="36">
                  <c:v>2.882374E-2</c:v>
                </c:pt>
                <c:pt idx="37">
                  <c:v>3.0422680000000001E-2</c:v>
                </c:pt>
                <c:pt idx="38">
                  <c:v>3.2068270000000003E-2</c:v>
                </c:pt>
                <c:pt idx="39">
                  <c:v>3.2289040000000005E-2</c:v>
                </c:pt>
                <c:pt idx="40">
                  <c:v>3.5155579999999999E-2</c:v>
                </c:pt>
                <c:pt idx="41">
                  <c:v>3.6173360000000002E-2</c:v>
                </c:pt>
                <c:pt idx="42">
                  <c:v>3.6383749999999999E-2</c:v>
                </c:pt>
                <c:pt idx="43">
                  <c:v>3.8387310000000001E-2</c:v>
                </c:pt>
                <c:pt idx="44">
                  <c:v>3.9633280000000007E-2</c:v>
                </c:pt>
                <c:pt idx="45">
                  <c:v>4.1311939999999998E-2</c:v>
                </c:pt>
                <c:pt idx="46">
                  <c:v>4.2287310000000002E-2</c:v>
                </c:pt>
                <c:pt idx="47">
                  <c:v>4.4069330000000004E-2</c:v>
                </c:pt>
                <c:pt idx="48">
                  <c:v>4.4785980000000003E-2</c:v>
                </c:pt>
                <c:pt idx="49">
                  <c:v>4.5677800000000005E-2</c:v>
                </c:pt>
                <c:pt idx="50">
                  <c:v>4.7474759999999998E-2</c:v>
                </c:pt>
                <c:pt idx="51">
                  <c:v>4.9115530000000004E-2</c:v>
                </c:pt>
                <c:pt idx="52">
                  <c:v>4.951883E-2</c:v>
                </c:pt>
                <c:pt idx="53">
                  <c:v>4.965017E-2</c:v>
                </c:pt>
                <c:pt idx="54">
                  <c:v>5.7191360000000004E-2</c:v>
                </c:pt>
                <c:pt idx="55">
                  <c:v>5.9205500000000001E-2</c:v>
                </c:pt>
                <c:pt idx="56">
                  <c:v>5.9634400000000004E-2</c:v>
                </c:pt>
                <c:pt idx="57">
                  <c:v>6.0079390000000003E-2</c:v>
                </c:pt>
                <c:pt idx="58">
                  <c:v>6.1337000000000003E-2</c:v>
                </c:pt>
                <c:pt idx="59">
                  <c:v>6.2243400000000004E-2</c:v>
                </c:pt>
                <c:pt idx="60">
                  <c:v>6.2179600000000002E-2</c:v>
                </c:pt>
                <c:pt idx="61">
                  <c:v>6.6843399999999997E-2</c:v>
                </c:pt>
                <c:pt idx="62">
                  <c:v>6.7230999999999985E-2</c:v>
                </c:pt>
                <c:pt idx="63">
                  <c:v>6.7642499999999994E-2</c:v>
                </c:pt>
                <c:pt idx="64">
                  <c:v>6.9197399999999992E-2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8C-4FAF-8096-4C4D2A4C3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Residue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Calcs'!$R$3:$R$67</c:f>
              <c:numCache>
                <c:formatCode>General</c:formatCode>
                <c:ptCount val="65"/>
              </c:numCache>
            </c:numRef>
          </c:xVal>
          <c:yVal>
            <c:numRef>
              <c:f>'PQBRT Calcs'!$E$3:$E$67</c:f>
              <c:numCache>
                <c:formatCode>General</c:formatCode>
                <c:ptCount val="65"/>
                <c:pt idx="0">
                  <c:v>-3.0825599999999997E-4</c:v>
                </c:pt>
                <c:pt idx="1">
                  <c:v>-3.4595199999999996E-4</c:v>
                </c:pt>
                <c:pt idx="2">
                  <c:v>-3.9823999999999995E-4</c:v>
                </c:pt>
                <c:pt idx="3">
                  <c:v>-4.3414399999999997E-4</c:v>
                </c:pt>
                <c:pt idx="4">
                  <c:v>-4.6966399999999995E-4</c:v>
                </c:pt>
                <c:pt idx="5">
                  <c:v>-5.0243199999999992E-4</c:v>
                </c:pt>
                <c:pt idx="6">
                  <c:v>-5.4064E-4</c:v>
                </c:pt>
                <c:pt idx="7">
                  <c:v>-5.77824E-4</c:v>
                </c:pt>
                <c:pt idx="8">
                  <c:v>-6.1132799999999996E-4</c:v>
                </c:pt>
                <c:pt idx="9">
                  <c:v>-6.6988799999999999E-4</c:v>
                </c:pt>
                <c:pt idx="10">
                  <c:v>-8.6009600000000008E-4</c:v>
                </c:pt>
                <c:pt idx="11">
                  <c:v>-1.96883E-3</c:v>
                </c:pt>
                <c:pt idx="12">
                  <c:v>-1.8193599999999999E-3</c:v>
                </c:pt>
                <c:pt idx="13">
                  <c:v>-2.1975000000000002E-3</c:v>
                </c:pt>
                <c:pt idx="14">
                  <c:v>-2.6833899999999999E-3</c:v>
                </c:pt>
                <c:pt idx="15">
                  <c:v>-3.0862999999999997E-3</c:v>
                </c:pt>
                <c:pt idx="16">
                  <c:v>-3.6947799999999999E-3</c:v>
                </c:pt>
                <c:pt idx="17">
                  <c:v>-5.3243500000000003E-3</c:v>
                </c:pt>
                <c:pt idx="18">
                  <c:v>-5.6068799999999999E-3</c:v>
                </c:pt>
                <c:pt idx="19">
                  <c:v>-6.4601599999999995E-3</c:v>
                </c:pt>
                <c:pt idx="20">
                  <c:v>-6.6473299999999999E-3</c:v>
                </c:pt>
                <c:pt idx="21">
                  <c:v>-8.0186600000000004E-3</c:v>
                </c:pt>
                <c:pt idx="22">
                  <c:v>-9.6664300000000002E-3</c:v>
                </c:pt>
                <c:pt idx="23">
                  <c:v>-1.05355E-2</c:v>
                </c:pt>
                <c:pt idx="24">
                  <c:v>-1.17123E-2</c:v>
                </c:pt>
                <c:pt idx="25">
                  <c:v>-1.2707E-2</c:v>
                </c:pt>
                <c:pt idx="26">
                  <c:v>-1.38271E-2</c:v>
                </c:pt>
                <c:pt idx="27">
                  <c:v>-1.48918E-2</c:v>
                </c:pt>
                <c:pt idx="28">
                  <c:v>-1.57407E-2</c:v>
                </c:pt>
                <c:pt idx="29">
                  <c:v>-1.6998500000000003E-2</c:v>
                </c:pt>
                <c:pt idx="30">
                  <c:v>-1.8004200000000001E-2</c:v>
                </c:pt>
                <c:pt idx="31">
                  <c:v>-1.8786900000000002E-2</c:v>
                </c:pt>
                <c:pt idx="32">
                  <c:v>-1.99586E-2</c:v>
                </c:pt>
                <c:pt idx="33">
                  <c:v>-2.1027500000000001E-2</c:v>
                </c:pt>
                <c:pt idx="34">
                  <c:v>-2.1961600000000001E-2</c:v>
                </c:pt>
                <c:pt idx="35">
                  <c:v>-2.34971E-2</c:v>
                </c:pt>
                <c:pt idx="36">
                  <c:v>-2.4336E-2</c:v>
                </c:pt>
                <c:pt idx="37">
                  <c:v>-2.50726E-2</c:v>
                </c:pt>
                <c:pt idx="38">
                  <c:v>-2.6702800000000002E-2</c:v>
                </c:pt>
                <c:pt idx="39">
                  <c:v>-2.7350000000000003E-2</c:v>
                </c:pt>
                <c:pt idx="40">
                  <c:v>-2.8846300000000002E-2</c:v>
                </c:pt>
                <c:pt idx="41">
                  <c:v>-2.9609300000000002E-2</c:v>
                </c:pt>
                <c:pt idx="42">
                  <c:v>-3.0810500000000001E-2</c:v>
                </c:pt>
                <c:pt idx="43">
                  <c:v>-3.16204E-2</c:v>
                </c:pt>
                <c:pt idx="44">
                  <c:v>-3.2654300000000004E-2</c:v>
                </c:pt>
                <c:pt idx="45">
                  <c:v>-3.4009600000000001E-2</c:v>
                </c:pt>
                <c:pt idx="46">
                  <c:v>-3.4819599999999999E-2</c:v>
                </c:pt>
                <c:pt idx="47">
                  <c:v>-3.6568400000000001E-2</c:v>
                </c:pt>
                <c:pt idx="48">
                  <c:v>-3.6894200000000002E-2</c:v>
                </c:pt>
                <c:pt idx="49">
                  <c:v>-3.8555400000000004E-2</c:v>
                </c:pt>
                <c:pt idx="50">
                  <c:v>-3.9084199999999999E-2</c:v>
                </c:pt>
                <c:pt idx="51">
                  <c:v>-4.0233000000000005E-2</c:v>
                </c:pt>
                <c:pt idx="52">
                  <c:v>-4.1801999999999999E-2</c:v>
                </c:pt>
                <c:pt idx="53">
                  <c:v>-4.0786300000000004E-2</c:v>
                </c:pt>
                <c:pt idx="54">
                  <c:v>-4.8279200000000001E-2</c:v>
                </c:pt>
                <c:pt idx="55">
                  <c:v>-4.9036200000000002E-2</c:v>
                </c:pt>
                <c:pt idx="56">
                  <c:v>-4.9559100000000002E-2</c:v>
                </c:pt>
                <c:pt idx="57">
                  <c:v>-5.0100800000000001E-2</c:v>
                </c:pt>
                <c:pt idx="58">
                  <c:v>-5.0583000000000003E-2</c:v>
                </c:pt>
                <c:pt idx="59">
                  <c:v>-5.1668900000000004E-2</c:v>
                </c:pt>
                <c:pt idx="60">
                  <c:v>-5.1989199999999999E-2</c:v>
                </c:pt>
                <c:pt idx="61">
                  <c:v>-5.5191500000000004E-2</c:v>
                </c:pt>
                <c:pt idx="62">
                  <c:v>-5.56474E-2</c:v>
                </c:pt>
                <c:pt idx="63">
                  <c:v>-5.60084E-2</c:v>
                </c:pt>
                <c:pt idx="64">
                  <c:v>-5.7169999999999999E-2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3-4150-A8BB-BD72425E8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Difference Grows</a:t>
            </a:r>
          </a:p>
        </c:rich>
      </c:tx>
      <c:layout>
        <c:manualLayout>
          <c:xMode val="edge"/>
          <c:yMode val="edge"/>
          <c:x val="0.2826318897637795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Calcs'!$N$3:$N$68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Calcs'!$J$3:$J$68</c:f>
              <c:numCache>
                <c:formatCode>General</c:formatCode>
                <c:ptCount val="66"/>
                <c:pt idx="0">
                  <c:v>0</c:v>
                </c:pt>
                <c:pt idx="1">
                  <c:v>-0.29777808492177726</c:v>
                </c:pt>
                <c:pt idx="2">
                  <c:v>-0.33635554876788154</c:v>
                </c:pt>
                <c:pt idx="3">
                  <c:v>-0.33973738290508892</c:v>
                </c:pt>
                <c:pt idx="4">
                  <c:v>-0.34396494431091851</c:v>
                </c:pt>
                <c:pt idx="5">
                  <c:v>-0.3489929981183062</c:v>
                </c:pt>
                <c:pt idx="6">
                  <c:v>-0.34363121523905304</c:v>
                </c:pt>
                <c:pt idx="7">
                  <c:v>-0.34047517814986827</c:v>
                </c:pt>
                <c:pt idx="8">
                  <c:v>-0.34098998528209989</c:v>
                </c:pt>
                <c:pt idx="9">
                  <c:v>-0.31731951180349727</c:v>
                </c:pt>
                <c:pt idx="10">
                  <c:v>-0.30518472772548133</c:v>
                </c:pt>
                <c:pt idx="11">
                  <c:v>-1.2891653826745397E-2</c:v>
                </c:pt>
                <c:pt idx="12">
                  <c:v>-0.17657185433292488</c:v>
                </c:pt>
                <c:pt idx="13">
                  <c:v>-0.15844464479669051</c:v>
                </c:pt>
                <c:pt idx="14">
                  <c:v>-0.1382831084823759</c:v>
                </c:pt>
                <c:pt idx="15">
                  <c:v>-0.12438863207266504</c:v>
                </c:pt>
                <c:pt idx="16">
                  <c:v>-0.10762416168670486</c:v>
                </c:pt>
                <c:pt idx="17">
                  <c:v>7.6746997895935642E-3</c:v>
                </c:pt>
                <c:pt idx="18">
                  <c:v>5.1501545309156072E-3</c:v>
                </c:pt>
                <c:pt idx="19">
                  <c:v>1.2917502400549896E-2</c:v>
                </c:pt>
                <c:pt idx="20">
                  <c:v>-5.2915489564421048E-2</c:v>
                </c:pt>
                <c:pt idx="21">
                  <c:v>1.0437133307233726E-2</c:v>
                </c:pt>
                <c:pt idx="22">
                  <c:v>1.9396036119511351E-2</c:v>
                </c:pt>
                <c:pt idx="23">
                  <c:v>2.1411389527478342E-2</c:v>
                </c:pt>
                <c:pt idx="24">
                  <c:v>3.5570657787457938E-2</c:v>
                </c:pt>
                <c:pt idx="25">
                  <c:v>1.7720824715958816E-2</c:v>
                </c:pt>
                <c:pt idx="26">
                  <c:v>1.7361655890863359E-2</c:v>
                </c:pt>
                <c:pt idx="27">
                  <c:v>1.9999540835042184E-2</c:v>
                </c:pt>
                <c:pt idx="28">
                  <c:v>3.0021369978370238E-2</c:v>
                </c:pt>
                <c:pt idx="29">
                  <c:v>3.6368418008758674E-2</c:v>
                </c:pt>
                <c:pt idx="30">
                  <c:v>4.6438288145736806E-2</c:v>
                </c:pt>
                <c:pt idx="31">
                  <c:v>2.3807876387618609E-2</c:v>
                </c:pt>
                <c:pt idx="32">
                  <c:v>4.7107570893543782E-2</c:v>
                </c:pt>
                <c:pt idx="33">
                  <c:v>3.1757609494600381E-2</c:v>
                </c:pt>
                <c:pt idx="34">
                  <c:v>5.046316220500402E-2</c:v>
                </c:pt>
                <c:pt idx="35">
                  <c:v>6.0656393545421627E-2</c:v>
                </c:pt>
                <c:pt idx="36">
                  <c:v>4.510698868126517E-2</c:v>
                </c:pt>
                <c:pt idx="37">
                  <c:v>5.1705173956173356E-2</c:v>
                </c:pt>
                <c:pt idx="38">
                  <c:v>5.8425286245203489E-2</c:v>
                </c:pt>
                <c:pt idx="39">
                  <c:v>4.5705680555139461E-2</c:v>
                </c:pt>
                <c:pt idx="40">
                  <c:v>6.7852122472447096E-2</c:v>
                </c:pt>
                <c:pt idx="41">
                  <c:v>6.5785305597239718E-2</c:v>
                </c:pt>
                <c:pt idx="42">
                  <c:v>5.4276735123892861E-2</c:v>
                </c:pt>
                <c:pt idx="43">
                  <c:v>6.4179939096570049E-2</c:v>
                </c:pt>
                <c:pt idx="44">
                  <c:v>6.5045040049451774E-2</c:v>
                </c:pt>
                <c:pt idx="45">
                  <c:v>7.0502113297440827E-2</c:v>
                </c:pt>
                <c:pt idx="46">
                  <c:v>6.841218611096056E-2</c:v>
                </c:pt>
                <c:pt idx="47">
                  <c:v>7.4537885676355442E-2</c:v>
                </c:pt>
                <c:pt idx="48">
                  <c:v>7.0014728889545186E-2</c:v>
                </c:pt>
                <c:pt idx="49">
                  <c:v>6.7388382010913128E-2</c:v>
                </c:pt>
                <c:pt idx="50">
                  <c:v>7.3319550689154189E-2</c:v>
                </c:pt>
                <c:pt idx="51">
                  <c:v>8.068960515527035E-2</c:v>
                </c:pt>
                <c:pt idx="52">
                  <c:v>7.5886237546942903E-2</c:v>
                </c:pt>
                <c:pt idx="53">
                  <c:v>7.4976922602135065E-2</c:v>
                </c:pt>
                <c:pt idx="54">
                  <c:v>7.5737888765505579E-2</c:v>
                </c:pt>
                <c:pt idx="55">
                  <c:v>8.5366282079751388E-2</c:v>
                </c:pt>
                <c:pt idx="56">
                  <c:v>8.3110908426567542E-2</c:v>
                </c:pt>
                <c:pt idx="57">
                  <c:v>8.1022778258349026E-2</c:v>
                </c:pt>
                <c:pt idx="58">
                  <c:v>8.4802505692212371E-2</c:v>
                </c:pt>
                <c:pt idx="59">
                  <c:v>8.6011603646501955E-2</c:v>
                </c:pt>
                <c:pt idx="60">
                  <c:v>8.0438713896515468E-2</c:v>
                </c:pt>
                <c:pt idx="61">
                  <c:v>9.097489182588081E-2</c:v>
                </c:pt>
                <c:pt idx="62">
                  <c:v>8.8698326223730417E-2</c:v>
                </c:pt>
                <c:pt idx="63">
                  <c:v>8.6618987136966252E-2</c:v>
                </c:pt>
                <c:pt idx="64">
                  <c:v>9.1847589074924185E-2</c:v>
                </c:pt>
                <c:pt idx="65">
                  <c:v>9.5020710586088741E-2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BC-458A-AD4A-861E9DB2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Ploynomial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7353419665517E-2"/>
          <c:y val="7.4590258166412612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Calcs'!$A$3:$A$67</c:f>
              <c:numCache>
                <c:formatCode>General</c:formatCode>
                <c:ptCount val="65"/>
                <c:pt idx="0">
                  <c:v>1.7088E-5</c:v>
                </c:pt>
                <c:pt idx="1">
                  <c:v>6.6719999999999998E-5</c:v>
                </c:pt>
                <c:pt idx="2">
                  <c:v>1.3344E-4</c:v>
                </c:pt>
                <c:pt idx="3">
                  <c:v>1.7798400000000001E-4</c:v>
                </c:pt>
                <c:pt idx="4">
                  <c:v>2.20256E-4</c:v>
                </c:pt>
                <c:pt idx="5">
                  <c:v>2.6035199999999999E-4</c:v>
                </c:pt>
                <c:pt idx="6">
                  <c:v>3.0604800000000001E-4</c:v>
                </c:pt>
                <c:pt idx="7">
                  <c:v>3.5046399999999998E-4</c:v>
                </c:pt>
                <c:pt idx="8">
                  <c:v>3.9167999999999999E-4</c:v>
                </c:pt>
                <c:pt idx="9">
                  <c:v>4.5711999999999999E-4</c:v>
                </c:pt>
                <c:pt idx="10">
                  <c:v>6.8387200000000008E-4</c:v>
                </c:pt>
                <c:pt idx="11">
                  <c:v>1.8689900000000001E-3</c:v>
                </c:pt>
                <c:pt idx="12">
                  <c:v>1.8078079999999999E-3</c:v>
                </c:pt>
                <c:pt idx="13">
                  <c:v>2.2412120000000002E-3</c:v>
                </c:pt>
                <c:pt idx="14">
                  <c:v>2.8061739999999998E-3</c:v>
                </c:pt>
                <c:pt idx="15">
                  <c:v>3.2705239999999999E-3</c:v>
                </c:pt>
                <c:pt idx="16">
                  <c:v>3.9728920000000004E-3</c:v>
                </c:pt>
                <c:pt idx="17">
                  <c:v>5.7960620000000003E-3</c:v>
                </c:pt>
                <c:pt idx="18">
                  <c:v>6.3676200000000001E-3</c:v>
                </c:pt>
                <c:pt idx="19">
                  <c:v>7.5772199999999991E-3</c:v>
                </c:pt>
                <c:pt idx="20">
                  <c:v>7.54099E-3</c:v>
                </c:pt>
                <c:pt idx="21">
                  <c:v>9.9004499999999999E-3</c:v>
                </c:pt>
                <c:pt idx="22">
                  <c:v>1.129232E-2</c:v>
                </c:pt>
                <c:pt idx="23">
                  <c:v>1.252347E-2</c:v>
                </c:pt>
                <c:pt idx="24">
                  <c:v>1.4144810000000001E-2</c:v>
                </c:pt>
                <c:pt idx="25">
                  <c:v>1.4723159999999999E-2</c:v>
                </c:pt>
                <c:pt idx="26">
                  <c:v>1.5849080000000002E-2</c:v>
                </c:pt>
                <c:pt idx="27">
                  <c:v>1.7082489999999999E-2</c:v>
                </c:pt>
                <c:pt idx="28">
                  <c:v>1.8636960000000001E-2</c:v>
                </c:pt>
                <c:pt idx="29">
                  <c:v>2.0076800000000002E-2</c:v>
                </c:pt>
                <c:pt idx="30">
                  <c:v>2.173367E-2</c:v>
                </c:pt>
                <c:pt idx="31">
                  <c:v>2.1749750000000002E-2</c:v>
                </c:pt>
                <c:pt idx="32">
                  <c:v>2.4123719999999998E-2</c:v>
                </c:pt>
                <c:pt idx="33">
                  <c:v>2.4414889999999998E-2</c:v>
                </c:pt>
                <c:pt idx="34">
                  <c:v>2.6662619999999998E-2</c:v>
                </c:pt>
                <c:pt idx="35">
                  <c:v>2.837224E-2</c:v>
                </c:pt>
                <c:pt idx="36">
                  <c:v>2.8523739999999999E-2</c:v>
                </c:pt>
                <c:pt idx="37">
                  <c:v>3.0122679999999999E-2</c:v>
                </c:pt>
                <c:pt idx="38">
                  <c:v>3.1768270000000001E-2</c:v>
                </c:pt>
                <c:pt idx="39">
                  <c:v>3.1989040000000003E-2</c:v>
                </c:pt>
                <c:pt idx="40">
                  <c:v>3.4855579999999997E-2</c:v>
                </c:pt>
                <c:pt idx="41">
                  <c:v>3.587336E-2</c:v>
                </c:pt>
                <c:pt idx="42">
                  <c:v>3.6083749999999998E-2</c:v>
                </c:pt>
                <c:pt idx="43">
                  <c:v>3.8087309999999999E-2</c:v>
                </c:pt>
                <c:pt idx="44">
                  <c:v>3.9333280000000005E-2</c:v>
                </c:pt>
                <c:pt idx="45">
                  <c:v>4.1011939999999997E-2</c:v>
                </c:pt>
                <c:pt idx="46">
                  <c:v>4.198731E-2</c:v>
                </c:pt>
                <c:pt idx="47">
                  <c:v>4.3769330000000002E-2</c:v>
                </c:pt>
                <c:pt idx="48">
                  <c:v>4.4485980000000001E-2</c:v>
                </c:pt>
                <c:pt idx="49">
                  <c:v>4.5377800000000003E-2</c:v>
                </c:pt>
                <c:pt idx="50">
                  <c:v>4.7174759999999996E-2</c:v>
                </c:pt>
                <c:pt idx="51">
                  <c:v>4.8815530000000003E-2</c:v>
                </c:pt>
                <c:pt idx="52">
                  <c:v>4.9218829999999998E-2</c:v>
                </c:pt>
                <c:pt idx="53">
                  <c:v>4.9350169999999999E-2</c:v>
                </c:pt>
                <c:pt idx="54">
                  <c:v>5.6891360000000002E-2</c:v>
                </c:pt>
                <c:pt idx="55">
                  <c:v>5.89055E-2</c:v>
                </c:pt>
                <c:pt idx="56">
                  <c:v>5.9334400000000002E-2</c:v>
                </c:pt>
                <c:pt idx="57">
                  <c:v>5.9779390000000002E-2</c:v>
                </c:pt>
                <c:pt idx="58">
                  <c:v>6.1037000000000001E-2</c:v>
                </c:pt>
                <c:pt idx="59">
                  <c:v>6.1943400000000003E-2</c:v>
                </c:pt>
                <c:pt idx="60">
                  <c:v>6.18796E-2</c:v>
                </c:pt>
                <c:pt idx="61">
                  <c:v>6.6543400000000003E-2</c:v>
                </c:pt>
                <c:pt idx="62">
                  <c:v>6.6930999999999991E-2</c:v>
                </c:pt>
                <c:pt idx="63">
                  <c:v>6.73425E-2</c:v>
                </c:pt>
                <c:pt idx="64">
                  <c:v>6.8897399999999998E-2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B9-4AC6-AF4D-BC32AB4C561B}"/>
            </c:ext>
          </c:extLst>
        </c:ser>
        <c:ser>
          <c:idx val="1"/>
          <c:order val="1"/>
          <c:tx>
            <c:v>CPU Total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Data'!$C$2:$C$67</c:f>
              <c:numCache>
                <c:formatCode>General</c:formatCode>
                <c:ptCount val="66"/>
                <c:pt idx="0">
                  <c:v>1.9498399999999999E-4</c:v>
                </c:pt>
                <c:pt idx="1">
                  <c:v>2.5537999999999998E-4</c:v>
                </c:pt>
                <c:pt idx="2">
                  <c:v>3.3463600000000003E-4</c:v>
                </c:pt>
                <c:pt idx="3">
                  <c:v>4.1799699999999998E-4</c:v>
                </c:pt>
                <c:pt idx="4">
                  <c:v>4.5483399999999999E-4</c:v>
                </c:pt>
                <c:pt idx="5">
                  <c:v>4.70655E-4</c:v>
                </c:pt>
                <c:pt idx="6">
                  <c:v>5.2186300000000001E-4</c:v>
                </c:pt>
                <c:pt idx="7">
                  <c:v>5.7104699999999998E-4</c:v>
                </c:pt>
                <c:pt idx="8">
                  <c:v>6.3867700000000004E-4</c:v>
                </c:pt>
                <c:pt idx="9">
                  <c:v>6.7744300000000001E-4</c:v>
                </c:pt>
                <c:pt idx="10">
                  <c:v>9.4074899999999995E-4</c:v>
                </c:pt>
                <c:pt idx="11">
                  <c:v>1.50764E-3</c:v>
                </c:pt>
                <c:pt idx="12">
                  <c:v>2.1441400000000001E-3</c:v>
                </c:pt>
                <c:pt idx="13">
                  <c:v>2.98E-3</c:v>
                </c:pt>
                <c:pt idx="14">
                  <c:v>3.1881600000000002E-3</c:v>
                </c:pt>
                <c:pt idx="15">
                  <c:v>4.0835899999999998E-3</c:v>
                </c:pt>
                <c:pt idx="16">
                  <c:v>4.5491500000000001E-3</c:v>
                </c:pt>
                <c:pt idx="17">
                  <c:v>5.1444400000000001E-3</c:v>
                </c:pt>
                <c:pt idx="18">
                  <c:v>5.8084E-3</c:v>
                </c:pt>
                <c:pt idx="19">
                  <c:v>6.9388200000000001E-3</c:v>
                </c:pt>
                <c:pt idx="20">
                  <c:v>8.4894900000000006E-3</c:v>
                </c:pt>
                <c:pt idx="21">
                  <c:v>9.5876899999999994E-3</c:v>
                </c:pt>
                <c:pt idx="22">
                  <c:v>1.21986E-2</c:v>
                </c:pt>
                <c:pt idx="23">
                  <c:v>1.2153000000000001E-2</c:v>
                </c:pt>
                <c:pt idx="24">
                  <c:v>1.4880000000000001E-2</c:v>
                </c:pt>
                <c:pt idx="25">
                  <c:v>1.46296E-2</c:v>
                </c:pt>
                <c:pt idx="26">
                  <c:v>1.6137599999999998E-2</c:v>
                </c:pt>
                <c:pt idx="27">
                  <c:v>1.7294799999999999E-2</c:v>
                </c:pt>
                <c:pt idx="28">
                  <c:v>1.8595199999999999E-2</c:v>
                </c:pt>
                <c:pt idx="29">
                  <c:v>2.00929E-2</c:v>
                </c:pt>
                <c:pt idx="30">
                  <c:v>2.09173E-2</c:v>
                </c:pt>
                <c:pt idx="31">
                  <c:v>2.2259899999999999E-2</c:v>
                </c:pt>
                <c:pt idx="32">
                  <c:v>2.3769100000000001E-2</c:v>
                </c:pt>
                <c:pt idx="33">
                  <c:v>2.5184399999999999E-2</c:v>
                </c:pt>
                <c:pt idx="34">
                  <c:v>2.6400799999999999E-2</c:v>
                </c:pt>
                <c:pt idx="35">
                  <c:v>2.77951E-2</c:v>
                </c:pt>
                <c:pt idx="36">
                  <c:v>3.19054E-2</c:v>
                </c:pt>
                <c:pt idx="37">
                  <c:v>3.0069200000000001E-2</c:v>
                </c:pt>
                <c:pt idx="38">
                  <c:v>3.1686400000000003E-2</c:v>
                </c:pt>
                <c:pt idx="39">
                  <c:v>3.2863000000000003E-2</c:v>
                </c:pt>
                <c:pt idx="40">
                  <c:v>3.3997699999999999E-2</c:v>
                </c:pt>
                <c:pt idx="41">
                  <c:v>3.5402999999999997E-2</c:v>
                </c:pt>
                <c:pt idx="42">
                  <c:v>3.7281399999999999E-2</c:v>
                </c:pt>
                <c:pt idx="43">
                  <c:v>3.8343700000000001E-2</c:v>
                </c:pt>
                <c:pt idx="44">
                  <c:v>4.00258E-2</c:v>
                </c:pt>
                <c:pt idx="45">
                  <c:v>4.1308900000000003E-2</c:v>
                </c:pt>
                <c:pt idx="46">
                  <c:v>4.2344100000000003E-2</c:v>
                </c:pt>
                <c:pt idx="47">
                  <c:v>4.3493999999999998E-2</c:v>
                </c:pt>
                <c:pt idx="48">
                  <c:v>4.4814399999999997E-2</c:v>
                </c:pt>
                <c:pt idx="49">
                  <c:v>5.0821699999999997E-2</c:v>
                </c:pt>
                <c:pt idx="50">
                  <c:v>4.7878400000000002E-2</c:v>
                </c:pt>
                <c:pt idx="51">
                  <c:v>4.8454400000000002E-2</c:v>
                </c:pt>
                <c:pt idx="52">
                  <c:v>4.90453E-2</c:v>
                </c:pt>
                <c:pt idx="53">
                  <c:v>5.0465500000000003E-2</c:v>
                </c:pt>
                <c:pt idx="54">
                  <c:v>5.9313100000000001E-2</c:v>
                </c:pt>
                <c:pt idx="55">
                  <c:v>6.0671000000000003E-2</c:v>
                </c:pt>
                <c:pt idx="56">
                  <c:v>6.07971E-2</c:v>
                </c:pt>
                <c:pt idx="57">
                  <c:v>6.1675199999999999E-2</c:v>
                </c:pt>
                <c:pt idx="58">
                  <c:v>6.1416199999999997E-2</c:v>
                </c:pt>
                <c:pt idx="59">
                  <c:v>6.31327E-2</c:v>
                </c:pt>
                <c:pt idx="60">
                  <c:v>6.4046400000000003E-2</c:v>
                </c:pt>
                <c:pt idx="61">
                  <c:v>6.7987900000000004E-2</c:v>
                </c:pt>
                <c:pt idx="62">
                  <c:v>6.8833500000000006E-2</c:v>
                </c:pt>
                <c:pt idx="63">
                  <c:v>6.9109900000000002E-2</c:v>
                </c:pt>
                <c:pt idx="64">
                  <c:v>6.9232500000000002E-2</c:v>
                </c:pt>
                <c:pt idx="65">
                  <c:v>7.2045700000000004E-2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B9-4AC6-AF4D-BC32AB4C5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1873547496703721E-2"/>
          <c:y val="0.12576085330038111"/>
          <c:w val="0.13226355156309685"/>
          <c:h val="0.11083823329639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Power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843530509099586"/>
                  <c:y val="1.527472203809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Calcs'!$A$3:$A$67</c:f>
              <c:numCache>
                <c:formatCode>General</c:formatCode>
                <c:ptCount val="65"/>
                <c:pt idx="0">
                  <c:v>1.7088E-5</c:v>
                </c:pt>
                <c:pt idx="1">
                  <c:v>6.6719999999999998E-5</c:v>
                </c:pt>
                <c:pt idx="2">
                  <c:v>1.3344E-4</c:v>
                </c:pt>
                <c:pt idx="3">
                  <c:v>1.7798400000000001E-4</c:v>
                </c:pt>
                <c:pt idx="4">
                  <c:v>2.20256E-4</c:v>
                </c:pt>
                <c:pt idx="5">
                  <c:v>2.6035199999999999E-4</c:v>
                </c:pt>
                <c:pt idx="6">
                  <c:v>3.0604800000000001E-4</c:v>
                </c:pt>
                <c:pt idx="7">
                  <c:v>3.5046399999999998E-4</c:v>
                </c:pt>
                <c:pt idx="8">
                  <c:v>3.9167999999999999E-4</c:v>
                </c:pt>
                <c:pt idx="9">
                  <c:v>4.5711999999999999E-4</c:v>
                </c:pt>
                <c:pt idx="10">
                  <c:v>6.8387200000000008E-4</c:v>
                </c:pt>
                <c:pt idx="11">
                  <c:v>1.8689900000000001E-3</c:v>
                </c:pt>
                <c:pt idx="12">
                  <c:v>1.8078079999999999E-3</c:v>
                </c:pt>
                <c:pt idx="13">
                  <c:v>2.2412120000000002E-3</c:v>
                </c:pt>
                <c:pt idx="14">
                  <c:v>2.8061739999999998E-3</c:v>
                </c:pt>
                <c:pt idx="15">
                  <c:v>3.2705239999999999E-3</c:v>
                </c:pt>
                <c:pt idx="16">
                  <c:v>3.9728920000000004E-3</c:v>
                </c:pt>
                <c:pt idx="17">
                  <c:v>5.7960620000000003E-3</c:v>
                </c:pt>
                <c:pt idx="18">
                  <c:v>6.3676200000000001E-3</c:v>
                </c:pt>
                <c:pt idx="19">
                  <c:v>7.5772199999999991E-3</c:v>
                </c:pt>
                <c:pt idx="20">
                  <c:v>7.54099E-3</c:v>
                </c:pt>
                <c:pt idx="21">
                  <c:v>9.9004499999999999E-3</c:v>
                </c:pt>
                <c:pt idx="22">
                  <c:v>1.129232E-2</c:v>
                </c:pt>
                <c:pt idx="23">
                  <c:v>1.252347E-2</c:v>
                </c:pt>
                <c:pt idx="24">
                  <c:v>1.4144810000000001E-2</c:v>
                </c:pt>
                <c:pt idx="25">
                  <c:v>1.4723159999999999E-2</c:v>
                </c:pt>
                <c:pt idx="26">
                  <c:v>1.5849080000000002E-2</c:v>
                </c:pt>
                <c:pt idx="27">
                  <c:v>1.7082489999999999E-2</c:v>
                </c:pt>
                <c:pt idx="28">
                  <c:v>1.8636960000000001E-2</c:v>
                </c:pt>
                <c:pt idx="29">
                  <c:v>2.0076800000000002E-2</c:v>
                </c:pt>
                <c:pt idx="30">
                  <c:v>2.173367E-2</c:v>
                </c:pt>
                <c:pt idx="31">
                  <c:v>2.1749750000000002E-2</c:v>
                </c:pt>
                <c:pt idx="32">
                  <c:v>2.4123719999999998E-2</c:v>
                </c:pt>
                <c:pt idx="33">
                  <c:v>2.4414889999999998E-2</c:v>
                </c:pt>
                <c:pt idx="34">
                  <c:v>2.6662619999999998E-2</c:v>
                </c:pt>
                <c:pt idx="35">
                  <c:v>2.837224E-2</c:v>
                </c:pt>
                <c:pt idx="36">
                  <c:v>2.8523739999999999E-2</c:v>
                </c:pt>
                <c:pt idx="37">
                  <c:v>3.0122679999999999E-2</c:v>
                </c:pt>
                <c:pt idx="38">
                  <c:v>3.1768270000000001E-2</c:v>
                </c:pt>
                <c:pt idx="39">
                  <c:v>3.1989040000000003E-2</c:v>
                </c:pt>
                <c:pt idx="40">
                  <c:v>3.4855579999999997E-2</c:v>
                </c:pt>
                <c:pt idx="41">
                  <c:v>3.587336E-2</c:v>
                </c:pt>
                <c:pt idx="42">
                  <c:v>3.6083749999999998E-2</c:v>
                </c:pt>
                <c:pt idx="43">
                  <c:v>3.8087309999999999E-2</c:v>
                </c:pt>
                <c:pt idx="44">
                  <c:v>3.9333280000000005E-2</c:v>
                </c:pt>
                <c:pt idx="45">
                  <c:v>4.1011939999999997E-2</c:v>
                </c:pt>
                <c:pt idx="46">
                  <c:v>4.198731E-2</c:v>
                </c:pt>
                <c:pt idx="47">
                  <c:v>4.3769330000000002E-2</c:v>
                </c:pt>
                <c:pt idx="48">
                  <c:v>4.4485980000000001E-2</c:v>
                </c:pt>
                <c:pt idx="49">
                  <c:v>4.5377800000000003E-2</c:v>
                </c:pt>
                <c:pt idx="50">
                  <c:v>4.7174759999999996E-2</c:v>
                </c:pt>
                <c:pt idx="51">
                  <c:v>4.8815530000000003E-2</c:v>
                </c:pt>
                <c:pt idx="52">
                  <c:v>4.9218829999999998E-2</c:v>
                </c:pt>
                <c:pt idx="53">
                  <c:v>4.9350169999999999E-2</c:v>
                </c:pt>
                <c:pt idx="54">
                  <c:v>5.6891360000000002E-2</c:v>
                </c:pt>
                <c:pt idx="55">
                  <c:v>5.89055E-2</c:v>
                </c:pt>
                <c:pt idx="56">
                  <c:v>5.9334400000000002E-2</c:v>
                </c:pt>
                <c:pt idx="57">
                  <c:v>5.9779390000000002E-2</c:v>
                </c:pt>
                <c:pt idx="58">
                  <c:v>6.1037000000000001E-2</c:v>
                </c:pt>
                <c:pt idx="59">
                  <c:v>6.1943400000000003E-2</c:v>
                </c:pt>
                <c:pt idx="60">
                  <c:v>6.18796E-2</c:v>
                </c:pt>
                <c:pt idx="61">
                  <c:v>6.6543400000000003E-2</c:v>
                </c:pt>
                <c:pt idx="62">
                  <c:v>6.6930999999999991E-2</c:v>
                </c:pt>
                <c:pt idx="63">
                  <c:v>6.73425E-2</c:v>
                </c:pt>
                <c:pt idx="64">
                  <c:v>6.8897399999999998E-2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E-4DD6-AEEC-44A56F53F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973990055465719E-2"/>
          <c:y val="8.120417382381924E-2"/>
          <c:w val="0.8961808756630949"/>
          <c:h val="0.89471262552743414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536299565241489"/>
                  <c:y val="1.6236249130280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Calcs'!$A$3:$A$67</c:f>
              <c:numCache>
                <c:formatCode>General</c:formatCode>
                <c:ptCount val="65"/>
                <c:pt idx="0">
                  <c:v>1.7088E-5</c:v>
                </c:pt>
                <c:pt idx="1">
                  <c:v>6.6719999999999998E-5</c:v>
                </c:pt>
                <c:pt idx="2">
                  <c:v>1.3344E-4</c:v>
                </c:pt>
                <c:pt idx="3">
                  <c:v>1.7798400000000001E-4</c:v>
                </c:pt>
                <c:pt idx="4">
                  <c:v>2.20256E-4</c:v>
                </c:pt>
                <c:pt idx="5">
                  <c:v>2.6035199999999999E-4</c:v>
                </c:pt>
                <c:pt idx="6">
                  <c:v>3.0604800000000001E-4</c:v>
                </c:pt>
                <c:pt idx="7">
                  <c:v>3.5046399999999998E-4</c:v>
                </c:pt>
                <c:pt idx="8">
                  <c:v>3.9167999999999999E-4</c:v>
                </c:pt>
                <c:pt idx="9">
                  <c:v>4.5711999999999999E-4</c:v>
                </c:pt>
                <c:pt idx="10">
                  <c:v>6.8387200000000008E-4</c:v>
                </c:pt>
                <c:pt idx="11">
                  <c:v>1.8689900000000001E-3</c:v>
                </c:pt>
                <c:pt idx="12">
                  <c:v>1.8078079999999999E-3</c:v>
                </c:pt>
                <c:pt idx="13">
                  <c:v>2.2412120000000002E-3</c:v>
                </c:pt>
                <c:pt idx="14">
                  <c:v>2.8061739999999998E-3</c:v>
                </c:pt>
                <c:pt idx="15">
                  <c:v>3.2705239999999999E-3</c:v>
                </c:pt>
                <c:pt idx="16">
                  <c:v>3.9728920000000004E-3</c:v>
                </c:pt>
                <c:pt idx="17">
                  <c:v>5.7960620000000003E-3</c:v>
                </c:pt>
                <c:pt idx="18">
                  <c:v>6.3676200000000001E-3</c:v>
                </c:pt>
                <c:pt idx="19">
                  <c:v>7.5772199999999991E-3</c:v>
                </c:pt>
                <c:pt idx="20">
                  <c:v>7.54099E-3</c:v>
                </c:pt>
                <c:pt idx="21">
                  <c:v>9.9004499999999999E-3</c:v>
                </c:pt>
                <c:pt idx="22">
                  <c:v>1.129232E-2</c:v>
                </c:pt>
                <c:pt idx="23">
                  <c:v>1.252347E-2</c:v>
                </c:pt>
                <c:pt idx="24">
                  <c:v>1.4144810000000001E-2</c:v>
                </c:pt>
                <c:pt idx="25">
                  <c:v>1.4723159999999999E-2</c:v>
                </c:pt>
                <c:pt idx="26">
                  <c:v>1.5849080000000002E-2</c:v>
                </c:pt>
                <c:pt idx="27">
                  <c:v>1.7082489999999999E-2</c:v>
                </c:pt>
                <c:pt idx="28">
                  <c:v>1.8636960000000001E-2</c:v>
                </c:pt>
                <c:pt idx="29">
                  <c:v>2.0076800000000002E-2</c:v>
                </c:pt>
                <c:pt idx="30">
                  <c:v>2.173367E-2</c:v>
                </c:pt>
                <c:pt idx="31">
                  <c:v>2.1749750000000002E-2</c:v>
                </c:pt>
                <c:pt idx="32">
                  <c:v>2.4123719999999998E-2</c:v>
                </c:pt>
                <c:pt idx="33">
                  <c:v>2.4414889999999998E-2</c:v>
                </c:pt>
                <c:pt idx="34">
                  <c:v>2.6662619999999998E-2</c:v>
                </c:pt>
                <c:pt idx="35">
                  <c:v>2.837224E-2</c:v>
                </c:pt>
                <c:pt idx="36">
                  <c:v>2.8523739999999999E-2</c:v>
                </c:pt>
                <c:pt idx="37">
                  <c:v>3.0122679999999999E-2</c:v>
                </c:pt>
                <c:pt idx="38">
                  <c:v>3.1768270000000001E-2</c:v>
                </c:pt>
                <c:pt idx="39">
                  <c:v>3.1989040000000003E-2</c:v>
                </c:pt>
                <c:pt idx="40">
                  <c:v>3.4855579999999997E-2</c:v>
                </c:pt>
                <c:pt idx="41">
                  <c:v>3.587336E-2</c:v>
                </c:pt>
                <c:pt idx="42">
                  <c:v>3.6083749999999998E-2</c:v>
                </c:pt>
                <c:pt idx="43">
                  <c:v>3.8087309999999999E-2</c:v>
                </c:pt>
                <c:pt idx="44">
                  <c:v>3.9333280000000005E-2</c:v>
                </c:pt>
                <c:pt idx="45">
                  <c:v>4.1011939999999997E-2</c:v>
                </c:pt>
                <c:pt idx="46">
                  <c:v>4.198731E-2</c:v>
                </c:pt>
                <c:pt idx="47">
                  <c:v>4.3769330000000002E-2</c:v>
                </c:pt>
                <c:pt idx="48">
                  <c:v>4.4485980000000001E-2</c:v>
                </c:pt>
                <c:pt idx="49">
                  <c:v>4.5377800000000003E-2</c:v>
                </c:pt>
                <c:pt idx="50">
                  <c:v>4.7174759999999996E-2</c:v>
                </c:pt>
                <c:pt idx="51">
                  <c:v>4.8815530000000003E-2</c:v>
                </c:pt>
                <c:pt idx="52">
                  <c:v>4.9218829999999998E-2</c:v>
                </c:pt>
                <c:pt idx="53">
                  <c:v>4.9350169999999999E-2</c:v>
                </c:pt>
                <c:pt idx="54">
                  <c:v>5.6891360000000002E-2</c:v>
                </c:pt>
                <c:pt idx="55">
                  <c:v>5.89055E-2</c:v>
                </c:pt>
                <c:pt idx="56">
                  <c:v>5.9334400000000002E-2</c:v>
                </c:pt>
                <c:pt idx="57">
                  <c:v>5.9779390000000002E-2</c:v>
                </c:pt>
                <c:pt idx="58">
                  <c:v>6.1037000000000001E-2</c:v>
                </c:pt>
                <c:pt idx="59">
                  <c:v>6.1943400000000003E-2</c:v>
                </c:pt>
                <c:pt idx="60">
                  <c:v>6.18796E-2</c:v>
                </c:pt>
                <c:pt idx="61">
                  <c:v>6.6543400000000003E-2</c:v>
                </c:pt>
                <c:pt idx="62">
                  <c:v>6.6930999999999991E-2</c:v>
                </c:pt>
                <c:pt idx="63">
                  <c:v>6.73425E-2</c:v>
                </c:pt>
                <c:pt idx="64">
                  <c:v>6.8897399999999998E-2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B-44C4-963E-7CF0CDDE9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558480813698674"/>
          <c:y val="0.50037185013456942"/>
          <c:w val="0.1411522360088866"/>
          <c:h val="7.3892155530930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38101</xdr:rowOff>
    </xdr:from>
    <xdr:to>
      <xdr:col>16</xdr:col>
      <xdr:colOff>390525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7217E-BB7F-48CE-8D08-4AC56EE52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69</xdr:row>
      <xdr:rowOff>47625</xdr:rowOff>
    </xdr:from>
    <xdr:to>
      <xdr:col>21</xdr:col>
      <xdr:colOff>581025</xdr:colOff>
      <xdr:row>102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8FE6BB-EA99-4D3C-98FC-A5993D8B2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295275</xdr:colOff>
      <xdr:row>33</xdr:row>
      <xdr:rowOff>9525</xdr:rowOff>
    </xdr:from>
    <xdr:to>
      <xdr:col>19</xdr:col>
      <xdr:colOff>466725</xdr:colOff>
      <xdr:row>63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D5694-D1C0-4493-9004-DD5BFDD22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357187</xdr:colOff>
      <xdr:row>18</xdr:row>
      <xdr:rowOff>80962</xdr:rowOff>
    </xdr:from>
    <xdr:to>
      <xdr:col>27</xdr:col>
      <xdr:colOff>52387</xdr:colOff>
      <xdr:row>32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ECBCD7-CDDD-4F70-B02C-413F60958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428625</xdr:colOff>
      <xdr:row>33</xdr:row>
      <xdr:rowOff>19050</xdr:rowOff>
    </xdr:from>
    <xdr:to>
      <xdr:col>27</xdr:col>
      <xdr:colOff>123825</xdr:colOff>
      <xdr:row>47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E2019-1BB2-463E-ABAE-E0826F3D0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390525</xdr:colOff>
      <xdr:row>0</xdr:row>
      <xdr:rowOff>19050</xdr:rowOff>
    </xdr:from>
    <xdr:to>
      <xdr:col>24</xdr:col>
      <xdr:colOff>85725</xdr:colOff>
      <xdr:row>14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5DF75F-7C62-42A3-AED1-B21A0F992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114301</xdr:rowOff>
    </xdr:from>
    <xdr:to>
      <xdr:col>19</xdr:col>
      <xdr:colOff>390525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0C81E-B40B-441B-999B-CFEE32C07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69</xdr:row>
      <xdr:rowOff>47625</xdr:rowOff>
    </xdr:from>
    <xdr:to>
      <xdr:col>21</xdr:col>
      <xdr:colOff>581025</xdr:colOff>
      <xdr:row>102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26624-300C-4032-814D-C8243F194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295275</xdr:colOff>
      <xdr:row>33</xdr:row>
      <xdr:rowOff>9525</xdr:rowOff>
    </xdr:from>
    <xdr:to>
      <xdr:col>19</xdr:col>
      <xdr:colOff>466725</xdr:colOff>
      <xdr:row>63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089B1A-A543-4480-853E-837F9495E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357187</xdr:colOff>
      <xdr:row>18</xdr:row>
      <xdr:rowOff>80962</xdr:rowOff>
    </xdr:from>
    <xdr:to>
      <xdr:col>27</xdr:col>
      <xdr:colOff>52387</xdr:colOff>
      <xdr:row>32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A1AA3A-584D-F608-FD9A-0A56642DF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428625</xdr:colOff>
      <xdr:row>33</xdr:row>
      <xdr:rowOff>19050</xdr:rowOff>
    </xdr:from>
    <xdr:to>
      <xdr:col>27</xdr:col>
      <xdr:colOff>123825</xdr:colOff>
      <xdr:row>47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EF3F93-B2DD-4978-8F71-EE3B0AE23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371475</xdr:colOff>
      <xdr:row>2</xdr:row>
      <xdr:rowOff>133350</xdr:rowOff>
    </xdr:from>
    <xdr:to>
      <xdr:col>27</xdr:col>
      <xdr:colOff>66675</xdr:colOff>
      <xdr:row>17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C6BEE0-B566-442F-8BBC-E07FE60B1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19050</xdr:rowOff>
    </xdr:from>
    <xdr:to>
      <xdr:col>19</xdr:col>
      <xdr:colOff>19050</xdr:colOff>
      <xdr:row>33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BF0607-C613-4B94-B73B-E4F483D9E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33</xdr:row>
      <xdr:rowOff>95250</xdr:rowOff>
    </xdr:from>
    <xdr:to>
      <xdr:col>19</xdr:col>
      <xdr:colOff>0</xdr:colOff>
      <xdr:row>66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C9F86B-8D3F-4B87-B0BF-BBB989B4F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69</xdr:row>
      <xdr:rowOff>28575</xdr:rowOff>
    </xdr:from>
    <xdr:to>
      <xdr:col>19</xdr:col>
      <xdr:colOff>28575</xdr:colOff>
      <xdr:row>102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70C6BC-FFAD-4144-AFAD-5DC6E2725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581025</xdr:colOff>
      <xdr:row>0</xdr:row>
      <xdr:rowOff>85725</xdr:rowOff>
    </xdr:from>
    <xdr:to>
      <xdr:col>26</xdr:col>
      <xdr:colOff>276225</xdr:colOff>
      <xdr:row>14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9F11C2-E496-4DDF-ACAE-819ED368F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553811</xdr:colOff>
      <xdr:row>15</xdr:row>
      <xdr:rowOff>8164</xdr:rowOff>
    </xdr:from>
    <xdr:to>
      <xdr:col>26</xdr:col>
      <xdr:colOff>246290</xdr:colOff>
      <xdr:row>29</xdr:row>
      <xdr:rowOff>84364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C63D4C-DFC5-42C5-805A-FF57697BB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276225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10B70A-8B4C-4446-9CC9-6E0C8B77D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38100</xdr:rowOff>
    </xdr:from>
    <xdr:to>
      <xdr:col>16</xdr:col>
      <xdr:colOff>257175</xdr:colOff>
      <xdr:row>62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B3B56C-97C0-4C98-97EC-19DAC63B6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</xdr:colOff>
      <xdr:row>68</xdr:row>
      <xdr:rowOff>161925</xdr:rowOff>
    </xdr:from>
    <xdr:to>
      <xdr:col>20</xdr:col>
      <xdr:colOff>9525</xdr:colOff>
      <xdr:row>101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2CE782-9262-46C0-8AC6-9601557DE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333375</xdr:colOff>
      <xdr:row>0</xdr:row>
      <xdr:rowOff>114300</xdr:rowOff>
    </xdr:from>
    <xdr:to>
      <xdr:col>24</xdr:col>
      <xdr:colOff>28575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6B2DFB-8A78-4B7B-9F34-019E6F2FE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276225</xdr:colOff>
      <xdr:row>15</xdr:row>
      <xdr:rowOff>57150</xdr:rowOff>
    </xdr:from>
    <xdr:to>
      <xdr:col>23</xdr:col>
      <xdr:colOff>581025</xdr:colOff>
      <xdr:row>29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837C84-6662-4631-BABB-43BCA280D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114301</xdr:rowOff>
    </xdr:from>
    <xdr:to>
      <xdr:col>19</xdr:col>
      <xdr:colOff>390525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F4963-2794-447E-9E62-CC578EB06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69</xdr:row>
      <xdr:rowOff>47625</xdr:rowOff>
    </xdr:from>
    <xdr:to>
      <xdr:col>21</xdr:col>
      <xdr:colOff>581025</xdr:colOff>
      <xdr:row>102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63B063-2BF9-468F-8A32-D23F247BC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295275</xdr:colOff>
      <xdr:row>33</xdr:row>
      <xdr:rowOff>9525</xdr:rowOff>
    </xdr:from>
    <xdr:to>
      <xdr:col>19</xdr:col>
      <xdr:colOff>466725</xdr:colOff>
      <xdr:row>63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1C6621-D22A-4AB7-8BD4-47F6B7A26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414337</xdr:colOff>
      <xdr:row>2</xdr:row>
      <xdr:rowOff>128587</xdr:rowOff>
    </xdr:from>
    <xdr:to>
      <xdr:col>27</xdr:col>
      <xdr:colOff>109537</xdr:colOff>
      <xdr:row>17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18B2B8-75AA-4390-8A25-32316C8B0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428625</xdr:colOff>
      <xdr:row>33</xdr:row>
      <xdr:rowOff>19050</xdr:rowOff>
    </xdr:from>
    <xdr:to>
      <xdr:col>27</xdr:col>
      <xdr:colOff>123825</xdr:colOff>
      <xdr:row>47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EE4EFA-48FC-41FE-A6B5-178C2FD24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114301</xdr:rowOff>
    </xdr:from>
    <xdr:to>
      <xdr:col>19</xdr:col>
      <xdr:colOff>390525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5281B-24A4-48A5-901F-CE535DFBF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69</xdr:row>
      <xdr:rowOff>47625</xdr:rowOff>
    </xdr:from>
    <xdr:to>
      <xdr:col>21</xdr:col>
      <xdr:colOff>581025</xdr:colOff>
      <xdr:row>102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6A7B2B-C028-49A3-9E8A-BCC141F39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295275</xdr:colOff>
      <xdr:row>33</xdr:row>
      <xdr:rowOff>9525</xdr:rowOff>
    </xdr:from>
    <xdr:to>
      <xdr:col>19</xdr:col>
      <xdr:colOff>466725</xdr:colOff>
      <xdr:row>63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CF8AE7-E65B-45B9-96F9-5E9A9916B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414337</xdr:colOff>
      <xdr:row>2</xdr:row>
      <xdr:rowOff>128587</xdr:rowOff>
    </xdr:from>
    <xdr:to>
      <xdr:col>27</xdr:col>
      <xdr:colOff>109537</xdr:colOff>
      <xdr:row>17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500D03-E341-4D99-A1A4-DB43D5627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428625</xdr:colOff>
      <xdr:row>33</xdr:row>
      <xdr:rowOff>19050</xdr:rowOff>
    </xdr:from>
    <xdr:to>
      <xdr:col>27</xdr:col>
      <xdr:colOff>123825</xdr:colOff>
      <xdr:row>47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F1B4ED-3DC0-4D33-8A94-2C2A88A7A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3A883D-EA48-4F9B-8764-D0EE3A50A136}" autoFormatId="16" applyNumberFormats="0" applyBorderFormats="0" applyFontFormats="0" applyPatternFormats="0" applyAlignmentFormats="0" applyWidthHeightFormats="0">
  <queryTableRefresh nextId="16">
    <queryTableFields count="15">
      <queryTableField id="1" name="Name" tableColumnId="1"/>
      <queryTableField id="2" name="fps" tableColumnId="2"/>
      <queryTableField id="3" name="cpums" tableColumnId="3"/>
      <queryTableField id="4" name="cms" tableColumnId="4"/>
      <queryTableField id="5" name="gms" tableColumnId="5"/>
      <queryTableField id="6" name="expectedp" tableColumnId="6"/>
      <queryTableField id="7" name="loadedp" tableColumnId="7"/>
      <queryTableField id="8" name="shaderp_comp" tableColumnId="8"/>
      <queryTableField id="9" name="shaderp_grph" tableColumnId="9"/>
      <queryTableField id="10" name="expectedc" tableColumnId="10"/>
      <queryTableField id="11" name="shaderc" tableColumnId="11"/>
      <queryTableField id="12" name="sidelen" tableColumnId="12"/>
      <queryTableField id="13" name="cell_count" tableColumnId="13"/>
      <queryTableField id="14" name="mean" tableColumnId="14"/>
      <queryTableField id="15" name="stddev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804266-9C5A-49E1-AE07-2559C4636602}" name="perfdataPerformanceSummary" displayName="perfdataPerformanceSummary" ref="A1:O67" tableType="queryTable" totalsRowShown="0">
  <autoFilter ref="A1:O67" xr:uid="{D8804266-9C5A-49E1-AE07-2559C4636602}"/>
  <tableColumns count="15">
    <tableColumn id="1" xr3:uid="{6CCF906D-7E76-4303-AD3D-EC61957FF3D5}" uniqueName="1" name="Name" queryTableFieldId="1" dataDxfId="0"/>
    <tableColumn id="2" xr3:uid="{C6D0F1D4-C886-4C69-8E87-B52C40208F95}" uniqueName="2" name="fps" queryTableFieldId="2"/>
    <tableColumn id="3" xr3:uid="{406D979D-C3A9-46BD-B4C2-0ACE3C10679A}" uniqueName="3" name="cpums" queryTableFieldId="3"/>
    <tableColumn id="4" xr3:uid="{484C55ED-B2AA-411F-8041-EAE2F27DB5B0}" uniqueName="4" name="cms" queryTableFieldId="4"/>
    <tableColumn id="5" xr3:uid="{AA805081-D43D-4D3B-A060-9EE31619E11E}" uniqueName="5" name="gms" queryTableFieldId="5"/>
    <tableColumn id="6" xr3:uid="{0BDA99B5-5011-4E01-8298-5290547E5748}" uniqueName="6" name="expectedp" queryTableFieldId="6"/>
    <tableColumn id="7" xr3:uid="{D11E018F-AFEE-4AAA-997E-C8016BD5C09D}" uniqueName="7" name="loadedp" queryTableFieldId="7"/>
    <tableColumn id="8" xr3:uid="{30291FEB-B2FE-411D-AA3D-F0440F718743}" uniqueName="8" name="shaderp_comp" queryTableFieldId="8"/>
    <tableColumn id="9" xr3:uid="{18A282AE-CFF9-4E33-92F9-81A9136B45AB}" uniqueName="9" name="shaderp_grph" queryTableFieldId="9"/>
    <tableColumn id="10" xr3:uid="{F657B36A-E4DF-4E88-86F0-FA07CB94E902}" uniqueName="10" name="expectedc" queryTableFieldId="10"/>
    <tableColumn id="11" xr3:uid="{1038BAA5-B39C-47E3-BD3A-CCB2C7598C3D}" uniqueName="11" name="shaderc" queryTableFieldId="11"/>
    <tableColumn id="12" xr3:uid="{4DF809E0-942F-4CE5-BCF0-CE82C34E235E}" uniqueName="12" name="sidelen" queryTableFieldId="12"/>
    <tableColumn id="13" xr3:uid="{AE6F2865-BC7E-4E9A-8308-F884B83C3FBA}" uniqueName="13" name="cell_count" queryTableFieldId="13"/>
    <tableColumn id="14" xr3:uid="{54ABB52F-DA18-4ABC-BAB2-FD5C18170F6E}" uniqueName="14" name="mean" queryTableFieldId="14"/>
    <tableColumn id="15" xr3:uid="{1C079B06-982C-4A66-BF6A-0C85D7A926E0}" uniqueName="15" name="stddev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4250-8724-41FA-B5C9-4162D2CCE090}">
  <dimension ref="A1:O67"/>
  <sheetViews>
    <sheetView workbookViewId="0">
      <selection activeCell="F33" sqref="F33"/>
    </sheetView>
  </sheetViews>
  <sheetFormatPr defaultRowHeight="15" x14ac:dyDescent="0.25"/>
  <cols>
    <col min="1" max="1" width="38.85546875" bestFit="1" customWidth="1"/>
    <col min="2" max="2" width="8" bestFit="1" customWidth="1"/>
    <col min="3" max="5" width="12" bestFit="1" customWidth="1"/>
    <col min="6" max="6" width="12.85546875" bestFit="1" customWidth="1"/>
    <col min="7" max="7" width="10.5703125" bestFit="1" customWidth="1"/>
    <col min="8" max="8" width="16.5703125" bestFit="1" customWidth="1"/>
    <col min="9" max="9" width="15.5703125" bestFit="1" customWidth="1"/>
    <col min="10" max="10" width="12.7109375" bestFit="1" customWidth="1"/>
    <col min="11" max="11" width="10.42578125" bestFit="1" customWidth="1"/>
    <col min="12" max="12" width="10" bestFit="1" customWidth="1"/>
    <col min="13" max="13" width="12.5703125" bestFit="1" customWidth="1"/>
    <col min="14" max="14" width="9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3" t="s">
        <v>15</v>
      </c>
      <c r="B2">
        <v>5527.44</v>
      </c>
      <c r="C2">
        <v>1.9498399999999999E-4</v>
      </c>
      <c r="D2">
        <v>8.2560000000000002E-6</v>
      </c>
      <c r="E2">
        <v>8.8319999999999995E-6</v>
      </c>
      <c r="F2">
        <v>0</v>
      </c>
      <c r="G2">
        <v>32</v>
      </c>
      <c r="H2">
        <v>0</v>
      </c>
      <c r="I2">
        <v>0</v>
      </c>
      <c r="J2">
        <v>16</v>
      </c>
      <c r="K2">
        <v>0</v>
      </c>
      <c r="L2">
        <v>4</v>
      </c>
      <c r="M2">
        <v>0</v>
      </c>
      <c r="N2">
        <v>5330.0869999999995</v>
      </c>
      <c r="O2">
        <v>134.12749457553838</v>
      </c>
    </row>
    <row r="3" spans="1:15" x14ac:dyDescent="0.25">
      <c r="A3" s="3" t="s">
        <v>16</v>
      </c>
      <c r="B3">
        <v>4255.5600000000004</v>
      </c>
      <c r="C3">
        <v>2.5537999999999998E-4</v>
      </c>
      <c r="D3">
        <v>4.5952000000000003E-5</v>
      </c>
      <c r="E3">
        <v>2.0767999999999998E-5</v>
      </c>
      <c r="F3">
        <v>0</v>
      </c>
      <c r="G3">
        <v>11264</v>
      </c>
      <c r="H3">
        <v>0</v>
      </c>
      <c r="I3">
        <v>0</v>
      </c>
      <c r="J3">
        <v>5632</v>
      </c>
      <c r="K3">
        <v>0</v>
      </c>
      <c r="L3">
        <v>14</v>
      </c>
      <c r="M3">
        <v>0</v>
      </c>
      <c r="N3">
        <v>4105.0439999999999</v>
      </c>
      <c r="O3">
        <v>96.253793368250157</v>
      </c>
    </row>
    <row r="4" spans="1:15" x14ac:dyDescent="0.25">
      <c r="A4" s="3" t="s">
        <v>17</v>
      </c>
      <c r="B4">
        <v>3119.95</v>
      </c>
      <c r="C4">
        <v>3.3463600000000003E-4</v>
      </c>
      <c r="D4">
        <v>9.8239999999999995E-5</v>
      </c>
      <c r="E4">
        <v>3.5200000000000002E-5</v>
      </c>
      <c r="F4">
        <v>0</v>
      </c>
      <c r="G4">
        <v>26624</v>
      </c>
      <c r="H4">
        <v>0</v>
      </c>
      <c r="I4">
        <v>0</v>
      </c>
      <c r="J4">
        <v>13312</v>
      </c>
      <c r="K4">
        <v>0</v>
      </c>
      <c r="L4">
        <v>17</v>
      </c>
      <c r="M4">
        <v>0</v>
      </c>
      <c r="N4">
        <v>3051.194</v>
      </c>
      <c r="O4">
        <v>49.582898754397981</v>
      </c>
    </row>
    <row r="5" spans="1:15" x14ac:dyDescent="0.25">
      <c r="A5" s="3" t="s">
        <v>18</v>
      </c>
      <c r="B5">
        <v>2698.39</v>
      </c>
      <c r="C5">
        <v>4.1799699999999998E-4</v>
      </c>
      <c r="D5">
        <v>1.34144E-4</v>
      </c>
      <c r="E5">
        <v>4.384E-5</v>
      </c>
      <c r="F5">
        <v>0</v>
      </c>
      <c r="G5">
        <v>36864</v>
      </c>
      <c r="H5">
        <v>0</v>
      </c>
      <c r="I5">
        <v>0</v>
      </c>
      <c r="J5">
        <v>18432</v>
      </c>
      <c r="K5">
        <v>0</v>
      </c>
      <c r="L5">
        <v>19</v>
      </c>
      <c r="M5">
        <v>0</v>
      </c>
      <c r="N5">
        <v>2563.3780000000002</v>
      </c>
      <c r="O5">
        <v>90.253348943712567</v>
      </c>
    </row>
    <row r="6" spans="1:15" x14ac:dyDescent="0.25">
      <c r="A6" s="3" t="s">
        <v>19</v>
      </c>
      <c r="B6">
        <v>2355.94</v>
      </c>
      <c r="C6">
        <v>4.5483399999999999E-4</v>
      </c>
      <c r="D6">
        <v>1.6966400000000001E-4</v>
      </c>
      <c r="E6">
        <v>5.0591999999999999E-5</v>
      </c>
      <c r="F6">
        <v>0</v>
      </c>
      <c r="G6">
        <v>47104</v>
      </c>
      <c r="H6">
        <v>0</v>
      </c>
      <c r="I6">
        <v>0</v>
      </c>
      <c r="J6">
        <v>23552</v>
      </c>
      <c r="K6">
        <v>0</v>
      </c>
      <c r="L6">
        <v>21</v>
      </c>
      <c r="M6">
        <v>0</v>
      </c>
      <c r="N6">
        <v>2288.1709999999998</v>
      </c>
      <c r="O6">
        <v>54.435196222460512</v>
      </c>
    </row>
    <row r="7" spans="1:15" x14ac:dyDescent="0.25">
      <c r="A7" s="3" t="s">
        <v>20</v>
      </c>
      <c r="B7">
        <v>2261.1999999999998</v>
      </c>
      <c r="C7">
        <v>4.70655E-4</v>
      </c>
      <c r="D7">
        <v>2.02432E-4</v>
      </c>
      <c r="E7">
        <v>5.7920000000000001E-5</v>
      </c>
      <c r="F7">
        <v>0</v>
      </c>
      <c r="G7">
        <v>57344</v>
      </c>
      <c r="H7">
        <v>0</v>
      </c>
      <c r="I7">
        <v>0</v>
      </c>
      <c r="J7">
        <v>28672</v>
      </c>
      <c r="K7">
        <v>0</v>
      </c>
      <c r="L7">
        <v>22</v>
      </c>
      <c r="M7">
        <v>0</v>
      </c>
      <c r="N7">
        <v>2197.6059999999998</v>
      </c>
      <c r="O7">
        <v>39.415737466144179</v>
      </c>
    </row>
    <row r="8" spans="1:15" x14ac:dyDescent="0.25">
      <c r="A8" s="3" t="s">
        <v>21</v>
      </c>
      <c r="B8">
        <v>2048.16</v>
      </c>
      <c r="C8">
        <v>5.2186300000000001E-4</v>
      </c>
      <c r="D8">
        <v>2.4064E-4</v>
      </c>
      <c r="E8">
        <v>6.5407999999999994E-5</v>
      </c>
      <c r="F8">
        <v>0</v>
      </c>
      <c r="G8">
        <v>67584</v>
      </c>
      <c r="H8">
        <v>0</v>
      </c>
      <c r="I8">
        <v>0</v>
      </c>
      <c r="J8">
        <v>33792</v>
      </c>
      <c r="K8">
        <v>0</v>
      </c>
      <c r="L8">
        <v>23</v>
      </c>
      <c r="M8">
        <v>0</v>
      </c>
      <c r="N8">
        <v>2000.1879999999999</v>
      </c>
      <c r="O8">
        <v>43.50588741768172</v>
      </c>
    </row>
    <row r="9" spans="1:15" x14ac:dyDescent="0.25">
      <c r="A9" s="3" t="s">
        <v>22</v>
      </c>
      <c r="B9">
        <v>1833.2</v>
      </c>
      <c r="C9">
        <v>5.7104699999999998E-4</v>
      </c>
      <c r="D9">
        <v>2.7782399999999997E-4</v>
      </c>
      <c r="E9">
        <v>7.2639999999999996E-5</v>
      </c>
      <c r="F9">
        <v>0</v>
      </c>
      <c r="G9">
        <v>77824</v>
      </c>
      <c r="H9">
        <v>0</v>
      </c>
      <c r="I9">
        <v>0</v>
      </c>
      <c r="J9">
        <v>38912</v>
      </c>
      <c r="K9">
        <v>0</v>
      </c>
      <c r="L9">
        <v>24</v>
      </c>
      <c r="M9">
        <v>0</v>
      </c>
      <c r="N9">
        <v>1787.326</v>
      </c>
      <c r="O9">
        <v>28.085932105276871</v>
      </c>
    </row>
    <row r="10" spans="1:15" x14ac:dyDescent="0.25">
      <c r="A10" s="3" t="s">
        <v>23</v>
      </c>
      <c r="B10">
        <v>1658.86</v>
      </c>
      <c r="C10">
        <v>6.3867700000000004E-4</v>
      </c>
      <c r="D10">
        <v>3.1132799999999998E-4</v>
      </c>
      <c r="E10">
        <v>8.0352000000000006E-5</v>
      </c>
      <c r="F10">
        <v>0</v>
      </c>
      <c r="G10">
        <v>88064</v>
      </c>
      <c r="H10">
        <v>0</v>
      </c>
      <c r="I10">
        <v>0</v>
      </c>
      <c r="J10">
        <v>44032</v>
      </c>
      <c r="K10">
        <v>0</v>
      </c>
      <c r="L10">
        <v>25</v>
      </c>
      <c r="M10">
        <v>0</v>
      </c>
      <c r="N10">
        <v>1618.18</v>
      </c>
      <c r="O10">
        <v>29.939015050970234</v>
      </c>
    </row>
    <row r="11" spans="1:15" x14ac:dyDescent="0.25">
      <c r="A11" s="3" t="s">
        <v>24</v>
      </c>
      <c r="B11">
        <v>1531.75</v>
      </c>
      <c r="C11">
        <v>6.7744300000000001E-4</v>
      </c>
      <c r="D11">
        <v>3.6988800000000002E-4</v>
      </c>
      <c r="E11">
        <v>8.7231999999999994E-5</v>
      </c>
      <c r="F11">
        <v>0</v>
      </c>
      <c r="G11">
        <v>98304</v>
      </c>
      <c r="H11">
        <v>0</v>
      </c>
      <c r="I11">
        <v>0</v>
      </c>
      <c r="J11">
        <v>49152</v>
      </c>
      <c r="K11">
        <v>0</v>
      </c>
      <c r="L11">
        <v>26</v>
      </c>
      <c r="M11">
        <v>0</v>
      </c>
      <c r="N11">
        <v>1503.867</v>
      </c>
      <c r="O11">
        <v>19.057370723394325</v>
      </c>
    </row>
    <row r="12" spans="1:15" x14ac:dyDescent="0.25">
      <c r="A12" s="3" t="s">
        <v>25</v>
      </c>
      <c r="B12">
        <v>1110.2</v>
      </c>
      <c r="C12">
        <v>9.4074899999999995E-4</v>
      </c>
      <c r="D12">
        <v>5.6009600000000005E-4</v>
      </c>
      <c r="E12">
        <v>1.23776E-4</v>
      </c>
      <c r="F12">
        <v>0</v>
      </c>
      <c r="G12">
        <v>148480</v>
      </c>
      <c r="H12">
        <v>0</v>
      </c>
      <c r="I12">
        <v>0</v>
      </c>
      <c r="J12">
        <v>74240</v>
      </c>
      <c r="K12">
        <v>0</v>
      </c>
      <c r="L12">
        <v>29</v>
      </c>
      <c r="M12">
        <v>0</v>
      </c>
      <c r="N12">
        <v>1089.4870000000001</v>
      </c>
      <c r="O12">
        <v>15.229696174105227</v>
      </c>
    </row>
    <row r="13" spans="1:15" x14ac:dyDescent="0.25">
      <c r="A13" s="3" t="s">
        <v>26</v>
      </c>
      <c r="B13">
        <v>700.91399999999999</v>
      </c>
      <c r="C13">
        <v>1.50764E-3</v>
      </c>
      <c r="D13">
        <v>1.6688300000000001E-3</v>
      </c>
      <c r="E13">
        <v>2.0016000000000001E-4</v>
      </c>
      <c r="F13">
        <v>0</v>
      </c>
      <c r="G13">
        <v>214016</v>
      </c>
      <c r="H13">
        <v>0</v>
      </c>
      <c r="I13">
        <v>0</v>
      </c>
      <c r="J13">
        <v>107008</v>
      </c>
      <c r="K13">
        <v>0</v>
      </c>
      <c r="L13">
        <v>32</v>
      </c>
      <c r="M13">
        <v>0</v>
      </c>
      <c r="N13">
        <v>683.1114</v>
      </c>
      <c r="O13">
        <v>13.095602630908841</v>
      </c>
    </row>
    <row r="14" spans="1:15" x14ac:dyDescent="0.25">
      <c r="A14" s="3" t="s">
        <v>27</v>
      </c>
      <c r="B14">
        <v>478.02100000000002</v>
      </c>
      <c r="C14">
        <v>2.1441400000000001E-3</v>
      </c>
      <c r="D14">
        <v>1.51936E-3</v>
      </c>
      <c r="E14">
        <v>2.8844800000000001E-4</v>
      </c>
      <c r="F14">
        <v>0</v>
      </c>
      <c r="G14">
        <v>312320</v>
      </c>
      <c r="H14">
        <v>0</v>
      </c>
      <c r="I14">
        <v>0</v>
      </c>
      <c r="J14">
        <v>156160</v>
      </c>
      <c r="K14">
        <v>0</v>
      </c>
      <c r="L14">
        <v>36</v>
      </c>
      <c r="M14">
        <v>0</v>
      </c>
      <c r="N14">
        <v>472.71260000000001</v>
      </c>
      <c r="O14">
        <v>4.1599336853688751</v>
      </c>
    </row>
    <row r="15" spans="1:15" x14ac:dyDescent="0.25">
      <c r="A15" s="3" t="s">
        <v>28</v>
      </c>
      <c r="B15">
        <v>387.92200000000003</v>
      </c>
      <c r="C15">
        <v>2.98E-3</v>
      </c>
      <c r="D15">
        <v>1.8975000000000001E-3</v>
      </c>
      <c r="E15">
        <v>3.4371199999999998E-4</v>
      </c>
      <c r="F15">
        <v>0</v>
      </c>
      <c r="G15">
        <v>377856</v>
      </c>
      <c r="H15">
        <v>0</v>
      </c>
      <c r="I15">
        <v>0</v>
      </c>
      <c r="J15">
        <v>188928</v>
      </c>
      <c r="K15">
        <v>0</v>
      </c>
      <c r="L15">
        <v>39</v>
      </c>
      <c r="M15">
        <v>0</v>
      </c>
      <c r="N15">
        <v>380.39019999999999</v>
      </c>
      <c r="O15">
        <v>15.812221509537057</v>
      </c>
    </row>
    <row r="16" spans="1:15" x14ac:dyDescent="0.25">
      <c r="A16" s="3" t="s">
        <v>29</v>
      </c>
      <c r="B16">
        <v>320.53500000000003</v>
      </c>
      <c r="C16">
        <v>3.1881600000000002E-3</v>
      </c>
      <c r="D16">
        <v>2.38339E-3</v>
      </c>
      <c r="E16">
        <v>4.22784E-4</v>
      </c>
      <c r="F16">
        <v>0</v>
      </c>
      <c r="G16">
        <v>459776</v>
      </c>
      <c r="H16">
        <v>0</v>
      </c>
      <c r="I16">
        <v>0</v>
      </c>
      <c r="J16">
        <v>229888</v>
      </c>
      <c r="K16">
        <v>0</v>
      </c>
      <c r="L16">
        <v>41</v>
      </c>
      <c r="M16">
        <v>0</v>
      </c>
      <c r="N16">
        <v>317.44569999999999</v>
      </c>
      <c r="O16">
        <v>2.0674933319790392</v>
      </c>
    </row>
    <row r="17" spans="1:15" x14ac:dyDescent="0.25">
      <c r="A17" s="3" t="s">
        <v>30</v>
      </c>
      <c r="B17">
        <v>279.363</v>
      </c>
      <c r="C17">
        <v>4.0835899999999998E-3</v>
      </c>
      <c r="D17">
        <v>2.7862999999999998E-3</v>
      </c>
      <c r="E17">
        <v>4.84224E-4</v>
      </c>
      <c r="F17">
        <v>0</v>
      </c>
      <c r="G17">
        <v>525312</v>
      </c>
      <c r="H17">
        <v>0</v>
      </c>
      <c r="I17">
        <v>0</v>
      </c>
      <c r="J17">
        <v>262656</v>
      </c>
      <c r="K17">
        <v>0</v>
      </c>
      <c r="L17">
        <v>43</v>
      </c>
      <c r="M17">
        <v>0</v>
      </c>
      <c r="N17">
        <v>271.59390000000002</v>
      </c>
      <c r="O17">
        <v>10.079355054874402</v>
      </c>
    </row>
    <row r="18" spans="1:15" x14ac:dyDescent="0.25">
      <c r="A18" s="3" t="s">
        <v>31</v>
      </c>
      <c r="B18">
        <v>226.381</v>
      </c>
      <c r="C18">
        <v>4.5491500000000001E-3</v>
      </c>
      <c r="D18">
        <v>3.39478E-3</v>
      </c>
      <c r="E18">
        <v>5.7811199999999998E-4</v>
      </c>
      <c r="F18">
        <v>0</v>
      </c>
      <c r="G18">
        <v>623616</v>
      </c>
      <c r="H18">
        <v>0</v>
      </c>
      <c r="I18">
        <v>0</v>
      </c>
      <c r="J18">
        <v>311808</v>
      </c>
      <c r="K18">
        <v>0</v>
      </c>
      <c r="L18">
        <v>45</v>
      </c>
      <c r="M18">
        <v>0</v>
      </c>
      <c r="N18">
        <v>224.00839999999999</v>
      </c>
      <c r="O18">
        <v>1.9900202790703225</v>
      </c>
    </row>
    <row r="19" spans="1:15" x14ac:dyDescent="0.25">
      <c r="A19" s="3" t="s">
        <v>32</v>
      </c>
      <c r="B19">
        <v>199.529</v>
      </c>
      <c r="C19">
        <v>5.1444400000000001E-3</v>
      </c>
      <c r="D19">
        <v>5.0243500000000003E-3</v>
      </c>
      <c r="E19">
        <v>7.7171200000000003E-4</v>
      </c>
      <c r="F19">
        <v>0</v>
      </c>
      <c r="G19">
        <v>705536</v>
      </c>
      <c r="H19">
        <v>0</v>
      </c>
      <c r="I19">
        <v>0</v>
      </c>
      <c r="J19">
        <v>352768</v>
      </c>
      <c r="K19">
        <v>0</v>
      </c>
      <c r="L19">
        <v>47</v>
      </c>
      <c r="M19">
        <v>0</v>
      </c>
      <c r="N19">
        <v>196.3938</v>
      </c>
      <c r="O19">
        <v>1.6698768949968894</v>
      </c>
    </row>
    <row r="20" spans="1:15" x14ac:dyDescent="0.25">
      <c r="A20" s="3" t="s">
        <v>33</v>
      </c>
      <c r="B20">
        <v>178.38499999999999</v>
      </c>
      <c r="C20">
        <v>5.8084E-3</v>
      </c>
      <c r="D20">
        <v>5.3068799999999999E-3</v>
      </c>
      <c r="E20">
        <v>1.0607399999999999E-3</v>
      </c>
      <c r="F20">
        <v>0</v>
      </c>
      <c r="G20">
        <v>787456</v>
      </c>
      <c r="H20">
        <v>0</v>
      </c>
      <c r="I20">
        <v>0</v>
      </c>
      <c r="J20">
        <v>393728</v>
      </c>
      <c r="K20">
        <v>0</v>
      </c>
      <c r="L20">
        <v>49</v>
      </c>
      <c r="M20">
        <v>0</v>
      </c>
      <c r="N20">
        <v>174.79920000000001</v>
      </c>
      <c r="O20">
        <v>1.9102096336382675</v>
      </c>
    </row>
    <row r="21" spans="1:15" x14ac:dyDescent="0.25">
      <c r="A21" s="3" t="s">
        <v>34</v>
      </c>
      <c r="B21">
        <v>147.291</v>
      </c>
      <c r="C21">
        <v>6.9388200000000001E-3</v>
      </c>
      <c r="D21">
        <v>6.1601599999999996E-3</v>
      </c>
      <c r="E21">
        <v>1.4170599999999999E-3</v>
      </c>
      <c r="F21">
        <v>0</v>
      </c>
      <c r="G21">
        <v>934912</v>
      </c>
      <c r="H21">
        <v>0</v>
      </c>
      <c r="I21">
        <v>0</v>
      </c>
      <c r="J21">
        <v>467456</v>
      </c>
      <c r="K21">
        <v>0</v>
      </c>
      <c r="L21">
        <v>51</v>
      </c>
      <c r="M21">
        <v>0</v>
      </c>
      <c r="N21">
        <v>145.77199999999999</v>
      </c>
      <c r="O21">
        <v>1.0479150728947455</v>
      </c>
    </row>
    <row r="22" spans="1:15" x14ac:dyDescent="0.25">
      <c r="A22" s="3" t="s">
        <v>35</v>
      </c>
      <c r="B22">
        <v>126.09699999999999</v>
      </c>
      <c r="C22">
        <v>8.4894900000000006E-3</v>
      </c>
      <c r="D22">
        <v>6.34733E-3</v>
      </c>
      <c r="E22">
        <v>1.19366E-3</v>
      </c>
      <c r="F22">
        <v>0</v>
      </c>
      <c r="G22">
        <v>1098752</v>
      </c>
      <c r="H22">
        <v>0</v>
      </c>
      <c r="I22">
        <v>0</v>
      </c>
      <c r="J22">
        <v>549376</v>
      </c>
      <c r="K22">
        <v>0</v>
      </c>
      <c r="L22">
        <v>54</v>
      </c>
      <c r="M22">
        <v>0</v>
      </c>
      <c r="N22">
        <v>122.9841</v>
      </c>
      <c r="O22">
        <v>2.2947498265969322</v>
      </c>
    </row>
    <row r="23" spans="1:15" x14ac:dyDescent="0.25">
      <c r="A23" s="3" t="s">
        <v>36</v>
      </c>
      <c r="B23">
        <v>107.931</v>
      </c>
      <c r="C23">
        <v>9.5876899999999994E-3</v>
      </c>
      <c r="D23">
        <v>7.7186599999999996E-3</v>
      </c>
      <c r="E23">
        <v>2.1817899999999999E-3</v>
      </c>
      <c r="F23">
        <v>0</v>
      </c>
      <c r="G23">
        <v>1262592</v>
      </c>
      <c r="H23">
        <v>0</v>
      </c>
      <c r="I23">
        <v>0</v>
      </c>
      <c r="J23">
        <v>631296</v>
      </c>
      <c r="K23">
        <v>0</v>
      </c>
      <c r="L23">
        <v>57</v>
      </c>
      <c r="M23">
        <v>0</v>
      </c>
      <c r="N23">
        <v>105.249</v>
      </c>
      <c r="O23">
        <v>1.0922047020184029</v>
      </c>
    </row>
    <row r="24" spans="1:15" x14ac:dyDescent="0.25">
      <c r="A24" s="3" t="s">
        <v>37</v>
      </c>
      <c r="B24">
        <v>95.972899999999996</v>
      </c>
      <c r="C24">
        <v>1.21986E-2</v>
      </c>
      <c r="D24">
        <v>9.3664300000000002E-3</v>
      </c>
      <c r="E24">
        <v>1.92589E-3</v>
      </c>
      <c r="F24">
        <v>0</v>
      </c>
      <c r="G24">
        <v>1426432</v>
      </c>
      <c r="H24">
        <v>0</v>
      </c>
      <c r="I24">
        <v>0</v>
      </c>
      <c r="J24">
        <v>713216</v>
      </c>
      <c r="K24">
        <v>0</v>
      </c>
      <c r="L24">
        <v>59</v>
      </c>
      <c r="M24">
        <v>0</v>
      </c>
      <c r="N24">
        <v>92.838800000000006</v>
      </c>
      <c r="O24">
        <v>3.9290769031810919</v>
      </c>
    </row>
    <row r="25" spans="1:15" x14ac:dyDescent="0.25">
      <c r="A25" s="3" t="s">
        <v>38</v>
      </c>
      <c r="B25">
        <v>85.873199999999997</v>
      </c>
      <c r="C25">
        <v>1.2153000000000001E-2</v>
      </c>
      <c r="D25">
        <v>1.02355E-2</v>
      </c>
      <c r="E25">
        <v>2.2879699999999998E-3</v>
      </c>
      <c r="F25">
        <v>0</v>
      </c>
      <c r="G25">
        <v>1590272</v>
      </c>
      <c r="H25">
        <v>0</v>
      </c>
      <c r="I25">
        <v>0</v>
      </c>
      <c r="J25">
        <v>795136</v>
      </c>
      <c r="K25">
        <v>0</v>
      </c>
      <c r="L25">
        <v>61</v>
      </c>
      <c r="M25">
        <v>0</v>
      </c>
      <c r="N25">
        <v>83.770830000000004</v>
      </c>
      <c r="O25">
        <v>0.97748698775084586</v>
      </c>
    </row>
    <row r="26" spans="1:15" x14ac:dyDescent="0.25">
      <c r="A26" s="3" t="s">
        <v>39</v>
      </c>
      <c r="B26">
        <v>78.176000000000002</v>
      </c>
      <c r="C26">
        <v>1.4880000000000001E-2</v>
      </c>
      <c r="D26">
        <v>1.14123E-2</v>
      </c>
      <c r="E26">
        <v>2.7325100000000001E-3</v>
      </c>
      <c r="F26">
        <v>0</v>
      </c>
      <c r="G26">
        <v>1754112</v>
      </c>
      <c r="H26">
        <v>0</v>
      </c>
      <c r="I26">
        <v>0</v>
      </c>
      <c r="J26">
        <v>877056</v>
      </c>
      <c r="K26">
        <v>0</v>
      </c>
      <c r="L26">
        <v>63</v>
      </c>
      <c r="M26">
        <v>0</v>
      </c>
      <c r="N26">
        <v>75.326419999999999</v>
      </c>
      <c r="O26">
        <v>2.9608198529761602</v>
      </c>
    </row>
    <row r="27" spans="1:15" x14ac:dyDescent="0.25">
      <c r="A27" s="3" t="s">
        <v>40</v>
      </c>
      <c r="B27">
        <v>71.542299999999997</v>
      </c>
      <c r="C27">
        <v>1.46296E-2</v>
      </c>
      <c r="D27">
        <v>1.2407E-2</v>
      </c>
      <c r="E27">
        <v>2.3161599999999998E-3</v>
      </c>
      <c r="F27">
        <v>0</v>
      </c>
      <c r="G27">
        <v>1917952</v>
      </c>
      <c r="H27">
        <v>0</v>
      </c>
      <c r="I27">
        <v>0</v>
      </c>
      <c r="J27">
        <v>958976</v>
      </c>
      <c r="K27">
        <v>0</v>
      </c>
      <c r="L27">
        <v>65</v>
      </c>
      <c r="M27">
        <v>0</v>
      </c>
      <c r="N27">
        <v>69.790999999999997</v>
      </c>
      <c r="O27">
        <v>0.89541207645791199</v>
      </c>
    </row>
    <row r="28" spans="1:15" x14ac:dyDescent="0.25">
      <c r="A28" s="3" t="s">
        <v>41</v>
      </c>
      <c r="B28">
        <v>64.170400000000001</v>
      </c>
      <c r="C28">
        <v>1.6137599999999998E-2</v>
      </c>
      <c r="D28">
        <v>1.35271E-2</v>
      </c>
      <c r="E28">
        <v>2.32198E-3</v>
      </c>
      <c r="F28">
        <v>0</v>
      </c>
      <c r="G28">
        <v>2081792</v>
      </c>
      <c r="H28">
        <v>0</v>
      </c>
      <c r="I28">
        <v>0</v>
      </c>
      <c r="J28">
        <v>1040896</v>
      </c>
      <c r="K28">
        <v>0</v>
      </c>
      <c r="L28">
        <v>66</v>
      </c>
      <c r="M28">
        <v>0</v>
      </c>
      <c r="N28">
        <v>63.303040000000003</v>
      </c>
      <c r="O28">
        <v>0.61244708469838838</v>
      </c>
    </row>
    <row r="29" spans="1:15" x14ac:dyDescent="0.25">
      <c r="A29" s="3" t="s">
        <v>42</v>
      </c>
      <c r="B29">
        <v>60.639899999999997</v>
      </c>
      <c r="C29">
        <v>1.7294799999999999E-2</v>
      </c>
      <c r="D29">
        <v>1.45918E-2</v>
      </c>
      <c r="E29">
        <v>2.4906899999999998E-3</v>
      </c>
      <c r="F29">
        <v>0</v>
      </c>
      <c r="G29">
        <v>2245632</v>
      </c>
      <c r="H29">
        <v>0</v>
      </c>
      <c r="I29">
        <v>0</v>
      </c>
      <c r="J29">
        <v>1122816</v>
      </c>
      <c r="K29">
        <v>0</v>
      </c>
      <c r="L29">
        <v>68</v>
      </c>
      <c r="M29">
        <v>0</v>
      </c>
      <c r="N29">
        <v>58.945570000000004</v>
      </c>
      <c r="O29">
        <v>0.78754580967289189</v>
      </c>
    </row>
    <row r="30" spans="1:15" x14ac:dyDescent="0.25">
      <c r="A30" s="3" t="s">
        <v>43</v>
      </c>
      <c r="B30">
        <v>56.464300000000001</v>
      </c>
      <c r="C30">
        <v>1.8595199999999999E-2</v>
      </c>
      <c r="D30">
        <v>1.54407E-2</v>
      </c>
      <c r="E30">
        <v>3.1962599999999998E-3</v>
      </c>
      <c r="F30">
        <v>0</v>
      </c>
      <c r="G30">
        <v>2409472</v>
      </c>
      <c r="H30">
        <v>0</v>
      </c>
      <c r="I30">
        <v>0</v>
      </c>
      <c r="J30">
        <v>1204736</v>
      </c>
      <c r="K30">
        <v>0</v>
      </c>
      <c r="L30">
        <v>70</v>
      </c>
      <c r="M30">
        <v>0</v>
      </c>
      <c r="N30">
        <v>55.041739999999997</v>
      </c>
      <c r="O30">
        <v>0.86665675019967858</v>
      </c>
    </row>
    <row r="31" spans="1:15" x14ac:dyDescent="0.25">
      <c r="A31" s="3" t="s">
        <v>44</v>
      </c>
      <c r="B31">
        <v>52.259500000000003</v>
      </c>
      <c r="C31">
        <v>2.00929E-2</v>
      </c>
      <c r="D31">
        <v>1.6698500000000002E-2</v>
      </c>
      <c r="E31">
        <v>3.3782999999999999E-3</v>
      </c>
      <c r="F31">
        <v>0</v>
      </c>
      <c r="G31">
        <v>2573312</v>
      </c>
      <c r="H31">
        <v>0</v>
      </c>
      <c r="I31">
        <v>0</v>
      </c>
      <c r="J31">
        <v>1286656</v>
      </c>
      <c r="K31">
        <v>0</v>
      </c>
      <c r="L31">
        <v>71</v>
      </c>
      <c r="M31">
        <v>0</v>
      </c>
      <c r="N31">
        <v>50.88991</v>
      </c>
      <c r="O31">
        <v>0.67748472135293758</v>
      </c>
    </row>
    <row r="32" spans="1:15" x14ac:dyDescent="0.25">
      <c r="A32" s="3" t="s">
        <v>45</v>
      </c>
      <c r="B32">
        <v>49.445</v>
      </c>
      <c r="C32">
        <v>2.09173E-2</v>
      </c>
      <c r="D32">
        <v>1.77042E-2</v>
      </c>
      <c r="E32">
        <v>4.0294700000000003E-3</v>
      </c>
      <c r="F32">
        <v>0</v>
      </c>
      <c r="G32">
        <v>2737152</v>
      </c>
      <c r="H32">
        <v>0</v>
      </c>
      <c r="I32">
        <v>0</v>
      </c>
      <c r="J32">
        <v>1368576</v>
      </c>
      <c r="K32">
        <v>0</v>
      </c>
      <c r="L32">
        <v>72</v>
      </c>
      <c r="M32">
        <v>0</v>
      </c>
      <c r="N32">
        <v>48.464460000000003</v>
      </c>
      <c r="O32">
        <v>0.51782793195337706</v>
      </c>
    </row>
    <row r="33" spans="1:15" x14ac:dyDescent="0.25">
      <c r="A33" s="3" t="s">
        <v>46</v>
      </c>
      <c r="B33">
        <v>47.550699999999999</v>
      </c>
      <c r="C33">
        <v>2.2259899999999999E-2</v>
      </c>
      <c r="D33">
        <v>1.8486900000000001E-2</v>
      </c>
      <c r="E33">
        <v>3.2628499999999999E-3</v>
      </c>
      <c r="F33">
        <v>0</v>
      </c>
      <c r="G33">
        <v>2900992</v>
      </c>
      <c r="H33">
        <v>0</v>
      </c>
      <c r="I33">
        <v>0</v>
      </c>
      <c r="J33">
        <v>1450496</v>
      </c>
      <c r="K33">
        <v>0</v>
      </c>
      <c r="L33">
        <v>74</v>
      </c>
      <c r="M33">
        <v>0</v>
      </c>
      <c r="N33">
        <v>45.695839999999997</v>
      </c>
      <c r="O33">
        <v>0.73912569702317843</v>
      </c>
    </row>
    <row r="34" spans="1:15" x14ac:dyDescent="0.25">
      <c r="A34" s="3" t="s">
        <v>47</v>
      </c>
      <c r="B34">
        <v>45.180799999999998</v>
      </c>
      <c r="C34">
        <v>2.3769100000000001E-2</v>
      </c>
      <c r="D34">
        <v>1.9658599999999998E-2</v>
      </c>
      <c r="E34">
        <v>4.4651200000000004E-3</v>
      </c>
      <c r="F34">
        <v>0</v>
      </c>
      <c r="G34">
        <v>3064832</v>
      </c>
      <c r="H34">
        <v>0</v>
      </c>
      <c r="I34">
        <v>0</v>
      </c>
      <c r="J34">
        <v>1532416</v>
      </c>
      <c r="K34">
        <v>0</v>
      </c>
      <c r="L34">
        <v>75</v>
      </c>
      <c r="M34">
        <v>0</v>
      </c>
      <c r="N34">
        <v>43.051720000000003</v>
      </c>
      <c r="O34">
        <v>0.92085314766012183</v>
      </c>
    </row>
    <row r="35" spans="1:15" x14ac:dyDescent="0.25">
      <c r="A35" s="3" t="s">
        <v>48</v>
      </c>
      <c r="B35">
        <v>43.009700000000002</v>
      </c>
      <c r="C35">
        <v>2.5184399999999999E-2</v>
      </c>
      <c r="D35">
        <v>2.0727499999999999E-2</v>
      </c>
      <c r="E35">
        <v>3.68739E-3</v>
      </c>
      <c r="F35">
        <v>0</v>
      </c>
      <c r="G35">
        <v>3228672</v>
      </c>
      <c r="H35">
        <v>0</v>
      </c>
      <c r="I35">
        <v>0</v>
      </c>
      <c r="J35">
        <v>1614336</v>
      </c>
      <c r="K35">
        <v>0</v>
      </c>
      <c r="L35">
        <v>76</v>
      </c>
      <c r="M35">
        <v>0</v>
      </c>
      <c r="N35">
        <v>40.798029999999997</v>
      </c>
      <c r="O35">
        <v>0.93619954787665127</v>
      </c>
    </row>
    <row r="36" spans="1:15" x14ac:dyDescent="0.25">
      <c r="A36" s="3" t="s">
        <v>49</v>
      </c>
      <c r="B36">
        <v>40.982799999999997</v>
      </c>
      <c r="C36">
        <v>2.6400799999999999E-2</v>
      </c>
      <c r="D36">
        <v>2.16616E-2</v>
      </c>
      <c r="E36">
        <v>5.0010200000000001E-3</v>
      </c>
      <c r="F36">
        <v>0</v>
      </c>
      <c r="G36">
        <v>3392512</v>
      </c>
      <c r="H36">
        <v>0</v>
      </c>
      <c r="I36">
        <v>0</v>
      </c>
      <c r="J36">
        <v>1696256</v>
      </c>
      <c r="K36">
        <v>0</v>
      </c>
      <c r="L36">
        <v>78</v>
      </c>
      <c r="M36">
        <v>0</v>
      </c>
      <c r="N36">
        <v>38.857140000000001</v>
      </c>
      <c r="O36">
        <v>0.95466745833300515</v>
      </c>
    </row>
    <row r="37" spans="1:15" x14ac:dyDescent="0.25">
      <c r="A37" s="3" t="s">
        <v>50</v>
      </c>
      <c r="B37">
        <v>39.043700000000001</v>
      </c>
      <c r="C37">
        <v>2.77951E-2</v>
      </c>
      <c r="D37">
        <v>2.3197099999999998E-2</v>
      </c>
      <c r="E37">
        <v>5.1751399999999999E-3</v>
      </c>
      <c r="F37">
        <v>0</v>
      </c>
      <c r="G37">
        <v>3539968</v>
      </c>
      <c r="H37">
        <v>0</v>
      </c>
      <c r="I37">
        <v>0</v>
      </c>
      <c r="J37">
        <v>1769984</v>
      </c>
      <c r="K37">
        <v>0</v>
      </c>
      <c r="L37">
        <v>79</v>
      </c>
      <c r="M37">
        <v>0</v>
      </c>
      <c r="N37">
        <v>37.278829999999999</v>
      </c>
      <c r="O37">
        <v>0.86583381270439097</v>
      </c>
    </row>
    <row r="38" spans="1:15" x14ac:dyDescent="0.25">
      <c r="A38" s="3" t="s">
        <v>51</v>
      </c>
      <c r="B38">
        <v>37.934399999999997</v>
      </c>
      <c r="C38">
        <v>3.19054E-2</v>
      </c>
      <c r="D38">
        <v>2.4035999999999998E-2</v>
      </c>
      <c r="E38">
        <v>4.4877399999999996E-3</v>
      </c>
      <c r="F38">
        <v>0</v>
      </c>
      <c r="G38">
        <v>3703808</v>
      </c>
      <c r="H38">
        <v>0</v>
      </c>
      <c r="I38">
        <v>0</v>
      </c>
      <c r="J38">
        <v>1851904</v>
      </c>
      <c r="K38">
        <v>0</v>
      </c>
      <c r="L38">
        <v>80</v>
      </c>
      <c r="M38">
        <v>0</v>
      </c>
      <c r="N38">
        <v>35.30547</v>
      </c>
      <c r="O38">
        <v>1.6281563889190056</v>
      </c>
    </row>
    <row r="39" spans="1:15" x14ac:dyDescent="0.25">
      <c r="A39" s="3" t="s">
        <v>52</v>
      </c>
      <c r="B39">
        <v>36.2316</v>
      </c>
      <c r="C39">
        <v>3.0069200000000001E-2</v>
      </c>
      <c r="D39">
        <v>2.4772599999999999E-2</v>
      </c>
      <c r="E39">
        <v>5.3500800000000001E-3</v>
      </c>
      <c r="F39">
        <v>0</v>
      </c>
      <c r="G39">
        <v>3867648</v>
      </c>
      <c r="H39">
        <v>0</v>
      </c>
      <c r="I39">
        <v>0</v>
      </c>
      <c r="J39">
        <v>1933824</v>
      </c>
      <c r="K39">
        <v>0</v>
      </c>
      <c r="L39">
        <v>81</v>
      </c>
      <c r="M39">
        <v>0</v>
      </c>
      <c r="N39">
        <v>33.958449999999999</v>
      </c>
      <c r="O39">
        <v>0.87880384899020525</v>
      </c>
    </row>
    <row r="40" spans="1:15" x14ac:dyDescent="0.25">
      <c r="A40" s="3" t="s">
        <v>53</v>
      </c>
      <c r="B40">
        <v>34.492699999999999</v>
      </c>
      <c r="C40">
        <v>3.1686400000000003E-2</v>
      </c>
      <c r="D40">
        <v>2.6402800000000001E-2</v>
      </c>
      <c r="E40">
        <v>5.3654699999999998E-3</v>
      </c>
      <c r="F40">
        <v>0</v>
      </c>
      <c r="G40">
        <v>4031488</v>
      </c>
      <c r="H40">
        <v>0</v>
      </c>
      <c r="I40">
        <v>0</v>
      </c>
      <c r="J40">
        <v>2015744</v>
      </c>
      <c r="K40">
        <v>0</v>
      </c>
      <c r="L40">
        <v>82</v>
      </c>
      <c r="M40">
        <v>0</v>
      </c>
      <c r="N40">
        <v>32.564010000000003</v>
      </c>
      <c r="O40">
        <v>0.87002225699499591</v>
      </c>
    </row>
    <row r="41" spans="1:15" x14ac:dyDescent="0.25">
      <c r="A41" s="3" t="s">
        <v>54</v>
      </c>
      <c r="B41">
        <v>32.8142</v>
      </c>
      <c r="C41">
        <v>3.2863000000000003E-2</v>
      </c>
      <c r="D41">
        <v>2.7050000000000001E-2</v>
      </c>
      <c r="E41">
        <v>4.9390399999999996E-3</v>
      </c>
      <c r="F41">
        <v>0</v>
      </c>
      <c r="G41">
        <v>4195328</v>
      </c>
      <c r="H41">
        <v>0</v>
      </c>
      <c r="I41">
        <v>0</v>
      </c>
      <c r="J41">
        <v>2097664</v>
      </c>
      <c r="K41">
        <v>0</v>
      </c>
      <c r="L41">
        <v>83</v>
      </c>
      <c r="M41">
        <v>0</v>
      </c>
      <c r="N41">
        <v>31.28425</v>
      </c>
      <c r="O41">
        <v>0.69203962675557784</v>
      </c>
    </row>
    <row r="42" spans="1:15" x14ac:dyDescent="0.25">
      <c r="A42" s="3" t="s">
        <v>55</v>
      </c>
      <c r="B42">
        <v>32.357500000000002</v>
      </c>
      <c r="C42">
        <v>3.3997699999999999E-2</v>
      </c>
      <c r="D42">
        <v>2.85463E-2</v>
      </c>
      <c r="E42">
        <v>6.3092799999999996E-3</v>
      </c>
      <c r="F42">
        <v>0</v>
      </c>
      <c r="G42">
        <v>4359168</v>
      </c>
      <c r="H42">
        <v>0</v>
      </c>
      <c r="I42">
        <v>0</v>
      </c>
      <c r="J42">
        <v>2179584</v>
      </c>
      <c r="K42">
        <v>0</v>
      </c>
      <c r="L42">
        <v>84</v>
      </c>
      <c r="M42">
        <v>0</v>
      </c>
      <c r="N42">
        <v>30.204029999999999</v>
      </c>
      <c r="O42">
        <v>0.85343079528063348</v>
      </c>
    </row>
    <row r="43" spans="1:15" x14ac:dyDescent="0.25">
      <c r="A43" s="3" t="s">
        <v>56</v>
      </c>
      <c r="B43">
        <v>31.429600000000001</v>
      </c>
      <c r="C43">
        <v>3.5402999999999997E-2</v>
      </c>
      <c r="D43">
        <v>2.93093E-2</v>
      </c>
      <c r="E43">
        <v>6.56406E-3</v>
      </c>
      <c r="F43">
        <v>0</v>
      </c>
      <c r="G43">
        <v>4523008</v>
      </c>
      <c r="H43">
        <v>0</v>
      </c>
      <c r="I43">
        <v>0</v>
      </c>
      <c r="J43">
        <v>2261504</v>
      </c>
      <c r="K43">
        <v>0</v>
      </c>
      <c r="L43">
        <v>85</v>
      </c>
      <c r="M43">
        <v>0</v>
      </c>
      <c r="N43">
        <v>29.0428</v>
      </c>
      <c r="O43">
        <v>0.92016298556288412</v>
      </c>
    </row>
    <row r="44" spans="1:15" x14ac:dyDescent="0.25">
      <c r="A44" s="3" t="s">
        <v>57</v>
      </c>
      <c r="B44">
        <v>29.990300000000001</v>
      </c>
      <c r="C44">
        <v>3.7281399999999999E-2</v>
      </c>
      <c r="D44">
        <v>3.0510499999999999E-2</v>
      </c>
      <c r="E44">
        <v>5.5732500000000001E-3</v>
      </c>
      <c r="F44">
        <v>0</v>
      </c>
      <c r="G44">
        <v>4686848</v>
      </c>
      <c r="H44">
        <v>0</v>
      </c>
      <c r="I44">
        <v>0</v>
      </c>
      <c r="J44">
        <v>2343424</v>
      </c>
      <c r="K44">
        <v>0</v>
      </c>
      <c r="L44">
        <v>86</v>
      </c>
      <c r="M44">
        <v>0</v>
      </c>
      <c r="N44">
        <v>27.799970000000002</v>
      </c>
      <c r="O44">
        <v>0.91551616534062386</v>
      </c>
    </row>
    <row r="45" spans="1:15" x14ac:dyDescent="0.25">
      <c r="A45" s="3" t="s">
        <v>58</v>
      </c>
      <c r="B45">
        <v>29.182700000000001</v>
      </c>
      <c r="C45">
        <v>3.8343700000000001E-2</v>
      </c>
      <c r="D45">
        <v>3.1320399999999998E-2</v>
      </c>
      <c r="E45">
        <v>6.7669100000000001E-3</v>
      </c>
      <c r="F45">
        <v>0</v>
      </c>
      <c r="G45">
        <v>4850688</v>
      </c>
      <c r="H45">
        <v>0</v>
      </c>
      <c r="I45">
        <v>0</v>
      </c>
      <c r="J45">
        <v>2425344</v>
      </c>
      <c r="K45">
        <v>0</v>
      </c>
      <c r="L45">
        <v>87</v>
      </c>
      <c r="M45">
        <v>0</v>
      </c>
      <c r="N45">
        <v>26.96022</v>
      </c>
      <c r="O45">
        <v>0.88610853837313786</v>
      </c>
    </row>
    <row r="46" spans="1:15" x14ac:dyDescent="0.25">
      <c r="A46" s="3" t="s">
        <v>59</v>
      </c>
      <c r="B46">
        <v>26.647300000000001</v>
      </c>
      <c r="C46">
        <v>4.00258E-2</v>
      </c>
      <c r="D46">
        <v>3.2354300000000003E-2</v>
      </c>
      <c r="E46">
        <v>6.9789800000000001E-3</v>
      </c>
      <c r="F46">
        <v>0</v>
      </c>
      <c r="G46">
        <v>5014528</v>
      </c>
      <c r="H46">
        <v>0</v>
      </c>
      <c r="I46">
        <v>0</v>
      </c>
      <c r="J46">
        <v>2507264</v>
      </c>
      <c r="K46">
        <v>0</v>
      </c>
      <c r="L46">
        <v>88</v>
      </c>
      <c r="M46">
        <v>0</v>
      </c>
      <c r="N46">
        <v>25.803999999999998</v>
      </c>
      <c r="O46">
        <v>0.51468308479857605</v>
      </c>
    </row>
    <row r="47" spans="1:15" x14ac:dyDescent="0.25">
      <c r="A47" s="3" t="s">
        <v>60</v>
      </c>
      <c r="B47">
        <v>27.533899999999999</v>
      </c>
      <c r="C47">
        <v>4.1308900000000003E-2</v>
      </c>
      <c r="D47">
        <v>3.3709599999999999E-2</v>
      </c>
      <c r="E47">
        <v>7.30234E-3</v>
      </c>
      <c r="F47">
        <v>0</v>
      </c>
      <c r="G47">
        <v>5178368</v>
      </c>
      <c r="H47">
        <v>0</v>
      </c>
      <c r="I47">
        <v>0</v>
      </c>
      <c r="J47">
        <v>2589184</v>
      </c>
      <c r="K47">
        <v>0</v>
      </c>
      <c r="L47">
        <v>89</v>
      </c>
      <c r="M47">
        <v>0</v>
      </c>
      <c r="N47">
        <v>25.188949999999998</v>
      </c>
      <c r="O47">
        <v>0.94587634880158711</v>
      </c>
    </row>
    <row r="48" spans="1:15" x14ac:dyDescent="0.25">
      <c r="A48" s="3" t="s">
        <v>61</v>
      </c>
      <c r="B48">
        <v>26.305399999999999</v>
      </c>
      <c r="C48">
        <v>4.2344100000000003E-2</v>
      </c>
      <c r="D48">
        <v>3.4519599999999998E-2</v>
      </c>
      <c r="E48">
        <v>7.4677099999999998E-3</v>
      </c>
      <c r="F48">
        <v>0</v>
      </c>
      <c r="G48">
        <v>5342208</v>
      </c>
      <c r="H48">
        <v>0</v>
      </c>
      <c r="I48">
        <v>0</v>
      </c>
      <c r="J48">
        <v>2671104</v>
      </c>
      <c r="K48">
        <v>0</v>
      </c>
      <c r="L48">
        <v>90</v>
      </c>
      <c r="M48">
        <v>0</v>
      </c>
      <c r="N48">
        <v>24.377829999999999</v>
      </c>
      <c r="O48">
        <v>0.73946912045812352</v>
      </c>
    </row>
    <row r="49" spans="1:15" x14ac:dyDescent="0.25">
      <c r="A49" s="3" t="s">
        <v>62</v>
      </c>
      <c r="B49">
        <v>25.790900000000001</v>
      </c>
      <c r="C49">
        <v>4.3493999999999998E-2</v>
      </c>
      <c r="D49">
        <v>3.6268399999999999E-2</v>
      </c>
      <c r="E49">
        <v>7.5009300000000003E-3</v>
      </c>
      <c r="F49">
        <v>0</v>
      </c>
      <c r="G49">
        <v>5506048</v>
      </c>
      <c r="H49">
        <v>0</v>
      </c>
      <c r="I49">
        <v>0</v>
      </c>
      <c r="J49">
        <v>2753024</v>
      </c>
      <c r="K49">
        <v>0</v>
      </c>
      <c r="L49">
        <v>91</v>
      </c>
      <c r="M49">
        <v>0</v>
      </c>
      <c r="N49">
        <v>23.61656</v>
      </c>
      <c r="O49">
        <v>0.80572254970995505</v>
      </c>
    </row>
    <row r="50" spans="1:15" x14ac:dyDescent="0.25">
      <c r="A50" s="3" t="s">
        <v>63</v>
      </c>
      <c r="B50">
        <v>24.7971</v>
      </c>
      <c r="C50">
        <v>4.4814399999999997E-2</v>
      </c>
      <c r="D50">
        <v>3.65942E-2</v>
      </c>
      <c r="E50">
        <v>7.8917799999999993E-3</v>
      </c>
      <c r="F50">
        <v>0</v>
      </c>
      <c r="G50">
        <v>5669888</v>
      </c>
      <c r="H50">
        <v>0</v>
      </c>
      <c r="I50">
        <v>0</v>
      </c>
      <c r="J50">
        <v>2834944</v>
      </c>
      <c r="K50">
        <v>0</v>
      </c>
      <c r="L50">
        <v>92</v>
      </c>
      <c r="M50">
        <v>0</v>
      </c>
      <c r="N50">
        <v>23.030169999999998</v>
      </c>
      <c r="O50">
        <v>0.73143056942466478</v>
      </c>
    </row>
    <row r="51" spans="1:15" x14ac:dyDescent="0.25">
      <c r="A51" s="3" t="s">
        <v>64</v>
      </c>
      <c r="B51">
        <v>24.577200000000001</v>
      </c>
      <c r="C51">
        <v>5.0821699999999997E-2</v>
      </c>
      <c r="D51">
        <v>3.8255400000000002E-2</v>
      </c>
      <c r="E51">
        <v>7.1224000000000001E-3</v>
      </c>
      <c r="F51">
        <v>0</v>
      </c>
      <c r="G51">
        <v>5833728</v>
      </c>
      <c r="H51">
        <v>0</v>
      </c>
      <c r="I51">
        <v>0</v>
      </c>
      <c r="J51">
        <v>2916864</v>
      </c>
      <c r="K51">
        <v>0</v>
      </c>
      <c r="L51">
        <v>93</v>
      </c>
      <c r="M51">
        <v>0</v>
      </c>
      <c r="N51">
        <v>22.040390000000002</v>
      </c>
      <c r="O51">
        <v>1.2076830521015578</v>
      </c>
    </row>
    <row r="52" spans="1:15" x14ac:dyDescent="0.25">
      <c r="A52" s="3" t="s">
        <v>65</v>
      </c>
      <c r="B52">
        <v>23.304600000000001</v>
      </c>
      <c r="C52">
        <v>4.7878400000000002E-2</v>
      </c>
      <c r="D52">
        <v>3.8784199999999998E-2</v>
      </c>
      <c r="E52">
        <v>8.39056E-3</v>
      </c>
      <c r="F52">
        <v>0</v>
      </c>
      <c r="G52">
        <v>5997568</v>
      </c>
      <c r="H52">
        <v>0</v>
      </c>
      <c r="I52">
        <v>0</v>
      </c>
      <c r="J52">
        <v>2998784</v>
      </c>
      <c r="K52">
        <v>0</v>
      </c>
      <c r="L52">
        <v>93</v>
      </c>
      <c r="M52">
        <v>0</v>
      </c>
      <c r="N52">
        <v>21.678640000000001</v>
      </c>
      <c r="O52">
        <v>0.718049523516465</v>
      </c>
    </row>
    <row r="53" spans="1:15" x14ac:dyDescent="0.25">
      <c r="A53" s="3" t="s">
        <v>66</v>
      </c>
      <c r="B53">
        <v>23.085999999999999</v>
      </c>
      <c r="C53">
        <v>4.8454400000000002E-2</v>
      </c>
      <c r="D53">
        <v>3.9933000000000003E-2</v>
      </c>
      <c r="E53">
        <v>8.8825299999999996E-3</v>
      </c>
      <c r="F53">
        <v>0</v>
      </c>
      <c r="G53">
        <v>6112256</v>
      </c>
      <c r="H53">
        <v>0</v>
      </c>
      <c r="I53">
        <v>0</v>
      </c>
      <c r="J53">
        <v>3056128</v>
      </c>
      <c r="K53">
        <v>0</v>
      </c>
      <c r="L53">
        <v>94</v>
      </c>
      <c r="M53">
        <v>0</v>
      </c>
      <c r="N53">
        <v>21.258479999999999</v>
      </c>
      <c r="O53">
        <v>0.73765584236673432</v>
      </c>
    </row>
    <row r="54" spans="1:15" x14ac:dyDescent="0.25">
      <c r="A54" s="3" t="s">
        <v>67</v>
      </c>
      <c r="B54">
        <v>22.866800000000001</v>
      </c>
      <c r="C54">
        <v>4.90453E-2</v>
      </c>
      <c r="D54">
        <v>4.1501999999999997E-2</v>
      </c>
      <c r="E54">
        <v>7.71683E-3</v>
      </c>
      <c r="F54">
        <v>0</v>
      </c>
      <c r="G54">
        <v>6243328</v>
      </c>
      <c r="H54">
        <v>0</v>
      </c>
      <c r="I54">
        <v>0</v>
      </c>
      <c r="J54">
        <v>3121664</v>
      </c>
      <c r="K54">
        <v>0</v>
      </c>
      <c r="L54">
        <v>95</v>
      </c>
      <c r="M54">
        <v>0</v>
      </c>
      <c r="N54">
        <v>20.961040000000001</v>
      </c>
      <c r="O54">
        <v>0.69713891043639598</v>
      </c>
    </row>
    <row r="55" spans="1:15" x14ac:dyDescent="0.25">
      <c r="A55" s="3" t="s">
        <v>68</v>
      </c>
      <c r="B55">
        <v>22.634499999999999</v>
      </c>
      <c r="C55">
        <v>5.0465500000000003E-2</v>
      </c>
      <c r="D55">
        <v>4.0486300000000003E-2</v>
      </c>
      <c r="E55">
        <v>8.8638699999999994E-3</v>
      </c>
      <c r="F55">
        <v>0</v>
      </c>
      <c r="G55">
        <v>6276096</v>
      </c>
      <c r="H55">
        <v>0</v>
      </c>
      <c r="I55">
        <v>0</v>
      </c>
      <c r="J55">
        <v>3138048</v>
      </c>
      <c r="K55">
        <v>0</v>
      </c>
      <c r="L55">
        <v>95</v>
      </c>
      <c r="M55">
        <v>0</v>
      </c>
      <c r="N55">
        <v>20.597020000000001</v>
      </c>
      <c r="O55">
        <v>0.75787869126045915</v>
      </c>
    </row>
    <row r="56" spans="1:15" x14ac:dyDescent="0.25">
      <c r="A56" s="3" t="s">
        <v>69</v>
      </c>
      <c r="B56">
        <v>19.7056</v>
      </c>
      <c r="C56">
        <v>5.9313100000000001E-2</v>
      </c>
      <c r="D56">
        <v>4.79792E-2</v>
      </c>
      <c r="E56">
        <v>8.9121600000000006E-3</v>
      </c>
      <c r="F56">
        <v>0</v>
      </c>
      <c r="G56">
        <v>7324672</v>
      </c>
      <c r="H56">
        <v>0</v>
      </c>
      <c r="I56">
        <v>0</v>
      </c>
      <c r="J56">
        <v>3662336</v>
      </c>
      <c r="K56">
        <v>0</v>
      </c>
      <c r="L56">
        <v>100</v>
      </c>
      <c r="M56">
        <v>0</v>
      </c>
      <c r="N56">
        <v>17.64995</v>
      </c>
      <c r="O56">
        <v>0.81084970829645397</v>
      </c>
    </row>
    <row r="57" spans="1:15" x14ac:dyDescent="0.25">
      <c r="A57" s="3" t="s">
        <v>70</v>
      </c>
      <c r="B57">
        <v>19.694400000000002</v>
      </c>
      <c r="C57">
        <v>6.0671000000000003E-2</v>
      </c>
      <c r="D57">
        <v>4.87362E-2</v>
      </c>
      <c r="E57">
        <v>1.0169299999999999E-2</v>
      </c>
      <c r="F57">
        <v>0</v>
      </c>
      <c r="G57">
        <v>7427072</v>
      </c>
      <c r="H57">
        <v>0</v>
      </c>
      <c r="I57">
        <v>0</v>
      </c>
      <c r="J57">
        <v>3713536</v>
      </c>
      <c r="K57">
        <v>0</v>
      </c>
      <c r="L57">
        <v>100</v>
      </c>
      <c r="M57">
        <v>0</v>
      </c>
      <c r="N57">
        <v>17.38936</v>
      </c>
      <c r="O57">
        <v>0.8957366319280341</v>
      </c>
    </row>
    <row r="58" spans="1:15" x14ac:dyDescent="0.25">
      <c r="A58" s="3" t="s">
        <v>71</v>
      </c>
      <c r="B58">
        <v>19.3584</v>
      </c>
      <c r="C58">
        <v>6.07971E-2</v>
      </c>
      <c r="D58">
        <v>4.92591E-2</v>
      </c>
      <c r="E58">
        <v>1.0075300000000001E-2</v>
      </c>
      <c r="F58">
        <v>0</v>
      </c>
      <c r="G58">
        <v>7529472</v>
      </c>
      <c r="H58">
        <v>0</v>
      </c>
      <c r="I58">
        <v>0</v>
      </c>
      <c r="J58">
        <v>3764736</v>
      </c>
      <c r="K58">
        <v>0</v>
      </c>
      <c r="L58">
        <v>100</v>
      </c>
      <c r="M58">
        <v>0</v>
      </c>
      <c r="N58">
        <v>17.109870000000001</v>
      </c>
      <c r="O58">
        <v>0.84138626622972612</v>
      </c>
    </row>
    <row r="59" spans="1:15" x14ac:dyDescent="0.25">
      <c r="A59" s="3" t="s">
        <v>72</v>
      </c>
      <c r="B59">
        <v>19.161000000000001</v>
      </c>
      <c r="C59">
        <v>6.1675199999999999E-2</v>
      </c>
      <c r="D59">
        <v>4.9800799999999999E-2</v>
      </c>
      <c r="E59">
        <v>9.9785900000000007E-3</v>
      </c>
      <c r="F59">
        <v>0</v>
      </c>
      <c r="G59">
        <v>7631872</v>
      </c>
      <c r="H59">
        <v>0</v>
      </c>
      <c r="I59">
        <v>0</v>
      </c>
      <c r="J59">
        <v>3815936</v>
      </c>
      <c r="K59">
        <v>0</v>
      </c>
      <c r="L59">
        <v>101</v>
      </c>
      <c r="M59">
        <v>0</v>
      </c>
      <c r="N59">
        <v>16.952549999999999</v>
      </c>
      <c r="O59">
        <v>0.85992060389317404</v>
      </c>
    </row>
    <row r="60" spans="1:15" x14ac:dyDescent="0.25">
      <c r="A60" s="3" t="s">
        <v>73</v>
      </c>
      <c r="B60">
        <v>18.840599999999998</v>
      </c>
      <c r="C60">
        <v>6.1416199999999997E-2</v>
      </c>
      <c r="D60">
        <v>5.0283000000000001E-2</v>
      </c>
      <c r="E60">
        <v>1.0754E-2</v>
      </c>
      <c r="F60">
        <v>0</v>
      </c>
      <c r="G60">
        <v>7734272</v>
      </c>
      <c r="H60">
        <v>0</v>
      </c>
      <c r="I60">
        <v>0</v>
      </c>
      <c r="J60">
        <v>3867136</v>
      </c>
      <c r="K60">
        <v>0</v>
      </c>
      <c r="L60">
        <v>101</v>
      </c>
      <c r="M60">
        <v>0</v>
      </c>
      <c r="N60">
        <v>16.77862</v>
      </c>
      <c r="O60">
        <v>0.74416182350047688</v>
      </c>
    </row>
    <row r="61" spans="1:15" x14ac:dyDescent="0.25">
      <c r="A61" s="3" t="s">
        <v>74</v>
      </c>
      <c r="B61">
        <v>18.520499999999998</v>
      </c>
      <c r="C61">
        <v>6.31327E-2</v>
      </c>
      <c r="D61">
        <v>5.1368900000000002E-2</v>
      </c>
      <c r="E61">
        <v>1.0574500000000001E-2</v>
      </c>
      <c r="F61">
        <v>0</v>
      </c>
      <c r="G61">
        <v>7836672</v>
      </c>
      <c r="H61">
        <v>0</v>
      </c>
      <c r="I61">
        <v>0</v>
      </c>
      <c r="J61">
        <v>3918336</v>
      </c>
      <c r="K61">
        <v>0</v>
      </c>
      <c r="L61">
        <v>102</v>
      </c>
      <c r="M61">
        <v>0</v>
      </c>
      <c r="N61">
        <v>16.50234</v>
      </c>
      <c r="O61">
        <v>0.76464590962818224</v>
      </c>
    </row>
    <row r="62" spans="1:15" x14ac:dyDescent="0.25">
      <c r="A62" s="3" t="s">
        <v>75</v>
      </c>
      <c r="B62">
        <v>17.903600000000001</v>
      </c>
      <c r="C62">
        <v>6.4046400000000003E-2</v>
      </c>
      <c r="D62">
        <v>5.1689199999999998E-2</v>
      </c>
      <c r="E62">
        <v>1.01904E-2</v>
      </c>
      <c r="F62">
        <v>0</v>
      </c>
      <c r="G62">
        <v>7939072</v>
      </c>
      <c r="H62">
        <v>0</v>
      </c>
      <c r="I62">
        <v>0</v>
      </c>
      <c r="J62">
        <v>3969536</v>
      </c>
      <c r="K62">
        <v>0</v>
      </c>
      <c r="L62">
        <v>102</v>
      </c>
      <c r="M62">
        <v>0</v>
      </c>
      <c r="N62">
        <v>16.181080000000001</v>
      </c>
      <c r="O62">
        <v>0.66595974819971104</v>
      </c>
    </row>
    <row r="63" spans="1:15" x14ac:dyDescent="0.25">
      <c r="A63" s="3" t="s">
        <v>76</v>
      </c>
      <c r="B63">
        <v>17.4057</v>
      </c>
      <c r="C63">
        <v>6.7987900000000004E-2</v>
      </c>
      <c r="D63">
        <v>5.4891500000000003E-2</v>
      </c>
      <c r="E63">
        <v>1.16519E-2</v>
      </c>
      <c r="F63">
        <v>0</v>
      </c>
      <c r="G63">
        <v>8373248</v>
      </c>
      <c r="H63">
        <v>0</v>
      </c>
      <c r="I63">
        <v>0</v>
      </c>
      <c r="J63">
        <v>4186624</v>
      </c>
      <c r="K63">
        <v>0</v>
      </c>
      <c r="L63">
        <v>104</v>
      </c>
      <c r="M63">
        <v>0</v>
      </c>
      <c r="N63">
        <v>15.406330000000001</v>
      </c>
      <c r="O63">
        <v>0.75532814951148497</v>
      </c>
    </row>
    <row r="64" spans="1:15" x14ac:dyDescent="0.25">
      <c r="A64" s="3" t="s">
        <v>77</v>
      </c>
      <c r="B64">
        <v>17.330100000000002</v>
      </c>
      <c r="C64">
        <v>6.8833500000000006E-2</v>
      </c>
      <c r="D64">
        <v>5.5347399999999998E-2</v>
      </c>
      <c r="E64">
        <v>1.1583599999999999E-2</v>
      </c>
      <c r="F64">
        <v>0</v>
      </c>
      <c r="G64">
        <v>8475648</v>
      </c>
      <c r="H64">
        <v>0</v>
      </c>
      <c r="I64">
        <v>0</v>
      </c>
      <c r="J64">
        <v>4237824</v>
      </c>
      <c r="K64">
        <v>0</v>
      </c>
      <c r="L64">
        <v>104</v>
      </c>
      <c r="M64">
        <v>0</v>
      </c>
      <c r="N64">
        <v>15.200189999999999</v>
      </c>
      <c r="O64">
        <v>0.80406024297519785</v>
      </c>
    </row>
    <row r="65" spans="1:15" x14ac:dyDescent="0.25">
      <c r="A65" s="3" t="s">
        <v>78</v>
      </c>
      <c r="B65">
        <v>16.8612</v>
      </c>
      <c r="C65">
        <v>6.9109900000000002E-2</v>
      </c>
      <c r="D65">
        <v>5.5708399999999998E-2</v>
      </c>
      <c r="E65">
        <v>1.16341E-2</v>
      </c>
      <c r="F65">
        <v>0</v>
      </c>
      <c r="G65">
        <v>8578048</v>
      </c>
      <c r="H65">
        <v>0</v>
      </c>
      <c r="I65">
        <v>0</v>
      </c>
      <c r="J65">
        <v>4289024</v>
      </c>
      <c r="K65">
        <v>0</v>
      </c>
      <c r="L65">
        <v>105</v>
      </c>
      <c r="M65">
        <v>0</v>
      </c>
      <c r="N65">
        <v>15.04787</v>
      </c>
      <c r="O65">
        <v>0.6903320232564425</v>
      </c>
    </row>
    <row r="66" spans="1:15" x14ac:dyDescent="0.25">
      <c r="A66" s="3" t="s">
        <v>79</v>
      </c>
      <c r="B66">
        <v>16.417999999999999</v>
      </c>
      <c r="C66">
        <v>6.9232500000000002E-2</v>
      </c>
      <c r="D66">
        <v>5.6869999999999997E-2</v>
      </c>
      <c r="E66">
        <v>1.2027400000000001E-2</v>
      </c>
      <c r="F66">
        <v>0</v>
      </c>
      <c r="G66">
        <v>8680448</v>
      </c>
      <c r="H66">
        <v>0</v>
      </c>
      <c r="I66">
        <v>0</v>
      </c>
      <c r="J66">
        <v>4340224</v>
      </c>
      <c r="K66">
        <v>0</v>
      </c>
      <c r="L66">
        <v>105</v>
      </c>
      <c r="M66">
        <v>0</v>
      </c>
      <c r="N66">
        <v>14.80808</v>
      </c>
      <c r="O66">
        <v>0.62084068774167422</v>
      </c>
    </row>
    <row r="67" spans="1:15" x14ac:dyDescent="0.25">
      <c r="A67" s="3" t="s">
        <v>80</v>
      </c>
      <c r="B67">
        <v>16.8157</v>
      </c>
      <c r="C67">
        <v>7.2045700000000004E-2</v>
      </c>
      <c r="D67">
        <v>5.7902099999999998E-2</v>
      </c>
      <c r="E67">
        <v>1.2244400000000001E-2</v>
      </c>
      <c r="F67">
        <v>0</v>
      </c>
      <c r="G67">
        <v>8782848</v>
      </c>
      <c r="H67">
        <v>0</v>
      </c>
      <c r="I67">
        <v>0</v>
      </c>
      <c r="J67">
        <v>4391424</v>
      </c>
      <c r="K67">
        <v>0</v>
      </c>
      <c r="L67">
        <v>106</v>
      </c>
      <c r="M67">
        <v>0</v>
      </c>
      <c r="N67">
        <v>14.70397</v>
      </c>
      <c r="O67">
        <v>0.79610925834474622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96EE-0F75-4721-A21F-666FF8C2C28C}">
  <dimension ref="A1:S67"/>
  <sheetViews>
    <sheetView workbookViewId="0">
      <selection activeCell="F5" sqref="F5"/>
    </sheetView>
  </sheetViews>
  <sheetFormatPr defaultRowHeight="15" x14ac:dyDescent="0.25"/>
  <cols>
    <col min="1" max="1" width="12" bestFit="1" customWidth="1"/>
    <col min="2" max="3" width="12.5703125" customWidth="1"/>
    <col min="9" max="9" width="11.85546875" customWidth="1"/>
    <col min="10" max="10" width="12.7109375" bestFit="1" customWidth="1"/>
    <col min="11" max="12" width="12.7109375" customWidth="1"/>
    <col min="14" max="14" width="11.5703125" customWidth="1"/>
    <col min="15" max="15" width="13.28515625" customWidth="1"/>
    <col min="17" max="17" width="10.5703125" customWidth="1"/>
  </cols>
  <sheetData>
    <row r="1" spans="1:19" x14ac:dyDescent="0.25">
      <c r="A1" s="6"/>
      <c r="B1" s="6" t="s">
        <v>82</v>
      </c>
      <c r="C1" s="6"/>
      <c r="D1" s="6"/>
      <c r="E1" s="6"/>
      <c r="F1" s="6"/>
      <c r="G1" s="6"/>
      <c r="H1" s="6"/>
      <c r="I1" s="12"/>
      <c r="J1" s="12"/>
      <c r="K1" s="12" t="s">
        <v>88</v>
      </c>
      <c r="L1" s="12"/>
      <c r="O1" t="s">
        <v>91</v>
      </c>
    </row>
    <row r="2" spans="1:19" ht="30" x14ac:dyDescent="0.25">
      <c r="A2" s="4" t="s">
        <v>81</v>
      </c>
      <c r="B2" s="7" t="s">
        <v>84</v>
      </c>
      <c r="C2" s="7" t="s">
        <v>85</v>
      </c>
      <c r="D2" s="7" t="s">
        <v>86</v>
      </c>
      <c r="E2" s="5" t="s">
        <v>87</v>
      </c>
      <c r="F2" s="14" t="s">
        <v>93</v>
      </c>
      <c r="G2" s="8"/>
      <c r="H2" s="8"/>
      <c r="I2" s="13" t="s">
        <v>83</v>
      </c>
      <c r="J2" s="13" t="s">
        <v>89</v>
      </c>
      <c r="K2" s="10" t="s">
        <v>86</v>
      </c>
      <c r="L2" s="13" t="s">
        <v>90</v>
      </c>
      <c r="N2" s="13" t="s">
        <v>83</v>
      </c>
      <c r="O2" s="13" t="s">
        <v>89</v>
      </c>
      <c r="P2" s="13" t="s">
        <v>86</v>
      </c>
      <c r="Q2" s="13" t="s">
        <v>90</v>
      </c>
      <c r="S2" t="s">
        <v>6</v>
      </c>
    </row>
    <row r="3" spans="1:19" x14ac:dyDescent="0.25">
      <c r="A3" s="4">
        <f>'PQBRT Data'!D2+'PQBRT Data'!E2</f>
        <v>1.7088E-5</v>
      </c>
      <c r="B3" s="4">
        <f>0.00000000000000001*POWER(S3,2) + 0.000000008*(S3) - 0.0003</f>
        <v>-2.9974399998975999E-4</v>
      </c>
      <c r="C3" s="4">
        <f>A3-B3</f>
        <v>3.1683199998976E-4</v>
      </c>
      <c r="D3" s="4">
        <f>0.000000008*(S3) - 0.0003</f>
        <v>-2.9974399999999995E-4</v>
      </c>
      <c r="E3" s="4">
        <f>D3-'PQBRT Data'!D2</f>
        <v>-3.0799999999999995E-4</v>
      </c>
      <c r="F3" s="9">
        <f>AVERAGE(A3:A67)</f>
        <v>2.6690993169230782E-2</v>
      </c>
      <c r="G3" s="9"/>
      <c r="H3" s="9"/>
      <c r="I3" s="11">
        <f>0.000000000000000003*POWER(S3,2) + 0.000000001*S3 - 0.00005</f>
        <v>-4.9967999996928001E-5</v>
      </c>
      <c r="J3" s="11">
        <f>ABS('PQBRT Data'!E2-I3)</f>
        <v>5.8799999996928001E-5</v>
      </c>
      <c r="K3" s="11">
        <f>0.000000001*(S3) - 0.00007</f>
        <v>-6.9967999999999991E-5</v>
      </c>
      <c r="L3" s="11">
        <f>ABS('PQBRT Data'!E2-K3)</f>
        <v>7.8799999999999991E-5</v>
      </c>
      <c r="N3">
        <f>0.000000000000000008*POWER(S3,2) + 0.000000007*S3 - 0.0002</f>
        <v>-1.9977599999180802E-4</v>
      </c>
      <c r="O3">
        <f>N3-'PQBRT Data'!D2</f>
        <v>-2.0803199999180802E-4</v>
      </c>
      <c r="P3">
        <f>0.000000007*(S3) - 0.0003</f>
        <v>-2.9977599999999997E-4</v>
      </c>
      <c r="Q3">
        <f>'PQBRT Data'!D2-P3</f>
        <v>3.0803199999999997E-4</v>
      </c>
      <c r="S3">
        <v>32</v>
      </c>
    </row>
    <row r="4" spans="1:19" x14ac:dyDescent="0.25">
      <c r="A4" s="4">
        <f>'PQBRT Data'!D3+'PQBRT Data'!E3</f>
        <v>6.6719999999999998E-5</v>
      </c>
      <c r="B4" s="4">
        <f t="shared" ref="B4:B67" si="0">0.00000000000000001*POWER(S4,2) + 0.000000008*(S4) - 0.0003</f>
        <v>-2.0988673122303997E-4</v>
      </c>
      <c r="C4" s="4">
        <f t="shared" ref="C4:C67" si="1">A4-B4</f>
        <v>2.7660673122303995E-4</v>
      </c>
      <c r="D4" s="4">
        <f t="shared" ref="D4:D67" si="2">0.000000008*(S4) - 0.0003</f>
        <v>-2.0988799999999998E-4</v>
      </c>
      <c r="E4" s="4">
        <f>D4-'PQBRT Data'!D3</f>
        <v>-2.5583999999999996E-4</v>
      </c>
      <c r="F4" s="9">
        <f>_xlfn.STDEV.S(A3:A67)</f>
        <v>2.2521958193442267E-2</v>
      </c>
      <c r="G4" s="9"/>
      <c r="H4" s="9"/>
      <c r="I4" s="11">
        <f>0.000000000000000003*POWER(S4,2) + 0.000000001*S4 - 0.00005</f>
        <v>-3.8735619366912E-5</v>
      </c>
      <c r="J4" s="11">
        <f>ABS('PQBRT Data'!E3-I4)</f>
        <v>5.9503619366911995E-5</v>
      </c>
      <c r="K4" s="11">
        <f t="shared" ref="K4:K67" si="3">0.000000001*(S4) - 0.00007</f>
        <v>-5.8735999999999995E-5</v>
      </c>
      <c r="L4" s="11">
        <f>ABS('PQBRT Data'!E3-K4)</f>
        <v>7.950399999999999E-5</v>
      </c>
      <c r="N4">
        <f t="shared" ref="N4:N67" si="4">0.000000000000000008*POWER(S4,2) + 0.000000007*S4 - 0.0002</f>
        <v>-1.2115098497843201E-4</v>
      </c>
      <c r="O4">
        <f>N4-'PQBRT Data'!D3</f>
        <v>-1.6710298497843202E-4</v>
      </c>
      <c r="P4">
        <f t="shared" ref="P4:P67" si="5">0.000000007*(S4) - 0.0003</f>
        <v>-2.2115199999999996E-4</v>
      </c>
      <c r="Q4">
        <f>'PQBRT Data'!D3-P4</f>
        <v>2.6710399999999994E-4</v>
      </c>
      <c r="S4">
        <v>11264</v>
      </c>
    </row>
    <row r="5" spans="1:19" x14ac:dyDescent="0.25">
      <c r="A5" s="4">
        <f>'PQBRT Data'!D4+'PQBRT Data'!E4</f>
        <v>1.3344E-4</v>
      </c>
      <c r="B5" s="4">
        <f t="shared" si="0"/>
        <v>-8.7000911626239965E-5</v>
      </c>
      <c r="C5" s="4">
        <f t="shared" si="1"/>
        <v>2.2044091162623996E-4</v>
      </c>
      <c r="D5" s="4">
        <f t="shared" si="2"/>
        <v>-8.7007999999999964E-5</v>
      </c>
      <c r="E5" s="4">
        <f>D5-'PQBRT Data'!D4</f>
        <v>-1.8524799999999994E-4</v>
      </c>
      <c r="F5" s="9"/>
      <c r="G5" s="9"/>
      <c r="H5" s="9"/>
      <c r="I5" s="11">
        <f>0.000000000000000003*POWER(S5,2) + 0.000000001*S5 - 0.00005</f>
        <v>-2.3373873487872E-5</v>
      </c>
      <c r="J5" s="11">
        <f>ABS('PQBRT Data'!E4-I5)</f>
        <v>5.8573873487872002E-5</v>
      </c>
      <c r="K5" s="11">
        <f t="shared" si="3"/>
        <v>-4.3375999999999993E-5</v>
      </c>
      <c r="L5" s="11">
        <f>ABS('PQBRT Data'!E4-K5)</f>
        <v>7.8575999999999988E-5</v>
      </c>
      <c r="N5">
        <f t="shared" si="4"/>
        <v>-1.3626329300992027E-5</v>
      </c>
      <c r="O5">
        <f>N5-'PQBRT Data'!D4</f>
        <v>-1.1186632930099202E-4</v>
      </c>
      <c r="P5">
        <f t="shared" si="5"/>
        <v>-1.1363199999999999E-4</v>
      </c>
      <c r="Q5">
        <f>'PQBRT Data'!D4-P5</f>
        <v>2.1187199999999999E-4</v>
      </c>
      <c r="S5">
        <v>26624</v>
      </c>
    </row>
    <row r="6" spans="1:19" x14ac:dyDescent="0.25">
      <c r="A6" s="4">
        <f>'PQBRT Data'!D5+'PQBRT Data'!E5</f>
        <v>1.7798400000000001E-4</v>
      </c>
      <c r="B6" s="4">
        <f t="shared" si="0"/>
        <v>-5.0744104550399507E-6</v>
      </c>
      <c r="C6" s="4">
        <f t="shared" si="1"/>
        <v>1.8305841045503996E-4</v>
      </c>
      <c r="D6" s="4">
        <f t="shared" si="2"/>
        <v>-5.087999999999935E-6</v>
      </c>
      <c r="E6" s="4">
        <f>D6-'PQBRT Data'!D5</f>
        <v>-1.3923199999999993E-4</v>
      </c>
      <c r="F6" s="9"/>
      <c r="G6" s="9"/>
      <c r="H6" s="9"/>
      <c r="I6" s="11">
        <f>0.000000000000000003*POWER(S6,2) + 0.000000001*S6 - 0.00005</f>
        <v>-1.3131923136511995E-5</v>
      </c>
      <c r="J6" s="11">
        <f>ABS('PQBRT Data'!E5-I6)</f>
        <v>5.6971923136511996E-5</v>
      </c>
      <c r="K6" s="11">
        <f t="shared" si="3"/>
        <v>-3.3135999999999989E-5</v>
      </c>
      <c r="L6" s="11">
        <f>ABS('PQBRT Data'!E5-K6)</f>
        <v>7.6975999999999989E-5</v>
      </c>
      <c r="N6">
        <f t="shared" si="4"/>
        <v>5.8058871635967958E-5</v>
      </c>
      <c r="O6">
        <f>N6-'PQBRT Data'!D5</f>
        <v>-7.6085128364032038E-5</v>
      </c>
      <c r="P6">
        <f t="shared" si="5"/>
        <v>-4.1951999999999994E-5</v>
      </c>
      <c r="Q6">
        <f>'PQBRT Data'!D5-P6</f>
        <v>1.7609599999999999E-4</v>
      </c>
      <c r="S6">
        <v>36864</v>
      </c>
    </row>
    <row r="7" spans="1:19" x14ac:dyDescent="0.25">
      <c r="A7" s="4">
        <f>'PQBRT Data'!D6+'PQBRT Data'!E6</f>
        <v>2.20256E-4</v>
      </c>
      <c r="B7" s="4">
        <f t="shared" si="0"/>
        <v>7.6854187868160054E-5</v>
      </c>
      <c r="C7" s="4">
        <f t="shared" si="1"/>
        <v>1.4340181213183995E-4</v>
      </c>
      <c r="D7" s="4">
        <f t="shared" si="2"/>
        <v>7.683200000000004E-5</v>
      </c>
      <c r="E7" s="4">
        <f>D7-'PQBRT Data'!D6</f>
        <v>-9.2831999999999968E-5</v>
      </c>
      <c r="F7" s="9"/>
      <c r="G7" s="9"/>
      <c r="H7" s="9"/>
      <c r="I7" s="11">
        <f>0.000000000000000003*POWER(S7,2) + 0.000000001*S7 - 0.00005</f>
        <v>-2.8893436395520004E-6</v>
      </c>
      <c r="J7" s="11">
        <f>ABS('PQBRT Data'!E6-I7)</f>
        <v>5.3481343639552E-5</v>
      </c>
      <c r="K7" s="11">
        <f t="shared" si="3"/>
        <v>-2.2895999999999992E-5</v>
      </c>
      <c r="L7" s="11">
        <f>ABS('PQBRT Data'!E6-K7)</f>
        <v>7.3487999999999998E-5</v>
      </c>
      <c r="N7">
        <f t="shared" si="4"/>
        <v>1.2974575029452799E-4</v>
      </c>
      <c r="O7">
        <f>N7-'PQBRT Data'!D6</f>
        <v>-3.9918249705472018E-5</v>
      </c>
      <c r="P7">
        <f t="shared" si="5"/>
        <v>2.9728000000000024E-5</v>
      </c>
      <c r="Q7">
        <f>'PQBRT Data'!D6-P7</f>
        <v>1.3993599999999998E-4</v>
      </c>
      <c r="S7">
        <v>47104</v>
      </c>
    </row>
    <row r="8" spans="1:19" x14ac:dyDescent="0.25">
      <c r="A8" s="4">
        <f>'PQBRT Data'!D7+'PQBRT Data'!E7</f>
        <v>2.6035199999999999E-4</v>
      </c>
      <c r="B8" s="4">
        <f t="shared" si="0"/>
        <v>1.5878488334336008E-4</v>
      </c>
      <c r="C8" s="4">
        <f t="shared" si="1"/>
        <v>1.0156711665663991E-4</v>
      </c>
      <c r="D8" s="4">
        <f t="shared" si="2"/>
        <v>1.5875200000000007E-4</v>
      </c>
      <c r="E8" s="4">
        <f>D8-'PQBRT Data'!D7</f>
        <v>-4.3679999999999934E-5</v>
      </c>
      <c r="F8" s="9"/>
      <c r="G8" s="9"/>
      <c r="H8" s="9"/>
      <c r="I8" s="11">
        <f>0.000000000000000003*POWER(S8,2) + 0.000000001*S8 - 0.00005</f>
        <v>7.3538650030080055E-6</v>
      </c>
      <c r="J8" s="11">
        <f>ABS('PQBRT Data'!E7-I8)</f>
        <v>5.0566134996991996E-5</v>
      </c>
      <c r="K8" s="11">
        <f t="shared" si="3"/>
        <v>-1.2655999999999989E-5</v>
      </c>
      <c r="L8" s="11">
        <f>ABS('PQBRT Data'!E7-K8)</f>
        <v>7.0575999999999983E-5</v>
      </c>
      <c r="N8">
        <f t="shared" si="4"/>
        <v>2.0143430667468801E-4</v>
      </c>
      <c r="O8">
        <f>N8-'PQBRT Data'!D7</f>
        <v>-9.9769332531198852E-7</v>
      </c>
      <c r="P8">
        <f t="shared" si="5"/>
        <v>1.0140800000000004E-4</v>
      </c>
      <c r="Q8">
        <f>'PQBRT Data'!D7-P8</f>
        <v>1.0102399999999996E-4</v>
      </c>
      <c r="S8">
        <v>57344</v>
      </c>
    </row>
    <row r="9" spans="1:19" x14ac:dyDescent="0.25">
      <c r="A9" s="4">
        <f>'PQBRT Data'!D8+'PQBRT Data'!E8</f>
        <v>3.0604800000000001E-4</v>
      </c>
      <c r="B9" s="4">
        <f t="shared" si="0"/>
        <v>2.4071767597056006E-4</v>
      </c>
      <c r="C9" s="4">
        <f t="shared" si="1"/>
        <v>6.5330324029439944E-5</v>
      </c>
      <c r="D9" s="4">
        <f t="shared" si="2"/>
        <v>2.406720000000001E-4</v>
      </c>
      <c r="E9" s="4">
        <f>D9-'PQBRT Data'!D8</f>
        <v>3.2000000000097272E-8</v>
      </c>
      <c r="F9" s="9"/>
      <c r="G9" s="9"/>
      <c r="H9" s="9"/>
      <c r="I9" s="11">
        <f>0.000000000000000003*POWER(S9,2) + 0.000000001*S9 - 0.00005</f>
        <v>1.7597702791168002E-5</v>
      </c>
      <c r="J9" s="11">
        <f>ABS('PQBRT Data'!E8-I9)</f>
        <v>4.7810297208831993E-5</v>
      </c>
      <c r="K9" s="11">
        <f t="shared" si="3"/>
        <v>-2.415999999999985E-6</v>
      </c>
      <c r="L9" s="11">
        <f>ABS('PQBRT Data'!E8-K9)</f>
        <v>6.7823999999999979E-5</v>
      </c>
      <c r="N9">
        <f t="shared" si="4"/>
        <v>2.7312454077644795E-4</v>
      </c>
      <c r="O9">
        <f>N9-'PQBRT Data'!D8</f>
        <v>3.248454077644795E-5</v>
      </c>
      <c r="P9">
        <f t="shared" si="5"/>
        <v>1.7308800000000001E-4</v>
      </c>
      <c r="Q9">
        <f>'PQBRT Data'!D8-P9</f>
        <v>6.7551999999999993E-5</v>
      </c>
      <c r="S9">
        <v>67584</v>
      </c>
    </row>
    <row r="10" spans="1:19" x14ac:dyDescent="0.25">
      <c r="A10" s="4">
        <f>'PQBRT Data'!D9+'PQBRT Data'!E9</f>
        <v>3.5046399999999998E-4</v>
      </c>
      <c r="B10" s="4">
        <f t="shared" si="0"/>
        <v>3.2265256574976012E-4</v>
      </c>
      <c r="C10" s="4">
        <f t="shared" si="1"/>
        <v>2.7811434250239861E-5</v>
      </c>
      <c r="D10" s="4">
        <f t="shared" si="2"/>
        <v>3.2259200000000007E-4</v>
      </c>
      <c r="E10" s="4">
        <f>D10-'PQBRT Data'!D9</f>
        <v>4.4768000000000097E-5</v>
      </c>
      <c r="F10" s="9"/>
      <c r="G10" s="9"/>
      <c r="H10" s="9"/>
      <c r="I10" s="11">
        <f>0.000000000000000003*POWER(S10,2) + 0.000000001*S10 - 0.00005</f>
        <v>2.7842169724928002E-5</v>
      </c>
      <c r="J10" s="11">
        <f>ABS('PQBRT Data'!E9-I10)</f>
        <v>4.4797830275071993E-5</v>
      </c>
      <c r="K10" s="11">
        <f t="shared" si="3"/>
        <v>7.8240000000000118E-6</v>
      </c>
      <c r="L10" s="11">
        <f>ABS('PQBRT Data'!E9-K10)</f>
        <v>6.4815999999999984E-5</v>
      </c>
      <c r="N10">
        <f t="shared" si="4"/>
        <v>3.4481645259980796E-4</v>
      </c>
      <c r="O10">
        <f>N10-'PQBRT Data'!D9</f>
        <v>6.6992452599807985E-5</v>
      </c>
      <c r="P10">
        <f t="shared" si="5"/>
        <v>2.4476799999999997E-4</v>
      </c>
      <c r="Q10">
        <f>'PQBRT Data'!D9-P10</f>
        <v>3.3056000000000003E-5</v>
      </c>
      <c r="S10">
        <v>77824</v>
      </c>
    </row>
    <row r="11" spans="1:19" x14ac:dyDescent="0.25">
      <c r="A11" s="4">
        <f>'PQBRT Data'!D10+'PQBRT Data'!E10</f>
        <v>3.9167999999999999E-4</v>
      </c>
      <c r="B11" s="4">
        <f t="shared" si="0"/>
        <v>4.0458955268096009E-4</v>
      </c>
      <c r="C11" s="4">
        <f t="shared" si="1"/>
        <v>-1.2909552680960101E-5</v>
      </c>
      <c r="D11" s="4">
        <f t="shared" si="2"/>
        <v>4.0451200000000005E-4</v>
      </c>
      <c r="E11" s="4">
        <f>D11-'PQBRT Data'!D10</f>
        <v>9.3184000000000062E-5</v>
      </c>
      <c r="F11" s="9"/>
      <c r="G11" s="9"/>
      <c r="H11" s="9"/>
      <c r="I11" s="11">
        <f>0.000000000000000003*POWER(S11,2) + 0.000000001*S11 - 0.00005</f>
        <v>3.8087265804288E-5</v>
      </c>
      <c r="J11" s="11">
        <f>ABS('PQBRT Data'!E10-I11)</f>
        <v>4.2264734195712006E-5</v>
      </c>
      <c r="K11" s="11">
        <f t="shared" si="3"/>
        <v>1.8064000000000009E-5</v>
      </c>
      <c r="L11" s="11">
        <f>ABS('PQBRT Data'!E10-K11)</f>
        <v>6.2287999999999997E-5</v>
      </c>
      <c r="N11">
        <f t="shared" si="4"/>
        <v>4.1651004214476807E-4</v>
      </c>
      <c r="O11">
        <f>N11-'PQBRT Data'!D10</f>
        <v>1.0518204214476809E-4</v>
      </c>
      <c r="P11">
        <f t="shared" si="5"/>
        <v>3.1644800000000004E-4</v>
      </c>
      <c r="Q11">
        <f>'PQBRT Data'!D10-P11</f>
        <v>-5.1200000000000594E-6</v>
      </c>
      <c r="S11">
        <v>88064</v>
      </c>
    </row>
    <row r="12" spans="1:19" x14ac:dyDescent="0.25">
      <c r="A12" s="4">
        <f>'PQBRT Data'!D11+'PQBRT Data'!E11</f>
        <v>4.5711999999999999E-4</v>
      </c>
      <c r="B12" s="4">
        <f t="shared" si="0"/>
        <v>4.8652863676416008E-4</v>
      </c>
      <c r="C12" s="4">
        <f t="shared" si="1"/>
        <v>-2.9408636764160091E-5</v>
      </c>
      <c r="D12" s="4">
        <f t="shared" si="2"/>
        <v>4.8643200000000013E-4</v>
      </c>
      <c r="E12" s="4">
        <f>D12-'PQBRT Data'!D11</f>
        <v>1.1654400000000011E-4</v>
      </c>
      <c r="F12" s="9"/>
      <c r="G12" s="9"/>
      <c r="H12" s="9"/>
      <c r="I12" s="11">
        <f>0.000000000000000003*POWER(S12,2) + 0.000000001*S12 - 0.00005</f>
        <v>4.8332991029248009E-5</v>
      </c>
      <c r="J12" s="11">
        <f>ABS('PQBRT Data'!E11-I12)</f>
        <v>3.8899008970751986E-5</v>
      </c>
      <c r="K12" s="11">
        <f t="shared" si="3"/>
        <v>2.8304000000000019E-5</v>
      </c>
      <c r="L12" s="11">
        <f>ABS('PQBRT Data'!E11-K12)</f>
        <v>5.8927999999999975E-5</v>
      </c>
      <c r="N12">
        <f t="shared" si="4"/>
        <v>4.8820530941132796E-4</v>
      </c>
      <c r="O12">
        <f>N12-'PQBRT Data'!D11</f>
        <v>1.1831730941132794E-4</v>
      </c>
      <c r="P12">
        <f t="shared" si="5"/>
        <v>3.8812800000000001E-4</v>
      </c>
      <c r="Q12">
        <f>'PQBRT Data'!D11-P12</f>
        <v>-1.8239999999999988E-5</v>
      </c>
      <c r="S12">
        <v>98304</v>
      </c>
    </row>
    <row r="13" spans="1:19" x14ac:dyDescent="0.25">
      <c r="A13" s="4">
        <f>'PQBRT Data'!D12+'PQBRT Data'!E12</f>
        <v>6.8387200000000008E-4</v>
      </c>
      <c r="B13" s="4">
        <f t="shared" si="0"/>
        <v>8.8806046310400022E-4</v>
      </c>
      <c r="C13" s="4">
        <f t="shared" si="1"/>
        <v>-2.0418846310400014E-4</v>
      </c>
      <c r="D13" s="4">
        <f t="shared" si="2"/>
        <v>8.878400000000002E-4</v>
      </c>
      <c r="E13" s="4">
        <f>D13-'PQBRT Data'!D12</f>
        <v>3.2774400000000015E-4</v>
      </c>
      <c r="F13" s="9"/>
      <c r="G13" s="9"/>
      <c r="H13" s="9"/>
      <c r="I13" s="11">
        <f>0.000000000000000003*POWER(S13,2) + 0.000000001*S13 - 0.00005</f>
        <v>9.8546138931200015E-5</v>
      </c>
      <c r="J13" s="11">
        <f>ABS('PQBRT Data'!E12-I13)</f>
        <v>2.5229861068799987E-5</v>
      </c>
      <c r="K13" s="11">
        <f t="shared" si="3"/>
        <v>7.8480000000000021E-5</v>
      </c>
      <c r="L13" s="11">
        <f>ABS('PQBRT Data'!E12-K13)</f>
        <v>4.5295999999999981E-5</v>
      </c>
      <c r="N13">
        <f t="shared" si="4"/>
        <v>8.395363704832001E-4</v>
      </c>
      <c r="O13">
        <f>N13-'PQBRT Data'!D12</f>
        <v>2.7944037048320005E-4</v>
      </c>
      <c r="P13">
        <f t="shared" si="5"/>
        <v>7.393600000000001E-4</v>
      </c>
      <c r="Q13">
        <f>'PQBRT Data'!D12-P13</f>
        <v>-1.7926400000000005E-4</v>
      </c>
      <c r="S13">
        <v>148480</v>
      </c>
    </row>
    <row r="14" spans="1:19" x14ac:dyDescent="0.25">
      <c r="A14" s="4">
        <f>'PQBRT Data'!D13+'PQBRT Data'!E13</f>
        <v>1.8689900000000001E-3</v>
      </c>
      <c r="B14" s="4">
        <f t="shared" si="0"/>
        <v>1.41258602848256E-3</v>
      </c>
      <c r="C14" s="4">
        <f t="shared" si="1"/>
        <v>4.5640397151744004E-4</v>
      </c>
      <c r="D14" s="4">
        <f t="shared" si="2"/>
        <v>1.4121280000000001E-3</v>
      </c>
      <c r="E14" s="4">
        <f>D14-'PQBRT Data'!D13</f>
        <v>-2.5670199999999993E-4</v>
      </c>
      <c r="F14" s="9"/>
      <c r="G14" s="9"/>
      <c r="H14" s="9"/>
      <c r="I14" s="11">
        <f>0.000000000000000003*POWER(S14,2) + 0.000000001*S14 - 0.00005</f>
        <v>1.64153408544768E-4</v>
      </c>
      <c r="J14" s="11">
        <f>ABS('PQBRT Data'!E13-I14)</f>
        <v>3.6006591455232007E-5</v>
      </c>
      <c r="K14" s="11">
        <f t="shared" si="3"/>
        <v>1.4401600000000001E-4</v>
      </c>
      <c r="L14" s="11">
        <f>ABS('PQBRT Data'!E13-K14)</f>
        <v>5.6143999999999996E-5</v>
      </c>
      <c r="N14">
        <f t="shared" si="4"/>
        <v>1.298478422786048E-3</v>
      </c>
      <c r="O14">
        <f>N14-'PQBRT Data'!D13</f>
        <v>-3.7035157721395208E-4</v>
      </c>
      <c r="P14">
        <f t="shared" si="5"/>
        <v>1.1981120000000001E-3</v>
      </c>
      <c r="Q14">
        <f>'PQBRT Data'!D13-P14</f>
        <v>4.7071799999999996E-4</v>
      </c>
      <c r="S14">
        <v>214016</v>
      </c>
    </row>
    <row r="15" spans="1:19" x14ac:dyDescent="0.25">
      <c r="A15" s="4">
        <f>'PQBRT Data'!D14+'PQBRT Data'!E14</f>
        <v>1.8078079999999999E-3</v>
      </c>
      <c r="B15" s="4">
        <f t="shared" si="0"/>
        <v>2.1995354378240004E-3</v>
      </c>
      <c r="C15" s="4">
        <f t="shared" si="1"/>
        <v>-3.917274378240005E-4</v>
      </c>
      <c r="D15" s="4">
        <f t="shared" si="2"/>
        <v>2.1985600000000004E-3</v>
      </c>
      <c r="E15" s="4">
        <f>D15-'PQBRT Data'!D14</f>
        <v>6.7920000000000046E-4</v>
      </c>
      <c r="F15" s="9"/>
      <c r="G15" s="9"/>
      <c r="H15" s="9"/>
      <c r="I15" s="11">
        <f>0.000000000000000003*POWER(S15,2) + 0.000000001*S15 - 0.00005</f>
        <v>2.6261263134720001E-4</v>
      </c>
      <c r="J15" s="11">
        <f>ABS('PQBRT Data'!E14-I15)</f>
        <v>2.5835368652800004E-5</v>
      </c>
      <c r="K15" s="11">
        <f t="shared" si="3"/>
        <v>2.4232000000000005E-4</v>
      </c>
      <c r="L15" s="11">
        <f>ABS('PQBRT Data'!E14-K15)</f>
        <v>4.6127999999999962E-5</v>
      </c>
      <c r="N15">
        <f t="shared" si="4"/>
        <v>1.9870203502591996E-3</v>
      </c>
      <c r="O15">
        <f>N15-'PQBRT Data'!D14</f>
        <v>4.6766035025919963E-4</v>
      </c>
      <c r="P15">
        <f t="shared" si="5"/>
        <v>1.88624E-3</v>
      </c>
      <c r="Q15">
        <f>'PQBRT Data'!D14-P15</f>
        <v>-3.6687999999999998E-4</v>
      </c>
      <c r="S15">
        <v>312320</v>
      </c>
    </row>
    <row r="16" spans="1:19" x14ac:dyDescent="0.25">
      <c r="A16" s="4">
        <f>'PQBRT Data'!D15+'PQBRT Data'!E15</f>
        <v>2.2412120000000002E-3</v>
      </c>
      <c r="B16" s="4">
        <f t="shared" si="0"/>
        <v>2.7242757515673604E-3</v>
      </c>
      <c r="C16" s="4">
        <f t="shared" si="1"/>
        <v>-4.8306375156736015E-4</v>
      </c>
      <c r="D16" s="4">
        <f t="shared" si="2"/>
        <v>2.7228480000000004E-3</v>
      </c>
      <c r="E16" s="4">
        <f>D16-'PQBRT Data'!D15</f>
        <v>8.2534800000000027E-4</v>
      </c>
      <c r="F16" s="9"/>
      <c r="G16" s="9"/>
      <c r="H16" s="9"/>
      <c r="I16" s="11">
        <f>0.000000000000000003*POWER(S16,2) + 0.000000001*S16 - 0.00005</f>
        <v>3.28284325470208E-4</v>
      </c>
      <c r="J16" s="11">
        <f>ABS('PQBRT Data'!E15-I16)</f>
        <v>1.542767452979198E-5</v>
      </c>
      <c r="K16" s="11">
        <f t="shared" si="3"/>
        <v>3.0785600000000002E-4</v>
      </c>
      <c r="L16" s="11">
        <f>ABS('PQBRT Data'!E15-K16)</f>
        <v>3.5855999999999963E-5</v>
      </c>
      <c r="N16">
        <f t="shared" si="4"/>
        <v>2.4461342012538881E-3</v>
      </c>
      <c r="O16">
        <f>N16-'PQBRT Data'!D15</f>
        <v>5.48634201253888E-4</v>
      </c>
      <c r="P16">
        <f t="shared" si="5"/>
        <v>2.3449920000000002E-3</v>
      </c>
      <c r="Q16">
        <f>'PQBRT Data'!D15-P16</f>
        <v>-4.4749200000000007E-4</v>
      </c>
      <c r="S16">
        <v>377856</v>
      </c>
    </row>
    <row r="17" spans="1:19" x14ac:dyDescent="0.25">
      <c r="A17" s="4">
        <f>'PQBRT Data'!D16+'PQBRT Data'!E16</f>
        <v>2.8061739999999998E-3</v>
      </c>
      <c r="B17" s="4">
        <f t="shared" si="0"/>
        <v>3.3803219397017603E-3</v>
      </c>
      <c r="C17" s="4">
        <f t="shared" si="1"/>
        <v>-5.7414793970176053E-4</v>
      </c>
      <c r="D17" s="4">
        <f t="shared" si="2"/>
        <v>3.3782080000000002E-3</v>
      </c>
      <c r="E17" s="4">
        <f>D17-'PQBRT Data'!D16</f>
        <v>9.9481800000000018E-4</v>
      </c>
      <c r="F17" s="9"/>
      <c r="G17" s="9"/>
      <c r="H17" s="9"/>
      <c r="I17" s="11">
        <f>0.000000000000000003*POWER(S17,2) + 0.000000001*S17 - 0.00005</f>
        <v>4.1041018191052798E-4</v>
      </c>
      <c r="J17" s="11">
        <f>ABS('PQBRT Data'!E16-I17)</f>
        <v>1.2373818089472018E-5</v>
      </c>
      <c r="K17" s="11">
        <f t="shared" si="3"/>
        <v>3.8977599999999999E-4</v>
      </c>
      <c r="L17" s="11">
        <f>ABS('PQBRT Data'!E16-K17)</f>
        <v>3.3008000000000007E-5</v>
      </c>
      <c r="N17">
        <f t="shared" si="4"/>
        <v>3.0201231517614077E-3</v>
      </c>
      <c r="O17">
        <f>N17-'PQBRT Data'!D16</f>
        <v>6.367331517614077E-4</v>
      </c>
      <c r="P17">
        <f t="shared" si="5"/>
        <v>2.9184319999999999E-3</v>
      </c>
      <c r="Q17">
        <f>'PQBRT Data'!D16-P17</f>
        <v>-5.350419999999999E-4</v>
      </c>
      <c r="S17">
        <v>459776</v>
      </c>
    </row>
    <row r="18" spans="1:19" x14ac:dyDescent="0.25">
      <c r="A18" s="4">
        <f>'PQBRT Data'!D17+'PQBRT Data'!E17</f>
        <v>3.2705239999999999E-3</v>
      </c>
      <c r="B18" s="4">
        <f t="shared" si="0"/>
        <v>3.9052555269734404E-3</v>
      </c>
      <c r="C18" s="4">
        <f t="shared" si="1"/>
        <v>-6.347315269734405E-4</v>
      </c>
      <c r="D18" s="4">
        <f t="shared" si="2"/>
        <v>3.9024960000000001E-3</v>
      </c>
      <c r="E18" s="4">
        <f>D18-'PQBRT Data'!D17</f>
        <v>1.1161960000000003E-3</v>
      </c>
      <c r="F18" s="9"/>
      <c r="G18" s="9"/>
      <c r="H18" s="9"/>
      <c r="I18" s="11">
        <f>0.000000000000000003*POWER(S18,2) + 0.000000001*S18 - 0.00005</f>
        <v>4.7613985809203199E-4</v>
      </c>
      <c r="J18" s="11">
        <f>ABS('PQBRT Data'!E17-I18)</f>
        <v>8.0841419079680146E-6</v>
      </c>
      <c r="K18" s="11">
        <f t="shared" si="3"/>
        <v>4.5531200000000003E-4</v>
      </c>
      <c r="L18" s="11">
        <f>ABS('PQBRT Data'!E17-K18)</f>
        <v>2.891199999999997E-5</v>
      </c>
      <c r="N18">
        <f t="shared" si="4"/>
        <v>3.4793916215787521E-3</v>
      </c>
      <c r="O18">
        <f>N18-'PQBRT Data'!D17</f>
        <v>6.9309162157875229E-4</v>
      </c>
      <c r="P18">
        <f t="shared" si="5"/>
        <v>3.3771840000000001E-3</v>
      </c>
      <c r="Q18">
        <f>'PQBRT Data'!D17-P18</f>
        <v>-5.9088400000000029E-4</v>
      </c>
      <c r="S18">
        <v>525312</v>
      </c>
    </row>
    <row r="19" spans="1:19" x14ac:dyDescent="0.25">
      <c r="A19" s="4">
        <f>'PQBRT Data'!D18+'PQBRT Data'!E18</f>
        <v>3.9728920000000004E-3</v>
      </c>
      <c r="B19" s="4">
        <f t="shared" si="0"/>
        <v>4.6928169691545603E-3</v>
      </c>
      <c r="C19" s="4">
        <f t="shared" si="1"/>
        <v>-7.1992496915455981E-4</v>
      </c>
      <c r="D19" s="4">
        <f t="shared" si="2"/>
        <v>4.6889280000000002E-3</v>
      </c>
      <c r="E19" s="4">
        <f>D19-'PQBRT Data'!D18</f>
        <v>1.2941480000000002E-3</v>
      </c>
      <c r="F19" s="9"/>
      <c r="G19" s="9"/>
      <c r="H19" s="9"/>
      <c r="I19" s="11">
        <f>0.000000000000000003*POWER(S19,2) + 0.000000001*S19 - 0.00005</f>
        <v>5.7478269074636801E-4</v>
      </c>
      <c r="J19" s="11">
        <f>ABS('PQBRT Data'!E18-I19)</f>
        <v>3.3293092536319747E-6</v>
      </c>
      <c r="K19" s="11">
        <f t="shared" si="3"/>
        <v>5.5361600000000005E-4</v>
      </c>
      <c r="L19" s="11">
        <f>ABS('PQBRT Data'!E18-K19)</f>
        <v>2.4495999999999936E-5</v>
      </c>
      <c r="N19">
        <f t="shared" si="4"/>
        <v>4.1684231753236481E-3</v>
      </c>
      <c r="O19">
        <f>N19-'PQBRT Data'!D18</f>
        <v>7.7364317532364803E-4</v>
      </c>
      <c r="P19">
        <f t="shared" si="5"/>
        <v>4.0653119999999997E-3</v>
      </c>
      <c r="Q19">
        <f>'PQBRT Data'!D18-P19</f>
        <v>-6.7053199999999973E-4</v>
      </c>
      <c r="S19">
        <v>623616</v>
      </c>
    </row>
    <row r="20" spans="1:19" x14ac:dyDescent="0.25">
      <c r="A20" s="4">
        <f>'PQBRT Data'!D19+'PQBRT Data'!E19</f>
        <v>5.7960620000000003E-3</v>
      </c>
      <c r="B20" s="4">
        <f t="shared" si="0"/>
        <v>5.3492658104729611E-3</v>
      </c>
      <c r="C20" s="4">
        <f t="shared" si="1"/>
        <v>4.467961895270392E-4</v>
      </c>
      <c r="D20" s="4">
        <f t="shared" si="2"/>
        <v>5.3442880000000009E-3</v>
      </c>
      <c r="E20" s="4">
        <f>D20-'PQBRT Data'!D19</f>
        <v>3.1993800000000051E-4</v>
      </c>
      <c r="F20" s="9"/>
      <c r="G20" s="9"/>
      <c r="H20" s="9"/>
      <c r="I20" s="11">
        <f>0.000000000000000003*POWER(S20,2) + 0.000000001*S20 - 0.00005</f>
        <v>6.5702934314188811E-4</v>
      </c>
      <c r="J20" s="11">
        <f>ABS('PQBRT Data'!E19-I20)</f>
        <v>1.1468265685811191E-4</v>
      </c>
      <c r="K20" s="11">
        <f t="shared" si="3"/>
        <v>6.3553600000000013E-4</v>
      </c>
      <c r="L20" s="11">
        <f>ABS('PQBRT Data'!E19-K20)</f>
        <v>1.361759999999999E-4</v>
      </c>
      <c r="N20">
        <f t="shared" si="4"/>
        <v>4.7427342483783684E-3</v>
      </c>
      <c r="O20">
        <f>N20-'PQBRT Data'!D19</f>
        <v>-2.8161575162163194E-4</v>
      </c>
      <c r="P20">
        <f t="shared" si="5"/>
        <v>4.6387520000000003E-3</v>
      </c>
      <c r="Q20">
        <f>'PQBRT Data'!D19-P20</f>
        <v>3.8559800000000002E-4</v>
      </c>
      <c r="S20">
        <v>705536</v>
      </c>
    </row>
    <row r="21" spans="1:19" x14ac:dyDescent="0.25">
      <c r="A21" s="4">
        <f>'PQBRT Data'!D20+'PQBRT Data'!E20</f>
        <v>6.3676200000000001E-3</v>
      </c>
      <c r="B21" s="4">
        <f t="shared" si="0"/>
        <v>6.0058488695193604E-3</v>
      </c>
      <c r="C21" s="4">
        <f t="shared" si="1"/>
        <v>3.6177113048063963E-4</v>
      </c>
      <c r="D21" s="4">
        <f t="shared" si="2"/>
        <v>5.9996480000000007E-3</v>
      </c>
      <c r="E21" s="4">
        <f>D21-'PQBRT Data'!D20</f>
        <v>6.9276800000000072E-4</v>
      </c>
      <c r="F21" s="9"/>
      <c r="G21" s="9"/>
      <c r="H21" s="9"/>
      <c r="I21" s="11">
        <f>0.000000000000000003*POWER(S21,2) + 0.000000001*S21 - 0.00005</f>
        <v>7.3931626085580804E-4</v>
      </c>
      <c r="J21" s="11">
        <f>ABS('PQBRT Data'!E20-I21)</f>
        <v>3.2142373914419186E-4</v>
      </c>
      <c r="K21" s="11">
        <f t="shared" si="3"/>
        <v>7.174560000000001E-4</v>
      </c>
      <c r="L21" s="11">
        <f>ABS('PQBRT Data'!E20-K21)</f>
        <v>3.432839999999998E-4</v>
      </c>
      <c r="N21">
        <f t="shared" si="4"/>
        <v>5.3171526956154883E-3</v>
      </c>
      <c r="O21">
        <f>N21-'PQBRT Data'!D20</f>
        <v>1.027269561548836E-5</v>
      </c>
      <c r="P21">
        <f t="shared" si="5"/>
        <v>5.212192E-3</v>
      </c>
      <c r="Q21">
        <f>'PQBRT Data'!D20-P21</f>
        <v>9.468799999999989E-5</v>
      </c>
      <c r="S21">
        <v>787456</v>
      </c>
    </row>
    <row r="22" spans="1:19" x14ac:dyDescent="0.25">
      <c r="A22" s="4">
        <f>'PQBRT Data'!D21+'PQBRT Data'!E21</f>
        <v>7.5772199999999991E-3</v>
      </c>
      <c r="B22" s="4">
        <f t="shared" si="0"/>
        <v>7.1880366044774404E-3</v>
      </c>
      <c r="C22" s="4">
        <f t="shared" si="1"/>
        <v>3.8918339552255869E-4</v>
      </c>
      <c r="D22" s="4">
        <f t="shared" si="2"/>
        <v>7.1792960000000008E-3</v>
      </c>
      <c r="E22" s="4">
        <f>D22-'PQBRT Data'!D21</f>
        <v>1.0191360000000012E-3</v>
      </c>
      <c r="F22" s="9"/>
      <c r="G22" s="9"/>
      <c r="H22" s="9"/>
      <c r="I22" s="11">
        <f>0.000000000000000003*POWER(S22,2) + 0.000000001*S22 - 0.00005</f>
        <v>8.8753418134323203E-4</v>
      </c>
      <c r="J22" s="11">
        <f>ABS('PQBRT Data'!E21-I22)</f>
        <v>5.295258186567679E-4</v>
      </c>
      <c r="K22" s="11">
        <f t="shared" si="3"/>
        <v>8.6491200000000012E-4</v>
      </c>
      <c r="L22" s="11">
        <f>ABS('PQBRT Data'!E21-K22)</f>
        <v>5.5214799999999981E-4</v>
      </c>
      <c r="N22">
        <f t="shared" si="4"/>
        <v>6.351376483581952E-3</v>
      </c>
      <c r="O22">
        <f>N22-'PQBRT Data'!D21</f>
        <v>1.9121648358195239E-4</v>
      </c>
      <c r="P22">
        <f t="shared" si="5"/>
        <v>6.2443839999999995E-3</v>
      </c>
      <c r="Q22">
        <f>'PQBRT Data'!D21-P22</f>
        <v>-8.4223999999999931E-5</v>
      </c>
      <c r="S22">
        <v>934912</v>
      </c>
    </row>
    <row r="23" spans="1:19" x14ac:dyDescent="0.25">
      <c r="A23" s="4">
        <f>'PQBRT Data'!D22+'PQBRT Data'!E22</f>
        <v>7.54099E-3</v>
      </c>
      <c r="B23" s="4">
        <f t="shared" si="0"/>
        <v>8.5020885595750405E-3</v>
      </c>
      <c r="C23" s="4">
        <f t="shared" si="1"/>
        <v>-9.6109855957504046E-4</v>
      </c>
      <c r="D23" s="4">
        <f t="shared" si="2"/>
        <v>8.4900160000000013E-3</v>
      </c>
      <c r="E23" s="4">
        <f>D23-'PQBRT Data'!D22</f>
        <v>2.1426860000000013E-3</v>
      </c>
      <c r="F23" s="9"/>
      <c r="G23" s="9"/>
      <c r="H23" s="9"/>
      <c r="I23" s="11">
        <f>0.000000000000000003*POWER(S23,2) + 0.000000001*S23 - 0.00005</f>
        <v>1.0523737678725122E-3</v>
      </c>
      <c r="J23" s="11">
        <f>ABS('PQBRT Data'!E22-I23)</f>
        <v>1.4128623212748782E-4</v>
      </c>
      <c r="K23" s="11">
        <f t="shared" si="3"/>
        <v>1.0287520000000002E-3</v>
      </c>
      <c r="L23" s="11">
        <f>ABS('PQBRT Data'!E22-K23)</f>
        <v>1.6490799999999985E-4</v>
      </c>
      <c r="N23">
        <f t="shared" si="4"/>
        <v>7.5009220476600323E-3</v>
      </c>
      <c r="O23">
        <f>N23-'PQBRT Data'!D22</f>
        <v>1.1535920476600323E-3</v>
      </c>
      <c r="P23">
        <f t="shared" si="5"/>
        <v>7.3912639999999998E-3</v>
      </c>
      <c r="Q23">
        <f>'PQBRT Data'!D22-P23</f>
        <v>-1.0439339999999998E-3</v>
      </c>
      <c r="S23">
        <v>1098752</v>
      </c>
    </row>
    <row r="24" spans="1:19" x14ac:dyDescent="0.25">
      <c r="A24" s="4">
        <f>'PQBRT Data'!D23+'PQBRT Data'!E23</f>
        <v>9.9004499999999999E-3</v>
      </c>
      <c r="B24" s="4">
        <f t="shared" si="0"/>
        <v>9.8166773855846417E-3</v>
      </c>
      <c r="C24" s="4">
        <f t="shared" si="1"/>
        <v>8.3772614415358188E-5</v>
      </c>
      <c r="D24" s="4">
        <f t="shared" si="2"/>
        <v>9.8007360000000009E-3</v>
      </c>
      <c r="E24" s="4">
        <f>D24-'PQBRT Data'!D23</f>
        <v>2.0820760000000013E-3</v>
      </c>
      <c r="F24" s="9"/>
      <c r="G24" s="9"/>
      <c r="H24" s="9"/>
      <c r="I24" s="11">
        <f>0.000000000000000003*POWER(S24,2) + 0.000000001*S24 - 0.00005</f>
        <v>1.2173744156753921E-3</v>
      </c>
      <c r="J24" s="11">
        <f>ABS('PQBRT Data'!E23-I24)</f>
        <v>9.6441558432460773E-4</v>
      </c>
      <c r="K24" s="11">
        <f t="shared" si="3"/>
        <v>1.1925920000000001E-3</v>
      </c>
      <c r="L24" s="11">
        <f>ABS('PQBRT Data'!E23-K24)</f>
        <v>9.8919799999999973E-4</v>
      </c>
      <c r="N24">
        <f t="shared" si="4"/>
        <v>8.6508971084677099E-3</v>
      </c>
      <c r="O24">
        <f>N24-'PQBRT Data'!D23</f>
        <v>9.3223710846771033E-4</v>
      </c>
      <c r="P24">
        <f t="shared" si="5"/>
        <v>8.5381439999999992E-3</v>
      </c>
      <c r="Q24">
        <f>'PQBRT Data'!D23-P24</f>
        <v>-8.1948399999999966E-4</v>
      </c>
      <c r="S24">
        <v>1262592</v>
      </c>
    </row>
    <row r="25" spans="1:19" x14ac:dyDescent="0.25">
      <c r="A25" s="4">
        <f>'PQBRT Data'!D24+'PQBRT Data'!E24</f>
        <v>1.129232E-2</v>
      </c>
      <c r="B25" s="4">
        <f t="shared" si="0"/>
        <v>1.1131803082506241E-2</v>
      </c>
      <c r="C25" s="4">
        <f t="shared" si="1"/>
        <v>1.6051691749375922E-4</v>
      </c>
      <c r="D25" s="4">
        <f t="shared" si="2"/>
        <v>1.1111456E-2</v>
      </c>
      <c r="E25" s="4">
        <f>D25-'PQBRT Data'!D24</f>
        <v>1.7450260000000002E-3</v>
      </c>
      <c r="F25" s="9"/>
      <c r="G25" s="9"/>
      <c r="H25" s="9"/>
      <c r="I25" s="11">
        <f>0.000000000000000003*POWER(S25,2) + 0.000000001*S25 - 0.00005</f>
        <v>1.3825361247518722E-3</v>
      </c>
      <c r="J25" s="11">
        <f>ABS('PQBRT Data'!E24-I25)</f>
        <v>5.4335387524812777E-4</v>
      </c>
      <c r="K25" s="11">
        <f t="shared" si="3"/>
        <v>1.3564320000000001E-3</v>
      </c>
      <c r="L25" s="11">
        <f>ABS('PQBRT Data'!E24-K25)</f>
        <v>5.694579999999999E-4</v>
      </c>
      <c r="N25">
        <f t="shared" si="4"/>
        <v>9.8013016660049926E-3</v>
      </c>
      <c r="O25">
        <f>N25-'PQBRT Data'!D24</f>
        <v>4.3487166600499234E-4</v>
      </c>
      <c r="P25">
        <f t="shared" si="5"/>
        <v>9.6850240000000004E-3</v>
      </c>
      <c r="Q25">
        <f>'PQBRT Data'!D24-P25</f>
        <v>-3.1859400000000017E-4</v>
      </c>
      <c r="S25">
        <v>1426432</v>
      </c>
    </row>
    <row r="26" spans="1:19" x14ac:dyDescent="0.25">
      <c r="A26" s="4">
        <f>'PQBRT Data'!D25+'PQBRT Data'!E25</f>
        <v>1.252347E-2</v>
      </c>
      <c r="B26" s="4">
        <f t="shared" si="0"/>
        <v>1.2447465650339841E-2</v>
      </c>
      <c r="C26" s="4">
        <f t="shared" si="1"/>
        <v>7.6004349660159509E-5</v>
      </c>
      <c r="D26" s="4">
        <f t="shared" si="2"/>
        <v>1.2422176E-2</v>
      </c>
      <c r="E26" s="4">
        <f>D26-'PQBRT Data'!D25</f>
        <v>2.1866760000000002E-3</v>
      </c>
      <c r="F26" s="9"/>
      <c r="G26" s="9"/>
      <c r="H26" s="9"/>
      <c r="I26" s="11">
        <f>0.000000000000000003*POWER(S26,2) + 0.000000001*S26 - 0.00005</f>
        <v>1.547858895101952E-3</v>
      </c>
      <c r="J26" s="11">
        <f>ABS('PQBRT Data'!E25-I26)</f>
        <v>7.4011110489804782E-4</v>
      </c>
      <c r="K26" s="11">
        <f t="shared" si="3"/>
        <v>1.520272E-3</v>
      </c>
      <c r="L26" s="11">
        <f>ABS('PQBRT Data'!E25-K26)</f>
        <v>7.6769799999999982E-4</v>
      </c>
      <c r="N26">
        <f t="shared" si="4"/>
        <v>1.0952135720271872E-2</v>
      </c>
      <c r="O26">
        <f>N26-'PQBRT Data'!D25</f>
        <v>7.1663572027187185E-4</v>
      </c>
      <c r="P26">
        <f t="shared" si="5"/>
        <v>1.0831904E-2</v>
      </c>
      <c r="Q26">
        <f>'PQBRT Data'!D25-P26</f>
        <v>-5.9640400000000003E-4</v>
      </c>
      <c r="S26">
        <v>1590272</v>
      </c>
    </row>
    <row r="27" spans="1:19" x14ac:dyDescent="0.25">
      <c r="A27" s="4">
        <f>'PQBRT Data'!D26+'PQBRT Data'!E26</f>
        <v>1.4144810000000001E-2</v>
      </c>
      <c r="B27" s="4">
        <f t="shared" si="0"/>
        <v>1.3763665089085442E-2</v>
      </c>
      <c r="C27" s="4">
        <f t="shared" si="1"/>
        <v>3.8114491091455899E-4</v>
      </c>
      <c r="D27" s="4">
        <f t="shared" si="2"/>
        <v>1.3732896000000001E-2</v>
      </c>
      <c r="E27" s="4">
        <f>D27-'PQBRT Data'!D26</f>
        <v>2.3205960000000012E-3</v>
      </c>
      <c r="F27" s="9"/>
      <c r="G27" s="9"/>
      <c r="H27" s="9"/>
      <c r="I27" s="11">
        <f>0.000000000000000003*POWER(S27,2) + 0.000000001*S27 - 0.00005</f>
        <v>1.7133427267256322E-3</v>
      </c>
      <c r="J27" s="11">
        <f>ABS('PQBRT Data'!E26-I27)</f>
        <v>1.0191672732743678E-3</v>
      </c>
      <c r="K27" s="11">
        <f t="shared" si="3"/>
        <v>1.6841120000000002E-3</v>
      </c>
      <c r="L27" s="11">
        <f>ABS('PQBRT Data'!E26-K27)</f>
        <v>1.0483979999999999E-3</v>
      </c>
      <c r="N27">
        <f t="shared" si="4"/>
        <v>1.2103399271268351E-2</v>
      </c>
      <c r="O27">
        <f>N27-'PQBRT Data'!D26</f>
        <v>6.9109927126835037E-4</v>
      </c>
      <c r="P27">
        <f t="shared" si="5"/>
        <v>1.1978783999999999E-2</v>
      </c>
      <c r="Q27">
        <f>'PQBRT Data'!D26-P27</f>
        <v>-5.6648399999999904E-4</v>
      </c>
      <c r="S27">
        <v>1754112</v>
      </c>
    </row>
    <row r="28" spans="1:19" x14ac:dyDescent="0.25">
      <c r="A28" s="4">
        <f>'PQBRT Data'!D27+'PQBRT Data'!E27</f>
        <v>1.4723159999999999E-2</v>
      </c>
      <c r="B28" s="4">
        <f t="shared" si="0"/>
        <v>1.5080401398743041E-2</v>
      </c>
      <c r="C28" s="4">
        <f t="shared" si="1"/>
        <v>-3.5724139874304152E-4</v>
      </c>
      <c r="D28" s="4">
        <f t="shared" si="2"/>
        <v>1.5043616000000001E-2</v>
      </c>
      <c r="E28" s="4">
        <f>D28-'PQBRT Data'!D27</f>
        <v>2.6366160000000013E-3</v>
      </c>
      <c r="F28" s="9"/>
      <c r="G28" s="9"/>
      <c r="H28" s="9"/>
      <c r="I28" s="11">
        <f>0.000000000000000003*POWER(S28,2) + 0.000000001*S28 - 0.00005</f>
        <v>1.8789876196229122E-3</v>
      </c>
      <c r="J28" s="11">
        <f>ABS('PQBRT Data'!E27-I28)</f>
        <v>4.3717238037708768E-4</v>
      </c>
      <c r="K28" s="11">
        <f t="shared" si="3"/>
        <v>1.8479520000000001E-3</v>
      </c>
      <c r="L28" s="11">
        <f>ABS('PQBRT Data'!E27-K28)</f>
        <v>4.6820799999999969E-4</v>
      </c>
      <c r="N28">
        <f t="shared" si="4"/>
        <v>1.3255092318994431E-2</v>
      </c>
      <c r="O28">
        <f>N28-'PQBRT Data'!D27</f>
        <v>8.4809231899443151E-4</v>
      </c>
      <c r="P28">
        <f t="shared" si="5"/>
        <v>1.3125664E-2</v>
      </c>
      <c r="Q28">
        <f>'PQBRT Data'!D27-P28</f>
        <v>-7.186640000000008E-4</v>
      </c>
      <c r="S28">
        <v>1917952</v>
      </c>
    </row>
    <row r="29" spans="1:19" x14ac:dyDescent="0.25">
      <c r="A29" s="4">
        <f>'PQBRT Data'!D28+'PQBRT Data'!E28</f>
        <v>1.5849080000000002E-2</v>
      </c>
      <c r="B29" s="4">
        <f t="shared" si="0"/>
        <v>1.639767457931264E-2</v>
      </c>
      <c r="C29" s="4">
        <f t="shared" si="1"/>
        <v>-5.48594579312639E-4</v>
      </c>
      <c r="D29" s="4">
        <f t="shared" si="2"/>
        <v>1.6354336000000001E-2</v>
      </c>
      <c r="E29" s="4">
        <f>D29-'PQBRT Data'!D28</f>
        <v>2.8272360000000003E-3</v>
      </c>
      <c r="F29" s="9"/>
      <c r="G29" s="9"/>
      <c r="H29" s="9"/>
      <c r="I29" s="11">
        <f>0.000000000000000003*POWER(S29,2) + 0.000000001*S29 - 0.00005</f>
        <v>2.044793573793792E-3</v>
      </c>
      <c r="J29" s="11">
        <f>ABS('PQBRT Data'!E28-I29)</f>
        <v>2.7718642620620793E-4</v>
      </c>
      <c r="K29" s="11">
        <f t="shared" si="3"/>
        <v>2.0117920000000001E-3</v>
      </c>
      <c r="L29" s="11">
        <f>ABS('PQBRT Data'!E28-K29)</f>
        <v>3.1018799999999987E-4</v>
      </c>
      <c r="N29">
        <f t="shared" si="4"/>
        <v>1.4407214863450112E-2</v>
      </c>
      <c r="O29">
        <f>N29-'PQBRT Data'!D28</f>
        <v>8.8011486345011131E-4</v>
      </c>
      <c r="P29">
        <f t="shared" si="5"/>
        <v>1.4272544E-2</v>
      </c>
      <c r="Q29">
        <f>'PQBRT Data'!D28-P29</f>
        <v>-7.4544399999999962E-4</v>
      </c>
      <c r="S29">
        <v>2081792</v>
      </c>
    </row>
    <row r="30" spans="1:19" x14ac:dyDescent="0.25">
      <c r="A30" s="4">
        <f>'PQBRT Data'!D29+'PQBRT Data'!E29</f>
        <v>1.7082489999999999E-2</v>
      </c>
      <c r="B30" s="4">
        <f t="shared" si="0"/>
        <v>1.771548463079424E-2</v>
      </c>
      <c r="C30" s="4">
        <f t="shared" si="1"/>
        <v>-6.3299463079424106E-4</v>
      </c>
      <c r="D30" s="4">
        <f t="shared" si="2"/>
        <v>1.7665055999999998E-2</v>
      </c>
      <c r="E30" s="4">
        <f>D30-'PQBRT Data'!D29</f>
        <v>3.0732559999999982E-3</v>
      </c>
      <c r="F30" s="9"/>
      <c r="G30" s="9"/>
      <c r="H30" s="9"/>
      <c r="I30" s="11">
        <f>0.000000000000000003*POWER(S30,2) + 0.000000001*S30 - 0.00005</f>
        <v>2.2107605892382719E-3</v>
      </c>
      <c r="J30" s="11">
        <f>ABS('PQBRT Data'!E29-I30)</f>
        <v>2.7992941076172796E-4</v>
      </c>
      <c r="K30" s="11">
        <f t="shared" si="3"/>
        <v>2.1756319999999998E-3</v>
      </c>
      <c r="L30" s="11">
        <f>ABS('PQBRT Data'!E29-K30)</f>
        <v>3.15058E-4</v>
      </c>
      <c r="N30">
        <f t="shared" si="4"/>
        <v>1.5559766904635392E-2</v>
      </c>
      <c r="O30">
        <f>N30-'PQBRT Data'!D29</f>
        <v>9.6796690463539156E-4</v>
      </c>
      <c r="P30">
        <f t="shared" si="5"/>
        <v>1.5419423999999999E-2</v>
      </c>
      <c r="Q30">
        <f>'PQBRT Data'!D29-P30</f>
        <v>-8.2762399999999903E-4</v>
      </c>
      <c r="S30">
        <v>2245632</v>
      </c>
    </row>
    <row r="31" spans="1:19" x14ac:dyDescent="0.25">
      <c r="A31" s="4">
        <f>'PQBRT Data'!D30+'PQBRT Data'!E30</f>
        <v>1.8636960000000001E-2</v>
      </c>
      <c r="B31" s="4">
        <f t="shared" si="0"/>
        <v>1.903383155318784E-2</v>
      </c>
      <c r="C31" s="4">
        <f t="shared" si="1"/>
        <v>-3.9687155318783932E-4</v>
      </c>
      <c r="D31" s="4">
        <f t="shared" si="2"/>
        <v>1.8975776E-2</v>
      </c>
      <c r="E31" s="4">
        <f>D31-'PQBRT Data'!D30</f>
        <v>3.5350759999999998E-3</v>
      </c>
      <c r="F31" s="9"/>
      <c r="G31" s="9"/>
      <c r="H31" s="9"/>
      <c r="I31" s="11">
        <f>0.000000000000000003*POWER(S31,2) + 0.000000001*S31 - 0.00005</f>
        <v>2.3768886659563519E-3</v>
      </c>
      <c r="J31" s="11">
        <f>ABS('PQBRT Data'!E30-I31)</f>
        <v>8.1937133404364794E-4</v>
      </c>
      <c r="K31" s="11">
        <f t="shared" si="3"/>
        <v>2.339472E-3</v>
      </c>
      <c r="L31" s="11">
        <f>ABS('PQBRT Data'!E30-K31)</f>
        <v>8.5678799999999982E-4</v>
      </c>
      <c r="N31">
        <f t="shared" si="4"/>
        <v>1.671274844255027E-2</v>
      </c>
      <c r="O31">
        <f>N31-'PQBRT Data'!D30</f>
        <v>1.2720484425502703E-3</v>
      </c>
      <c r="P31">
        <f t="shared" si="5"/>
        <v>1.6566303999999997E-2</v>
      </c>
      <c r="Q31">
        <f>'PQBRT Data'!D30-P31</f>
        <v>-1.1256039999999971E-3</v>
      </c>
      <c r="S31">
        <v>2409472</v>
      </c>
    </row>
    <row r="32" spans="1:19" x14ac:dyDescent="0.25">
      <c r="A32" s="4">
        <f>'PQBRT Data'!D31+'PQBRT Data'!E31</f>
        <v>2.0076800000000002E-2</v>
      </c>
      <c r="B32" s="4">
        <f t="shared" si="0"/>
        <v>2.0352715346493442E-2</v>
      </c>
      <c r="C32" s="4">
        <f t="shared" si="1"/>
        <v>-2.7591534649343968E-4</v>
      </c>
      <c r="D32" s="4">
        <f t="shared" si="2"/>
        <v>2.0286496000000001E-2</v>
      </c>
      <c r="E32" s="4">
        <f>D32-'PQBRT Data'!D31</f>
        <v>3.5879959999999995E-3</v>
      </c>
      <c r="F32" s="9"/>
      <c r="G32" s="9"/>
      <c r="H32" s="9"/>
      <c r="I32" s="11">
        <f>0.000000000000000003*POWER(S32,2) + 0.000000001*S32 - 0.00005</f>
        <v>2.543177803948032E-3</v>
      </c>
      <c r="J32" s="11">
        <f>ABS('PQBRT Data'!E31-I32)</f>
        <v>8.3512219605196784E-4</v>
      </c>
      <c r="K32" s="11">
        <f t="shared" si="3"/>
        <v>2.5033120000000002E-3</v>
      </c>
      <c r="L32" s="11">
        <f>ABS('PQBRT Data'!E31-K32)</f>
        <v>8.7498799999999972E-4</v>
      </c>
      <c r="N32">
        <f t="shared" si="4"/>
        <v>1.7866159477194752E-2</v>
      </c>
      <c r="O32">
        <f>N32-'PQBRT Data'!D31</f>
        <v>1.1676594771947504E-3</v>
      </c>
      <c r="P32">
        <f t="shared" si="5"/>
        <v>1.7713183999999996E-2</v>
      </c>
      <c r="Q32">
        <f>'PQBRT Data'!D31-P32</f>
        <v>-1.0146839999999949E-3</v>
      </c>
      <c r="S32">
        <v>2573312</v>
      </c>
    </row>
    <row r="33" spans="1:19" x14ac:dyDescent="0.25">
      <c r="A33" s="4">
        <f>'PQBRT Data'!D32+'PQBRT Data'!E32</f>
        <v>2.173367E-2</v>
      </c>
      <c r="B33" s="4">
        <f t="shared" si="0"/>
        <v>2.1672136010711038E-2</v>
      </c>
      <c r="C33" s="4">
        <f t="shared" si="1"/>
        <v>6.1533989288962282E-5</v>
      </c>
      <c r="D33" s="4">
        <f t="shared" si="2"/>
        <v>2.1597215999999999E-2</v>
      </c>
      <c r="E33" s="4">
        <f>D33-'PQBRT Data'!D32</f>
        <v>3.8930159999999991E-3</v>
      </c>
      <c r="F33" s="9"/>
      <c r="G33" s="9"/>
      <c r="H33" s="9"/>
      <c r="I33" s="11">
        <f>0.000000000000000003*POWER(S33,2) + 0.000000001*S33 - 0.00005</f>
        <v>2.7096280032133119E-3</v>
      </c>
      <c r="J33" s="11">
        <f>ABS('PQBRT Data'!E32-I33)</f>
        <v>1.3198419967866883E-3</v>
      </c>
      <c r="K33" s="11">
        <f t="shared" si="3"/>
        <v>2.6671519999999999E-3</v>
      </c>
      <c r="L33" s="11">
        <f>ABS('PQBRT Data'!E32-K33)</f>
        <v>1.3623180000000004E-3</v>
      </c>
      <c r="N33">
        <f t="shared" si="4"/>
        <v>1.9020000008568835E-2</v>
      </c>
      <c r="O33">
        <f>N33-'PQBRT Data'!D32</f>
        <v>1.3158000085688355E-3</v>
      </c>
      <c r="P33">
        <f t="shared" si="5"/>
        <v>1.8860063999999999E-2</v>
      </c>
      <c r="Q33">
        <f>'PQBRT Data'!D32-P33</f>
        <v>-1.1558639999999995E-3</v>
      </c>
      <c r="S33">
        <v>2737152</v>
      </c>
    </row>
    <row r="34" spans="1:19" x14ac:dyDescent="0.25">
      <c r="A34" s="4">
        <f>'PQBRT Data'!D33+'PQBRT Data'!E33</f>
        <v>2.1749750000000002E-2</v>
      </c>
      <c r="B34" s="4">
        <f t="shared" si="0"/>
        <v>2.2992093545840642E-2</v>
      </c>
      <c r="C34" s="4">
        <f t="shared" si="1"/>
        <v>-1.24234354584064E-3</v>
      </c>
      <c r="D34" s="4">
        <f t="shared" si="2"/>
        <v>2.2907936E-2</v>
      </c>
      <c r="E34" s="4">
        <f>D34-'PQBRT Data'!D33</f>
        <v>4.4210359999999997E-3</v>
      </c>
      <c r="F34" s="9"/>
      <c r="G34" s="9"/>
      <c r="H34" s="9"/>
      <c r="I34" s="11">
        <f>0.000000000000000003*POWER(S34,2) + 0.000000001*S34 - 0.00005</f>
        <v>2.876239263752192E-3</v>
      </c>
      <c r="J34" s="11">
        <f>ABS('PQBRT Data'!E33-I34)</f>
        <v>3.8661073624780785E-4</v>
      </c>
      <c r="K34" s="11">
        <f t="shared" si="3"/>
        <v>2.8309920000000001E-3</v>
      </c>
      <c r="L34" s="11">
        <f>ABS('PQBRT Data'!E33-K34)</f>
        <v>4.3185799999999981E-4</v>
      </c>
      <c r="N34">
        <f t="shared" si="4"/>
        <v>2.0174270036672513E-2</v>
      </c>
      <c r="O34">
        <f>N34-'PQBRT Data'!D33</f>
        <v>1.6873700366725128E-3</v>
      </c>
      <c r="P34">
        <f t="shared" si="5"/>
        <v>2.0006943999999999E-2</v>
      </c>
      <c r="Q34">
        <f>'PQBRT Data'!D33-P34</f>
        <v>-1.5200439999999982E-3</v>
      </c>
      <c r="S34">
        <v>2900992</v>
      </c>
    </row>
    <row r="35" spans="1:19" x14ac:dyDescent="0.25">
      <c r="A35" s="4">
        <f>'PQBRT Data'!D34+'PQBRT Data'!E34</f>
        <v>2.4123719999999998E-2</v>
      </c>
      <c r="B35" s="4">
        <f t="shared" si="0"/>
        <v>2.4312587951882243E-2</v>
      </c>
      <c r="C35" s="4">
        <f t="shared" si="1"/>
        <v>-1.8886795188224545E-4</v>
      </c>
      <c r="D35" s="4">
        <f t="shared" si="2"/>
        <v>2.4218656000000002E-2</v>
      </c>
      <c r="E35" s="4">
        <f>D35-'PQBRT Data'!D34</f>
        <v>4.5600560000000033E-3</v>
      </c>
      <c r="F35" s="9"/>
      <c r="G35" s="9"/>
      <c r="H35" s="9"/>
      <c r="I35" s="11">
        <f>0.000000000000000003*POWER(S35,2) + 0.000000001*S35 - 0.00005</f>
        <v>3.0430115855646723E-3</v>
      </c>
      <c r="J35" s="11">
        <f>ABS('PQBRT Data'!E34-I35)</f>
        <v>1.4221084144353281E-3</v>
      </c>
      <c r="K35" s="11">
        <f t="shared" si="3"/>
        <v>2.9948320000000002E-3</v>
      </c>
      <c r="L35" s="11">
        <f>ABS('PQBRT Data'!E34-K35)</f>
        <v>1.4702880000000002E-3</v>
      </c>
      <c r="N35">
        <f t="shared" si="4"/>
        <v>2.1328969561505793E-2</v>
      </c>
      <c r="O35">
        <f>N35-'PQBRT Data'!D34</f>
        <v>1.6703695615057947E-3</v>
      </c>
      <c r="P35">
        <f t="shared" si="5"/>
        <v>2.1153823999999998E-2</v>
      </c>
      <c r="Q35">
        <f>'PQBRT Data'!D34-P35</f>
        <v>-1.4952239999999999E-3</v>
      </c>
      <c r="S35">
        <v>3064832</v>
      </c>
    </row>
    <row r="36" spans="1:19" x14ac:dyDescent="0.25">
      <c r="A36" s="4">
        <f>'PQBRT Data'!D35+'PQBRT Data'!E35</f>
        <v>2.4414889999999998E-2</v>
      </c>
      <c r="B36" s="4">
        <f t="shared" si="0"/>
        <v>2.5633619228835839E-2</v>
      </c>
      <c r="C36" s="4">
        <f t="shared" si="1"/>
        <v>-1.2187292288358409E-3</v>
      </c>
      <c r="D36" s="4">
        <f t="shared" si="2"/>
        <v>2.5529375999999999E-2</v>
      </c>
      <c r="E36" s="4">
        <f>D36-'PQBRT Data'!D35</f>
        <v>4.8018760000000001E-3</v>
      </c>
      <c r="F36" s="9"/>
      <c r="G36" s="9"/>
      <c r="H36" s="9"/>
      <c r="I36" s="11">
        <f>0.000000000000000003*POWER(S36,2) + 0.000000001*S36 - 0.00005</f>
        <v>3.2099449686507522E-3</v>
      </c>
      <c r="J36" s="11">
        <f>ABS('PQBRT Data'!E35-I36)</f>
        <v>4.774450313492478E-4</v>
      </c>
      <c r="K36" s="11">
        <f t="shared" si="3"/>
        <v>3.158672E-3</v>
      </c>
      <c r="L36" s="11">
        <f>ABS('PQBRT Data'!E35-K36)</f>
        <v>5.2871800000000007E-4</v>
      </c>
      <c r="N36">
        <f t="shared" si="4"/>
        <v>2.2484098583068674E-2</v>
      </c>
      <c r="O36">
        <f>N36-'PQBRT Data'!D35</f>
        <v>1.7565985830686748E-3</v>
      </c>
      <c r="P36">
        <f t="shared" si="5"/>
        <v>2.2300703999999998E-2</v>
      </c>
      <c r="Q36">
        <f>'PQBRT Data'!D35-P36</f>
        <v>-1.5732039999999982E-3</v>
      </c>
      <c r="S36">
        <v>3228672</v>
      </c>
    </row>
    <row r="37" spans="1:19" x14ac:dyDescent="0.25">
      <c r="A37" s="4">
        <f>'PQBRT Data'!D36+'PQBRT Data'!E36</f>
        <v>2.6662619999999998E-2</v>
      </c>
      <c r="B37" s="4">
        <f t="shared" si="0"/>
        <v>2.6955187376701439E-2</v>
      </c>
      <c r="C37" s="4">
        <f t="shared" si="1"/>
        <v>-2.925673767014414E-4</v>
      </c>
      <c r="D37" s="4">
        <f t="shared" si="2"/>
        <v>2.6840096000000001E-2</v>
      </c>
      <c r="E37" s="4">
        <f>D37-'PQBRT Data'!D36</f>
        <v>5.1784960000000012E-3</v>
      </c>
      <c r="F37" s="9"/>
      <c r="G37" s="9"/>
      <c r="H37" s="9"/>
      <c r="I37" s="11">
        <f>0.000000000000000003*POWER(S37,2) + 0.000000001*S37 - 0.00005</f>
        <v>3.3770394130104324E-3</v>
      </c>
      <c r="J37" s="11">
        <f>ABS('PQBRT Data'!E36-I37)</f>
        <v>1.6239805869895678E-3</v>
      </c>
      <c r="K37" s="11">
        <f t="shared" si="3"/>
        <v>3.3225120000000001E-3</v>
      </c>
      <c r="L37" s="11">
        <f>ABS('PQBRT Data'!E36-K37)</f>
        <v>1.678508E-3</v>
      </c>
      <c r="N37">
        <f t="shared" si="4"/>
        <v>2.3639657101361154E-2</v>
      </c>
      <c r="O37">
        <f>N37-'PQBRT Data'!D36</f>
        <v>1.9780571013611539E-3</v>
      </c>
      <c r="P37">
        <f t="shared" si="5"/>
        <v>2.3447583999999997E-2</v>
      </c>
      <c r="Q37">
        <f>'PQBRT Data'!D36-P37</f>
        <v>-1.7859839999999974E-3</v>
      </c>
      <c r="S37">
        <v>3392512</v>
      </c>
    </row>
    <row r="38" spans="1:19" x14ac:dyDescent="0.25">
      <c r="A38" s="4">
        <f>'PQBRT Data'!D37+'PQBRT Data'!E37</f>
        <v>2.837224E-2</v>
      </c>
      <c r="B38" s="4">
        <f t="shared" si="0"/>
        <v>2.8145057734410239E-2</v>
      </c>
      <c r="C38" s="4">
        <f t="shared" si="1"/>
        <v>2.2718226558976137E-4</v>
      </c>
      <c r="D38" s="4">
        <f t="shared" si="2"/>
        <v>2.8019743999999999E-2</v>
      </c>
      <c r="E38" s="4">
        <f>D38-'PQBRT Data'!D37</f>
        <v>4.8226440000000009E-3</v>
      </c>
      <c r="F38" s="9"/>
      <c r="G38" s="9"/>
      <c r="H38" s="9"/>
      <c r="I38" s="11">
        <f>0.000000000000000003*POWER(S38,2) + 0.000000001*S38 - 0.00005</f>
        <v>3.527562120323072E-3</v>
      </c>
      <c r="J38" s="11">
        <f>ABS('PQBRT Data'!E37-I38)</f>
        <v>1.647577879676928E-3</v>
      </c>
      <c r="K38" s="11">
        <f t="shared" si="3"/>
        <v>3.4699679999999999E-3</v>
      </c>
      <c r="L38" s="11">
        <f>ABS('PQBRT Data'!E37-K38)</f>
        <v>1.705172E-3</v>
      </c>
      <c r="N38">
        <f t="shared" si="4"/>
        <v>2.4680026987528192E-2</v>
      </c>
      <c r="O38">
        <f>N38-'PQBRT Data'!D37</f>
        <v>1.4829269875281936E-3</v>
      </c>
      <c r="P38">
        <f t="shared" si="5"/>
        <v>2.4479775999999998E-2</v>
      </c>
      <c r="Q38">
        <f>'PQBRT Data'!D37-P38</f>
        <v>-1.282676E-3</v>
      </c>
      <c r="S38">
        <v>3539968</v>
      </c>
    </row>
    <row r="39" spans="1:19" x14ac:dyDescent="0.25">
      <c r="A39" s="4">
        <f>'PQBRT Data'!D38+'PQBRT Data'!E38</f>
        <v>2.8523739999999999E-2</v>
      </c>
      <c r="B39" s="4">
        <f t="shared" si="0"/>
        <v>2.9467645937008641E-2</v>
      </c>
      <c r="C39" s="4">
        <f t="shared" si="1"/>
        <v>-9.4390593700864264E-4</v>
      </c>
      <c r="D39" s="4">
        <f t="shared" si="2"/>
        <v>2.9330464000000001E-2</v>
      </c>
      <c r="E39" s="4">
        <f>D39-'PQBRT Data'!D38</f>
        <v>5.2944640000000022E-3</v>
      </c>
      <c r="F39" s="9"/>
      <c r="G39" s="9"/>
      <c r="H39" s="9"/>
      <c r="I39" s="11">
        <f>0.000000000000000003*POWER(S39,2) + 0.000000001*S39 - 0.00005</f>
        <v>3.6949625811025922E-3</v>
      </c>
      <c r="J39" s="11">
        <f>ABS('PQBRT Data'!E38-I39)</f>
        <v>7.9277741889740736E-4</v>
      </c>
      <c r="K39" s="11">
        <f t="shared" si="3"/>
        <v>3.6338080000000001E-3</v>
      </c>
      <c r="L39" s="11">
        <f>ABS('PQBRT Data'!E38-K39)</f>
        <v>8.5393199999999952E-4</v>
      </c>
      <c r="N39">
        <f t="shared" si="4"/>
        <v>2.5836401549606914E-2</v>
      </c>
      <c r="O39">
        <f>N39-'PQBRT Data'!D38</f>
        <v>1.8004015496069156E-3</v>
      </c>
      <c r="P39">
        <f t="shared" si="5"/>
        <v>2.5626655999999998E-2</v>
      </c>
      <c r="Q39">
        <f>'PQBRT Data'!D38-P39</f>
        <v>-1.5906559999999993E-3</v>
      </c>
      <c r="S39">
        <v>3703808</v>
      </c>
    </row>
    <row r="40" spans="1:19" x14ac:dyDescent="0.25">
      <c r="A40" s="4">
        <f>'PQBRT Data'!D39+'PQBRT Data'!E39</f>
        <v>3.0122679999999999E-2</v>
      </c>
      <c r="B40" s="4">
        <f t="shared" si="0"/>
        <v>3.0790771010519042E-2</v>
      </c>
      <c r="C40" s="4">
        <f t="shared" si="1"/>
        <v>-6.680910105190431E-4</v>
      </c>
      <c r="D40" s="4">
        <f t="shared" si="2"/>
        <v>3.0641184000000002E-2</v>
      </c>
      <c r="E40" s="4">
        <f>D40-'PQBRT Data'!D39</f>
        <v>5.8685840000000031E-3</v>
      </c>
      <c r="F40" s="9"/>
      <c r="G40" s="9"/>
      <c r="H40" s="9"/>
      <c r="I40" s="11">
        <f>0.000000000000000003*POWER(S40,2) + 0.000000001*S40 - 0.00005</f>
        <v>3.8625241031557127E-3</v>
      </c>
      <c r="J40" s="11">
        <f>ABS('PQBRT Data'!E39-I40)</f>
        <v>1.4875558968442874E-3</v>
      </c>
      <c r="K40" s="11">
        <f t="shared" si="3"/>
        <v>3.7976480000000003E-3</v>
      </c>
      <c r="L40" s="11">
        <f>ABS('PQBRT Data'!E39-K40)</f>
        <v>1.5524319999999999E-3</v>
      </c>
      <c r="N40">
        <f t="shared" si="4"/>
        <v>2.6993205608415231E-2</v>
      </c>
      <c r="O40">
        <f>N40-'PQBRT Data'!D39</f>
        <v>2.2206056084152319E-3</v>
      </c>
      <c r="P40">
        <f t="shared" si="5"/>
        <v>2.6773535999999997E-2</v>
      </c>
      <c r="Q40">
        <f>'PQBRT Data'!D39-P40</f>
        <v>-2.0009359999999983E-3</v>
      </c>
      <c r="S40">
        <v>3867648</v>
      </c>
    </row>
    <row r="41" spans="1:19" x14ac:dyDescent="0.25">
      <c r="A41" s="4">
        <f>'PQBRT Data'!D40+'PQBRT Data'!E40</f>
        <v>3.1768270000000001E-2</v>
      </c>
      <c r="B41" s="4">
        <f t="shared" si="0"/>
        <v>3.2114432954941444E-2</v>
      </c>
      <c r="C41" s="4">
        <f t="shared" si="1"/>
        <v>-3.4616295494144245E-4</v>
      </c>
      <c r="D41" s="4">
        <f t="shared" si="2"/>
        <v>3.1951904000000003E-2</v>
      </c>
      <c r="E41" s="4">
        <f>D41-'PQBRT Data'!D40</f>
        <v>5.5491040000000026E-3</v>
      </c>
      <c r="F41" s="9"/>
      <c r="G41" s="9"/>
      <c r="H41" s="9"/>
      <c r="I41" s="11">
        <f>0.000000000000000003*POWER(S41,2) + 0.000000001*S41 - 0.00005</f>
        <v>4.0302466864824329E-3</v>
      </c>
      <c r="J41" s="11">
        <f>ABS('PQBRT Data'!E40-I41)</f>
        <v>1.3352233135175669E-3</v>
      </c>
      <c r="K41" s="11">
        <f t="shared" si="3"/>
        <v>3.9614880000000009E-3</v>
      </c>
      <c r="L41" s="11">
        <f>ABS('PQBRT Data'!E40-K41)</f>
        <v>1.4039819999999989E-3</v>
      </c>
      <c r="N41">
        <f t="shared" si="4"/>
        <v>2.8150439163953152E-2</v>
      </c>
      <c r="O41">
        <f>N41-'PQBRT Data'!D40</f>
        <v>1.7476391639531519E-3</v>
      </c>
      <c r="P41">
        <f t="shared" si="5"/>
        <v>2.7920415999999997E-2</v>
      </c>
      <c r="Q41">
        <f>'PQBRT Data'!D40-P41</f>
        <v>-1.5176159999999959E-3</v>
      </c>
      <c r="S41">
        <v>4031488</v>
      </c>
    </row>
    <row r="42" spans="1:19" x14ac:dyDescent="0.25">
      <c r="A42" s="4">
        <f>'PQBRT Data'!D41+'PQBRT Data'!E41</f>
        <v>3.1989040000000003E-2</v>
      </c>
      <c r="B42" s="4">
        <f t="shared" si="0"/>
        <v>3.343863177027584E-2</v>
      </c>
      <c r="C42" s="4">
        <f t="shared" si="1"/>
        <v>-1.4495917702758362E-3</v>
      </c>
      <c r="D42" s="4">
        <f t="shared" si="2"/>
        <v>3.3262623999999998E-2</v>
      </c>
      <c r="E42" s="4">
        <f>D42-'PQBRT Data'!D41</f>
        <v>6.2126239999999965E-3</v>
      </c>
      <c r="F42" s="9"/>
      <c r="G42" s="9"/>
      <c r="H42" s="9"/>
      <c r="I42" s="11">
        <f>0.000000000000000003*POWER(S42,2) + 0.000000001*S42 - 0.00005</f>
        <v>4.1981303310827519E-3</v>
      </c>
      <c r="J42" s="11">
        <f>ABS('PQBRT Data'!E41-I42)</f>
        <v>7.4090966891724765E-4</v>
      </c>
      <c r="K42" s="11">
        <f t="shared" si="3"/>
        <v>4.1253280000000002E-3</v>
      </c>
      <c r="L42" s="11">
        <f>ABS('PQBRT Data'!E41-K42)</f>
        <v>8.1371199999999942E-4</v>
      </c>
      <c r="N42">
        <f t="shared" si="4"/>
        <v>2.9308102216220672E-2</v>
      </c>
      <c r="O42">
        <f>N42-'PQBRT Data'!D41</f>
        <v>2.2581022162206713E-3</v>
      </c>
      <c r="P42">
        <f t="shared" si="5"/>
        <v>2.9067295999999996E-2</v>
      </c>
      <c r="Q42">
        <f>'PQBRT Data'!D41-P42</f>
        <v>-2.0172959999999948E-3</v>
      </c>
      <c r="S42">
        <v>4195328</v>
      </c>
    </row>
    <row r="43" spans="1:19" x14ac:dyDescent="0.25">
      <c r="A43" s="4">
        <f>'PQBRT Data'!D42+'PQBRT Data'!E42</f>
        <v>3.4855579999999997E-2</v>
      </c>
      <c r="B43" s="4">
        <f t="shared" si="0"/>
        <v>3.476336745652224E-2</v>
      </c>
      <c r="C43" s="4">
        <f t="shared" si="1"/>
        <v>9.2212543477757092E-5</v>
      </c>
      <c r="D43" s="4">
        <f t="shared" si="2"/>
        <v>3.4573343999999999E-2</v>
      </c>
      <c r="E43" s="4">
        <f>D43-'PQBRT Data'!D42</f>
        <v>6.0270439999999988E-3</v>
      </c>
      <c r="F43" s="9"/>
      <c r="G43" s="9"/>
      <c r="H43" s="9"/>
      <c r="I43" s="11">
        <f>0.000000000000000003*POWER(S43,2) + 0.000000001*S43 - 0.00005</f>
        <v>4.366175036956672E-3</v>
      </c>
      <c r="J43" s="11">
        <f>ABS('PQBRT Data'!E42-I43)</f>
        <v>1.9431049630433276E-3</v>
      </c>
      <c r="K43" s="11">
        <f t="shared" si="3"/>
        <v>4.2891680000000003E-3</v>
      </c>
      <c r="L43" s="11">
        <f>ABS('PQBRT Data'!E42-K43)</f>
        <v>2.0201119999999993E-3</v>
      </c>
      <c r="N43">
        <f t="shared" si="4"/>
        <v>3.0466194765217794E-2</v>
      </c>
      <c r="O43">
        <f>N43-'PQBRT Data'!D42</f>
        <v>1.9198947652177938E-3</v>
      </c>
      <c r="P43">
        <f t="shared" si="5"/>
        <v>3.0214175999999999E-2</v>
      </c>
      <c r="Q43">
        <f>'PQBRT Data'!D42-P43</f>
        <v>-1.6678759999999987E-3</v>
      </c>
      <c r="S43">
        <v>4359168</v>
      </c>
    </row>
    <row r="44" spans="1:19" x14ac:dyDescent="0.25">
      <c r="A44" s="4">
        <f>'PQBRT Data'!D43+'PQBRT Data'!E43</f>
        <v>3.587336E-2</v>
      </c>
      <c r="B44" s="4">
        <f t="shared" si="0"/>
        <v>3.6088640013680638E-2</v>
      </c>
      <c r="C44" s="4">
        <f t="shared" si="1"/>
        <v>-2.152800136806382E-4</v>
      </c>
      <c r="D44" s="4">
        <f t="shared" si="2"/>
        <v>3.5884064E-2</v>
      </c>
      <c r="E44" s="4">
        <f>D44-'PQBRT Data'!D43</f>
        <v>6.5747640000000003E-3</v>
      </c>
      <c r="F44" s="9"/>
      <c r="G44" s="9"/>
      <c r="H44" s="9"/>
      <c r="I44" s="11">
        <f>0.000000000000000003*POWER(S44,2) + 0.000000001*S44 - 0.00005</f>
        <v>4.5343808041041923E-3</v>
      </c>
      <c r="J44" s="11">
        <f>ABS('PQBRT Data'!E43-I44)</f>
        <v>2.0296791958958078E-3</v>
      </c>
      <c r="K44" s="11">
        <f t="shared" si="3"/>
        <v>4.4530080000000005E-3</v>
      </c>
      <c r="L44" s="11">
        <f>ABS('PQBRT Data'!E43-K44)</f>
        <v>2.1110519999999995E-3</v>
      </c>
      <c r="N44">
        <f t="shared" si="4"/>
        <v>3.162471681094451E-2</v>
      </c>
      <c r="O44">
        <f>N44-'PQBRT Data'!D43</f>
        <v>2.3154168109445102E-3</v>
      </c>
      <c r="P44">
        <f t="shared" si="5"/>
        <v>3.1361055999999998E-2</v>
      </c>
      <c r="Q44">
        <f>'PQBRT Data'!D43-P44</f>
        <v>-2.0517559999999983E-3</v>
      </c>
      <c r="S44">
        <v>4523008</v>
      </c>
    </row>
    <row r="45" spans="1:19" x14ac:dyDescent="0.25">
      <c r="A45" s="4">
        <f>'PQBRT Data'!D44+'PQBRT Data'!E44</f>
        <v>3.6083749999999998E-2</v>
      </c>
      <c r="B45" s="4">
        <f t="shared" si="0"/>
        <v>3.7414449441751041E-2</v>
      </c>
      <c r="C45" s="4">
        <f t="shared" si="1"/>
        <v>-1.3306994417510432E-3</v>
      </c>
      <c r="D45" s="4">
        <f t="shared" si="2"/>
        <v>3.7194784000000002E-2</v>
      </c>
      <c r="E45" s="4">
        <f>D45-'PQBRT Data'!D44</f>
        <v>6.6842840000000021E-3</v>
      </c>
      <c r="F45" s="9"/>
      <c r="G45" s="9"/>
      <c r="H45" s="9"/>
      <c r="I45" s="11">
        <f>0.000000000000000003*POWER(S45,2) + 0.000000001*S45 - 0.00005</f>
        <v>4.7027476325253127E-3</v>
      </c>
      <c r="J45" s="11">
        <f>ABS('PQBRT Data'!E44-I45)</f>
        <v>8.7050236747468739E-4</v>
      </c>
      <c r="K45" s="11">
        <f t="shared" si="3"/>
        <v>4.6168480000000007E-3</v>
      </c>
      <c r="L45" s="11">
        <f>ABS('PQBRT Data'!E44-K45)</f>
        <v>9.5640199999999943E-4</v>
      </c>
      <c r="N45">
        <f t="shared" si="4"/>
        <v>3.2783668353400831E-2</v>
      </c>
      <c r="O45">
        <f>N45-'PQBRT Data'!D44</f>
        <v>2.2731683534008319E-3</v>
      </c>
      <c r="P45">
        <f t="shared" si="5"/>
        <v>3.2507935999999994E-2</v>
      </c>
      <c r="Q45">
        <f>'PQBRT Data'!D44-P45</f>
        <v>-1.9974359999999948E-3</v>
      </c>
      <c r="S45">
        <v>4686848</v>
      </c>
    </row>
    <row r="46" spans="1:19" x14ac:dyDescent="0.25">
      <c r="A46" s="4">
        <f>'PQBRT Data'!D45+'PQBRT Data'!E45</f>
        <v>3.8087309999999999E-2</v>
      </c>
      <c r="B46" s="4">
        <f t="shared" si="0"/>
        <v>3.8740795740733441E-2</v>
      </c>
      <c r="C46" s="4">
        <f t="shared" si="1"/>
        <v>-6.5348574073344212E-4</v>
      </c>
      <c r="D46" s="4">
        <f t="shared" si="2"/>
        <v>3.8505504000000003E-2</v>
      </c>
      <c r="E46" s="4">
        <f>D46-'PQBRT Data'!D45</f>
        <v>7.1851040000000047E-3</v>
      </c>
      <c r="F46" s="9"/>
      <c r="G46" s="9"/>
      <c r="H46" s="9"/>
      <c r="I46" s="11">
        <f>0.000000000000000003*POWER(S46,2) + 0.000000001*S46 - 0.00005</f>
        <v>4.8712755222200333E-3</v>
      </c>
      <c r="J46" s="11">
        <f>ABS('PQBRT Data'!E45-I46)</f>
        <v>1.8956344777799668E-3</v>
      </c>
      <c r="K46" s="11">
        <f t="shared" si="3"/>
        <v>4.7806880000000008E-3</v>
      </c>
      <c r="L46" s="11">
        <f>ABS('PQBRT Data'!E45-K46)</f>
        <v>1.9862219999999993E-3</v>
      </c>
      <c r="N46">
        <f t="shared" si="4"/>
        <v>3.3943049392586751E-2</v>
      </c>
      <c r="O46">
        <f>N46-'PQBRT Data'!D45</f>
        <v>2.6226493925867525E-3</v>
      </c>
      <c r="P46">
        <f t="shared" si="5"/>
        <v>3.3654815999999997E-2</v>
      </c>
      <c r="Q46">
        <f>'PQBRT Data'!D45-P46</f>
        <v>-2.3344159999999989E-3</v>
      </c>
      <c r="S46">
        <v>4850688</v>
      </c>
    </row>
    <row r="47" spans="1:19" x14ac:dyDescent="0.25">
      <c r="A47" s="4">
        <f>'PQBRT Data'!D46+'PQBRT Data'!E46</f>
        <v>3.9333280000000005E-2</v>
      </c>
      <c r="B47" s="4">
        <f t="shared" si="0"/>
        <v>4.0067678910627846E-2</v>
      </c>
      <c r="C47" s="4">
        <f t="shared" si="1"/>
        <v>-7.3439891062784118E-4</v>
      </c>
      <c r="D47" s="4">
        <f t="shared" si="2"/>
        <v>3.9816224000000004E-2</v>
      </c>
      <c r="E47" s="4">
        <f>D47-'PQBRT Data'!D46</f>
        <v>7.4619240000000017E-3</v>
      </c>
      <c r="F47" s="9"/>
      <c r="G47" s="9"/>
      <c r="H47" s="9"/>
      <c r="I47" s="11">
        <f>0.000000000000000003*POWER(S47,2) + 0.000000001*S47 - 0.00005</f>
        <v>5.0399644731883532E-3</v>
      </c>
      <c r="J47" s="11">
        <f>ABS('PQBRT Data'!E46-I47)</f>
        <v>1.9390155268116469E-3</v>
      </c>
      <c r="K47" s="11">
        <f t="shared" si="3"/>
        <v>4.944528000000001E-3</v>
      </c>
      <c r="L47" s="11">
        <f>ABS('PQBRT Data'!E46-K47)</f>
        <v>2.0344519999999991E-3</v>
      </c>
      <c r="N47">
        <f t="shared" si="4"/>
        <v>3.5102859928502275E-2</v>
      </c>
      <c r="O47">
        <f>N47-'PQBRT Data'!D46</f>
        <v>2.7485599285022727E-3</v>
      </c>
      <c r="P47">
        <f t="shared" si="5"/>
        <v>3.4801696E-2</v>
      </c>
      <c r="Q47">
        <f>'PQBRT Data'!D46-P47</f>
        <v>-2.4473959999999975E-3</v>
      </c>
      <c r="S47">
        <v>5014528</v>
      </c>
    </row>
    <row r="48" spans="1:19" x14ac:dyDescent="0.25">
      <c r="A48" s="4">
        <f>'PQBRT Data'!D47+'PQBRT Data'!E47</f>
        <v>4.1011939999999997E-2</v>
      </c>
      <c r="B48" s="4">
        <f t="shared" si="0"/>
        <v>4.1395098951434235E-2</v>
      </c>
      <c r="C48" s="4">
        <f t="shared" si="1"/>
        <v>-3.8315895143423845E-4</v>
      </c>
      <c r="D48" s="4">
        <f t="shared" si="2"/>
        <v>4.1126943999999999E-2</v>
      </c>
      <c r="E48" s="4">
        <f>D48-'PQBRT Data'!D47</f>
        <v>7.4173439999999993E-3</v>
      </c>
      <c r="F48" s="9"/>
      <c r="G48" s="9"/>
      <c r="H48" s="9"/>
      <c r="I48" s="11">
        <f>0.000000000000000003*POWER(S48,2) + 0.000000001*S48 - 0.00005</f>
        <v>5.2088144854302723E-3</v>
      </c>
      <c r="J48" s="11">
        <f>ABS('PQBRT Data'!E47-I48)</f>
        <v>2.0935255145697277E-3</v>
      </c>
      <c r="K48" s="11">
        <f t="shared" si="3"/>
        <v>5.1083680000000003E-3</v>
      </c>
      <c r="L48" s="11">
        <f>ABS('PQBRT Data'!E47-K48)</f>
        <v>2.1939719999999998E-3</v>
      </c>
      <c r="N48">
        <f t="shared" si="4"/>
        <v>3.6263099961147391E-2</v>
      </c>
      <c r="O48">
        <f>N48-'PQBRT Data'!D47</f>
        <v>2.5534999611473916E-3</v>
      </c>
      <c r="P48">
        <f t="shared" si="5"/>
        <v>3.5948575999999996E-2</v>
      </c>
      <c r="Q48">
        <f>'PQBRT Data'!D47-P48</f>
        <v>-2.2389759999999967E-3</v>
      </c>
      <c r="S48">
        <v>5178368</v>
      </c>
    </row>
    <row r="49" spans="1:19" x14ac:dyDescent="0.25">
      <c r="A49" s="4">
        <f>'PQBRT Data'!D48+'PQBRT Data'!E48</f>
        <v>4.198731E-2</v>
      </c>
      <c r="B49" s="4">
        <f t="shared" si="0"/>
        <v>4.2723055863152642E-2</v>
      </c>
      <c r="C49" s="4">
        <f t="shared" si="1"/>
        <v>-7.3574586315264257E-4</v>
      </c>
      <c r="D49" s="4">
        <f t="shared" si="2"/>
        <v>4.2437664E-2</v>
      </c>
      <c r="E49" s="4">
        <f>D49-'PQBRT Data'!D48</f>
        <v>7.9180640000000024E-3</v>
      </c>
      <c r="F49" s="9"/>
      <c r="G49" s="9"/>
      <c r="H49" s="9"/>
      <c r="I49" s="11">
        <f>0.000000000000000003*POWER(S49,2) + 0.000000001*S49 - 0.00005</f>
        <v>5.3778255589457926E-3</v>
      </c>
      <c r="J49" s="11">
        <f>ABS('PQBRT Data'!E48-I49)</f>
        <v>2.0898844410542072E-3</v>
      </c>
      <c r="K49" s="11">
        <f t="shared" si="3"/>
        <v>5.2722080000000004E-3</v>
      </c>
      <c r="L49" s="11">
        <f>ABS('PQBRT Data'!E48-K49)</f>
        <v>2.1955019999999993E-3</v>
      </c>
      <c r="N49">
        <f t="shared" si="4"/>
        <v>3.7423769490522112E-2</v>
      </c>
      <c r="O49">
        <f>N49-'PQBRT Data'!D48</f>
        <v>2.9041694905221141E-3</v>
      </c>
      <c r="P49">
        <f t="shared" si="5"/>
        <v>3.7095455999999999E-2</v>
      </c>
      <c r="Q49">
        <f>'PQBRT Data'!D48-P49</f>
        <v>-2.5758560000000014E-3</v>
      </c>
      <c r="S49">
        <v>5342208</v>
      </c>
    </row>
    <row r="50" spans="1:19" x14ac:dyDescent="0.25">
      <c r="A50" s="4">
        <f>'PQBRT Data'!D49+'PQBRT Data'!E49</f>
        <v>4.3769330000000002E-2</v>
      </c>
      <c r="B50" s="4">
        <f t="shared" si="0"/>
        <v>4.405154964578304E-2</v>
      </c>
      <c r="C50" s="4">
        <f t="shared" si="1"/>
        <v>-2.8221964578303838E-4</v>
      </c>
      <c r="D50" s="4">
        <f t="shared" si="2"/>
        <v>4.3748384000000001E-2</v>
      </c>
      <c r="E50" s="4">
        <f>D50-'PQBRT Data'!D49</f>
        <v>7.479984000000002E-3</v>
      </c>
      <c r="F50" s="9"/>
      <c r="G50" s="9"/>
      <c r="H50" s="9"/>
      <c r="I50" s="11">
        <f>0.000000000000000003*POWER(S50,2) + 0.000000001*S50 - 0.00005</f>
        <v>5.546997693734913E-3</v>
      </c>
      <c r="J50" s="11">
        <f>ABS('PQBRT Data'!E49-I50)</f>
        <v>1.9539323062650873E-3</v>
      </c>
      <c r="K50" s="11">
        <f t="shared" si="3"/>
        <v>5.4360480000000006E-3</v>
      </c>
      <c r="L50" s="11">
        <f>ABS('PQBRT Data'!E49-K50)</f>
        <v>2.0648819999999997E-3</v>
      </c>
      <c r="N50">
        <f t="shared" si="4"/>
        <v>3.858486851662643E-2</v>
      </c>
      <c r="O50">
        <f>N50-'PQBRT Data'!D49</f>
        <v>2.3164685166264312E-3</v>
      </c>
      <c r="P50">
        <f t="shared" si="5"/>
        <v>3.8242335999999995E-2</v>
      </c>
      <c r="Q50">
        <f>'PQBRT Data'!D49-P50</f>
        <v>-1.9739359999999956E-3</v>
      </c>
      <c r="S50">
        <v>5506048</v>
      </c>
    </row>
    <row r="51" spans="1:19" x14ac:dyDescent="0.25">
      <c r="A51" s="4">
        <f>'PQBRT Data'!D50+'PQBRT Data'!E50</f>
        <v>4.4485980000000001E-2</v>
      </c>
      <c r="B51" s="4">
        <f t="shared" si="0"/>
        <v>4.5380580299325443E-2</v>
      </c>
      <c r="C51" s="4">
        <f t="shared" si="1"/>
        <v>-8.9460029932544177E-4</v>
      </c>
      <c r="D51" s="4">
        <f t="shared" si="2"/>
        <v>4.5059104000000003E-2</v>
      </c>
      <c r="E51" s="4">
        <f>D51-'PQBRT Data'!D50</f>
        <v>8.4649040000000023E-3</v>
      </c>
      <c r="F51" s="9"/>
      <c r="G51" s="9"/>
      <c r="H51" s="9"/>
      <c r="I51" s="11">
        <f>0.000000000000000003*POWER(S51,2) + 0.000000001*S51 - 0.00005</f>
        <v>5.7163308897976326E-3</v>
      </c>
      <c r="J51" s="11">
        <f>ABS('PQBRT Data'!E50-I51)</f>
        <v>2.1754491102023666E-3</v>
      </c>
      <c r="K51" s="11">
        <f t="shared" si="3"/>
        <v>5.5998880000000008E-3</v>
      </c>
      <c r="L51" s="11">
        <f>ABS('PQBRT Data'!E50-K51)</f>
        <v>2.2918919999999985E-3</v>
      </c>
      <c r="N51">
        <f t="shared" si="4"/>
        <v>3.9746397039460354E-2</v>
      </c>
      <c r="O51">
        <f>N51-'PQBRT Data'!D50</f>
        <v>3.1521970394603541E-3</v>
      </c>
      <c r="P51">
        <f t="shared" si="5"/>
        <v>3.9389215999999998E-2</v>
      </c>
      <c r="Q51">
        <f>'PQBRT Data'!D50-P51</f>
        <v>-2.7950159999999974E-3</v>
      </c>
      <c r="S51">
        <v>5669888</v>
      </c>
    </row>
    <row r="52" spans="1:19" x14ac:dyDescent="0.25">
      <c r="A52" s="4">
        <f>'PQBRT Data'!D51+'PQBRT Data'!E51</f>
        <v>4.5377800000000003E-2</v>
      </c>
      <c r="B52" s="4">
        <f t="shared" si="0"/>
        <v>4.6710147823779843E-2</v>
      </c>
      <c r="C52" s="4">
        <f t="shared" si="1"/>
        <v>-1.3323478237798406E-3</v>
      </c>
      <c r="D52" s="4">
        <f t="shared" si="2"/>
        <v>4.6369824000000004E-2</v>
      </c>
      <c r="E52" s="4">
        <f>D52-'PQBRT Data'!D51</f>
        <v>8.114424000000002E-3</v>
      </c>
      <c r="F52" s="9"/>
      <c r="G52" s="9"/>
      <c r="H52" s="9"/>
      <c r="I52" s="11">
        <f>0.000000000000000003*POWER(S52,2) + 0.000000001*S52 - 0.00005</f>
        <v>5.8858251471339534E-3</v>
      </c>
      <c r="J52" s="11">
        <f>ABS('PQBRT Data'!E51-I52)</f>
        <v>1.2365748528660467E-3</v>
      </c>
      <c r="K52" s="11">
        <f t="shared" si="3"/>
        <v>5.7637280000000009E-3</v>
      </c>
      <c r="L52" s="11">
        <f>ABS('PQBRT Data'!E51-K52)</f>
        <v>1.3586719999999991E-3</v>
      </c>
      <c r="N52">
        <f t="shared" si="4"/>
        <v>4.0908355059023876E-2</v>
      </c>
      <c r="O52">
        <f>N52-'PQBRT Data'!D51</f>
        <v>2.6529550590238746E-3</v>
      </c>
      <c r="P52">
        <f t="shared" si="5"/>
        <v>4.0536096000000001E-2</v>
      </c>
      <c r="Q52">
        <f>'PQBRT Data'!D51-P52</f>
        <v>-2.2806959999999987E-3</v>
      </c>
      <c r="S52">
        <v>5833728</v>
      </c>
    </row>
    <row r="53" spans="1:19" x14ac:dyDescent="0.25">
      <c r="A53" s="4">
        <f>'PQBRT Data'!D52+'PQBRT Data'!E52</f>
        <v>4.7174759999999996E-2</v>
      </c>
      <c r="B53" s="4">
        <f t="shared" si="0"/>
        <v>4.8040252219146241E-2</v>
      </c>
      <c r="C53" s="4">
        <f t="shared" si="1"/>
        <v>-8.6549221914624525E-4</v>
      </c>
      <c r="D53" s="4">
        <f t="shared" si="2"/>
        <v>4.7680543999999998E-2</v>
      </c>
      <c r="E53" s="4">
        <f>D53-'PQBRT Data'!D52</f>
        <v>8.8963440000000005E-3</v>
      </c>
      <c r="F53" s="9"/>
      <c r="G53" s="9"/>
      <c r="H53" s="9"/>
      <c r="I53" s="11">
        <f>0.000000000000000003*POWER(S53,2) + 0.000000001*S53 - 0.00005</f>
        <v>6.0554804657438725E-3</v>
      </c>
      <c r="J53" s="11">
        <f>ABS('PQBRT Data'!E52-I53)</f>
        <v>2.3350795342561275E-3</v>
      </c>
      <c r="K53" s="11">
        <f t="shared" si="3"/>
        <v>5.9275680000000002E-3</v>
      </c>
      <c r="L53" s="11">
        <f>ABS('PQBRT Data'!E52-K53)</f>
        <v>2.4629919999999998E-3</v>
      </c>
      <c r="N53">
        <f t="shared" si="4"/>
        <v>4.207074257531699E-2</v>
      </c>
      <c r="O53">
        <f>N53-'PQBRT Data'!D52</f>
        <v>3.2865425753169919E-3</v>
      </c>
      <c r="P53">
        <f t="shared" si="5"/>
        <v>4.1682975999999997E-2</v>
      </c>
      <c r="Q53">
        <f>'PQBRT Data'!D52-P53</f>
        <v>-2.8987759999999987E-3</v>
      </c>
      <c r="S53">
        <v>5997568</v>
      </c>
    </row>
    <row r="54" spans="1:19" x14ac:dyDescent="0.25">
      <c r="A54" s="4">
        <f>'PQBRT Data'!D53+'PQBRT Data'!E53</f>
        <v>4.8815530000000003E-2</v>
      </c>
      <c r="B54" s="4">
        <f t="shared" si="0"/>
        <v>4.8971644734095363E-2</v>
      </c>
      <c r="C54" s="4">
        <f t="shared" si="1"/>
        <v>-1.5611473409535975E-4</v>
      </c>
      <c r="D54" s="4">
        <f t="shared" si="2"/>
        <v>4.8598048000000005E-2</v>
      </c>
      <c r="E54" s="4">
        <f>D54-'PQBRT Data'!D53</f>
        <v>8.6650480000000016E-3</v>
      </c>
      <c r="F54" s="9"/>
      <c r="G54" s="9"/>
      <c r="H54" s="9"/>
      <c r="I54" s="11">
        <f>0.000000000000000003*POWER(S54,2) + 0.000000001*S54 - 0.00005</f>
        <v>6.1743350202286091E-3</v>
      </c>
      <c r="J54" s="11">
        <f>ABS('PQBRT Data'!E53-I54)</f>
        <v>2.7081949797713905E-3</v>
      </c>
      <c r="K54" s="11">
        <f t="shared" si="3"/>
        <v>6.0422560000000011E-3</v>
      </c>
      <c r="L54" s="11">
        <f>ABS('PQBRT Data'!E53-K54)</f>
        <v>2.8402739999999985E-3</v>
      </c>
      <c r="N54">
        <f t="shared" si="4"/>
        <v>4.2884669387276288E-2</v>
      </c>
      <c r="O54">
        <f>N54-'PQBRT Data'!D53</f>
        <v>2.9516693872762845E-3</v>
      </c>
      <c r="P54">
        <f t="shared" si="5"/>
        <v>4.2485791999999994E-2</v>
      </c>
      <c r="Q54">
        <f>'PQBRT Data'!D53-P54</f>
        <v>-2.5527919999999912E-3</v>
      </c>
      <c r="S54">
        <v>6112256</v>
      </c>
    </row>
    <row r="55" spans="1:19" x14ac:dyDescent="0.25">
      <c r="A55" s="4">
        <f>'PQBRT Data'!D54+'PQBRT Data'!E54</f>
        <v>4.9218829999999998E-2</v>
      </c>
      <c r="B55" s="4">
        <f t="shared" si="0"/>
        <v>5.0036415445155843E-2</v>
      </c>
      <c r="C55" s="4">
        <f t="shared" si="1"/>
        <v>-8.1758544515584536E-4</v>
      </c>
      <c r="D55" s="4">
        <f t="shared" si="2"/>
        <v>4.9646624E-2</v>
      </c>
      <c r="E55" s="4">
        <f>D55-'PQBRT Data'!D54</f>
        <v>8.1446240000000031E-3</v>
      </c>
      <c r="F55" s="9"/>
      <c r="G55" s="9"/>
      <c r="H55" s="9"/>
      <c r="I55" s="11">
        <f>0.000000000000000003*POWER(S55,2) + 0.000000001*S55 - 0.00005</f>
        <v>6.3102654335467521E-3</v>
      </c>
      <c r="J55" s="11">
        <f>ABS('PQBRT Data'!E54-I55)</f>
        <v>1.4065645664532479E-3</v>
      </c>
      <c r="K55" s="11">
        <f t="shared" si="3"/>
        <v>6.1733280000000005E-3</v>
      </c>
      <c r="L55" s="11">
        <f>ABS('PQBRT Data'!E54-K55)</f>
        <v>1.5435019999999995E-3</v>
      </c>
      <c r="N55">
        <f t="shared" si="4"/>
        <v>4.381512915612467E-2</v>
      </c>
      <c r="O55">
        <f>N55-'PQBRT Data'!D54</f>
        <v>2.3131291561246728E-3</v>
      </c>
      <c r="P55">
        <f t="shared" si="5"/>
        <v>4.3403295999999994E-2</v>
      </c>
      <c r="Q55">
        <f>'PQBRT Data'!D54-P55</f>
        <v>-1.9012959999999968E-3</v>
      </c>
      <c r="S55">
        <v>6243328</v>
      </c>
    </row>
    <row r="56" spans="1:19" x14ac:dyDescent="0.25">
      <c r="A56" s="4">
        <f>'PQBRT Data'!D55+'PQBRT Data'!E55</f>
        <v>4.9350169999999999E-2</v>
      </c>
      <c r="B56" s="4">
        <f t="shared" si="0"/>
        <v>5.030266181001216E-2</v>
      </c>
      <c r="C56" s="4">
        <f t="shared" si="1"/>
        <v>-9.5249181001216127E-4</v>
      </c>
      <c r="D56" s="4">
        <f t="shared" si="2"/>
        <v>4.9908767999999999E-2</v>
      </c>
      <c r="E56" s="4">
        <f>D56-'PQBRT Data'!D55</f>
        <v>9.4224679999999963E-3</v>
      </c>
      <c r="F56" s="9"/>
      <c r="G56" s="9"/>
      <c r="H56" s="9"/>
      <c r="I56" s="11">
        <f>0.000000000000000003*POWER(S56,2) + 0.000000001*S56 - 0.00005</f>
        <v>6.3442641430036485E-3</v>
      </c>
      <c r="J56" s="11">
        <f>ABS('PQBRT Data'!E55-I56)</f>
        <v>2.5196058569963509E-3</v>
      </c>
      <c r="K56" s="11">
        <f t="shared" si="3"/>
        <v>6.2060960000000004E-3</v>
      </c>
      <c r="L56" s="11">
        <f>ABS('PQBRT Data'!E55-K56)</f>
        <v>2.657773999999999E-3</v>
      </c>
      <c r="N56">
        <f t="shared" si="4"/>
        <v>4.4047787048009726E-2</v>
      </c>
      <c r="O56">
        <f>N56-'PQBRT Data'!D55</f>
        <v>3.5614870480097233E-3</v>
      </c>
      <c r="P56">
        <f t="shared" si="5"/>
        <v>4.3632671999999997E-2</v>
      </c>
      <c r="Q56">
        <f>'PQBRT Data'!D55-P56</f>
        <v>-3.1463719999999945E-3</v>
      </c>
      <c r="S56">
        <v>6276096</v>
      </c>
    </row>
    <row r="57" spans="1:19" x14ac:dyDescent="0.25">
      <c r="A57" s="4">
        <f>'PQBRT Data'!D56+'PQBRT Data'!E56</f>
        <v>5.6891360000000002E-2</v>
      </c>
      <c r="B57" s="4">
        <f t="shared" si="0"/>
        <v>5.8833884199075842E-2</v>
      </c>
      <c r="C57" s="4">
        <f t="shared" si="1"/>
        <v>-1.9425241990758402E-3</v>
      </c>
      <c r="D57" s="4">
        <f t="shared" si="2"/>
        <v>5.8297376000000005E-2</v>
      </c>
      <c r="E57" s="4">
        <f>D57-'PQBRT Data'!D56</f>
        <v>1.0318176000000005E-2</v>
      </c>
      <c r="F57" s="9"/>
      <c r="G57" s="9"/>
      <c r="H57" s="9"/>
      <c r="I57" s="11">
        <f>0.000000000000000003*POWER(S57,2) + 0.000000001*S57 - 0.00005</f>
        <v>7.435624459722753E-3</v>
      </c>
      <c r="J57" s="11">
        <f>ABS('PQBRT Data'!E56-I57)</f>
        <v>1.4765355402772476E-3</v>
      </c>
      <c r="K57" s="11">
        <f t="shared" si="3"/>
        <v>7.2546720000000011E-3</v>
      </c>
      <c r="L57" s="11">
        <f>ABS('PQBRT Data'!E56-K57)</f>
        <v>1.6574879999999995E-3</v>
      </c>
      <c r="N57">
        <f t="shared" si="4"/>
        <v>5.150191055926067E-2</v>
      </c>
      <c r="O57">
        <f>N57-'PQBRT Data'!D56</f>
        <v>3.5227105592606708E-3</v>
      </c>
      <c r="P57">
        <f t="shared" si="5"/>
        <v>5.0972703999999994E-2</v>
      </c>
      <c r="Q57">
        <f>'PQBRT Data'!D56-P57</f>
        <v>-2.9935039999999941E-3</v>
      </c>
      <c r="S57">
        <v>7324672</v>
      </c>
    </row>
    <row r="58" spans="1:19" x14ac:dyDescent="0.25">
      <c r="A58" s="4">
        <f>'PQBRT Data'!D57+'PQBRT Data'!E57</f>
        <v>5.89055E-2</v>
      </c>
      <c r="B58" s="4">
        <f t="shared" si="0"/>
        <v>5.9668189984931841E-2</v>
      </c>
      <c r="C58" s="4">
        <f t="shared" si="1"/>
        <v>-7.6268998493184137E-4</v>
      </c>
      <c r="D58" s="4">
        <f t="shared" si="2"/>
        <v>5.9116576000000004E-2</v>
      </c>
      <c r="E58" s="4">
        <f>D58-'PQBRT Data'!D57</f>
        <v>1.0380376000000004E-2</v>
      </c>
      <c r="F58" s="9"/>
      <c r="G58" s="9"/>
      <c r="H58" s="9"/>
      <c r="I58" s="11">
        <f>0.000000000000000003*POWER(S58,2) + 0.000000001*S58 - 0.00005</f>
        <v>7.5425561954795533E-3</v>
      </c>
      <c r="J58" s="11">
        <f>ABS('PQBRT Data'!E57-I58)</f>
        <v>2.6267438045204459E-3</v>
      </c>
      <c r="K58" s="11">
        <f t="shared" si="3"/>
        <v>7.357072000000001E-3</v>
      </c>
      <c r="L58" s="11">
        <f>ABS('PQBRT Data'!E57-K58)</f>
        <v>2.8122279999999982E-3</v>
      </c>
      <c r="N58">
        <f t="shared" si="4"/>
        <v>5.2230795187945475E-2</v>
      </c>
      <c r="O58">
        <f>N58-'PQBRT Data'!D57</f>
        <v>3.4945951879454748E-3</v>
      </c>
      <c r="P58">
        <f t="shared" si="5"/>
        <v>5.1689503999999997E-2</v>
      </c>
      <c r="Q58">
        <f>'PQBRT Data'!D57-P58</f>
        <v>-2.9533039999999969E-3</v>
      </c>
      <c r="S58">
        <v>7427072</v>
      </c>
    </row>
    <row r="59" spans="1:19" x14ac:dyDescent="0.25">
      <c r="A59" s="4">
        <f>'PQBRT Data'!D58+'PQBRT Data'!E58</f>
        <v>5.9334400000000002E-2</v>
      </c>
      <c r="B59" s="4">
        <f t="shared" si="0"/>
        <v>6.0502705485987844E-2</v>
      </c>
      <c r="C59" s="4">
        <f t="shared" si="1"/>
        <v>-1.1683054859878417E-3</v>
      </c>
      <c r="D59" s="4">
        <f t="shared" si="2"/>
        <v>5.9935776000000003E-2</v>
      </c>
      <c r="E59" s="4">
        <f>D59-'PQBRT Data'!D58</f>
        <v>1.0676676000000003E-2</v>
      </c>
      <c r="F59" s="9"/>
      <c r="G59" s="9"/>
      <c r="H59" s="9"/>
      <c r="I59" s="11">
        <f>0.000000000000000003*POWER(S59,2) + 0.000000001*S59 - 0.00005</f>
        <v>7.6495508457963528E-3</v>
      </c>
      <c r="J59" s="11">
        <f>ABS('PQBRT Data'!E58-I59)</f>
        <v>2.4257491542036477E-3</v>
      </c>
      <c r="K59" s="11">
        <f t="shared" si="3"/>
        <v>7.4594720000000008E-3</v>
      </c>
      <c r="L59" s="11">
        <f>ABS('PQBRT Data'!E58-K59)</f>
        <v>2.6158279999999997E-3</v>
      </c>
      <c r="N59">
        <f t="shared" si="4"/>
        <v>5.2959847588790271E-2</v>
      </c>
      <c r="O59">
        <f>N59-'PQBRT Data'!D58</f>
        <v>3.7007475887902708E-3</v>
      </c>
      <c r="P59">
        <f t="shared" si="5"/>
        <v>5.2406303999999994E-2</v>
      </c>
      <c r="Q59">
        <f>'PQBRT Data'!D58-P59</f>
        <v>-3.1472039999999937E-3</v>
      </c>
      <c r="S59">
        <v>7529472</v>
      </c>
    </row>
    <row r="60" spans="1:19" x14ac:dyDescent="0.25">
      <c r="A60" s="4">
        <f>'PQBRT Data'!D59+'PQBRT Data'!E59</f>
        <v>5.9779390000000002E-2</v>
      </c>
      <c r="B60" s="4">
        <f t="shared" si="0"/>
        <v>6.1337430702243845E-2</v>
      </c>
      <c r="C60" s="4">
        <f t="shared" si="1"/>
        <v>-1.5580407022438431E-3</v>
      </c>
      <c r="D60" s="4">
        <f t="shared" si="2"/>
        <v>6.0754976000000002E-2</v>
      </c>
      <c r="E60" s="4">
        <f>D60-'PQBRT Data'!D59</f>
        <v>1.0954176000000003E-2</v>
      </c>
      <c r="F60" s="9"/>
      <c r="G60" s="9"/>
      <c r="H60" s="9"/>
      <c r="I60" s="11">
        <f>0.000000000000000003*POWER(S60,2) + 0.000000001*S60 - 0.00005</f>
        <v>7.7566084106731525E-3</v>
      </c>
      <c r="J60" s="11">
        <f>ABS('PQBRT Data'!E59-I60)</f>
        <v>2.2219815893268482E-3</v>
      </c>
      <c r="K60" s="11">
        <f t="shared" si="3"/>
        <v>7.5618720000000007E-3</v>
      </c>
      <c r="L60" s="11">
        <f>ABS('PQBRT Data'!E59-K60)</f>
        <v>2.416718E-3</v>
      </c>
      <c r="N60">
        <f t="shared" si="4"/>
        <v>5.3689067761795072E-2</v>
      </c>
      <c r="O60">
        <f>N60-'PQBRT Data'!D59</f>
        <v>3.8882677617950723E-3</v>
      </c>
      <c r="P60">
        <f t="shared" si="5"/>
        <v>5.3123103999999997E-2</v>
      </c>
      <c r="Q60">
        <f>'PQBRT Data'!D59-P60</f>
        <v>-3.3223039999999981E-3</v>
      </c>
      <c r="S60">
        <v>7631872</v>
      </c>
    </row>
    <row r="61" spans="1:19" x14ac:dyDescent="0.25">
      <c r="A61" s="4">
        <f>'PQBRT Data'!D60+'PQBRT Data'!E60</f>
        <v>6.1037000000000001E-2</v>
      </c>
      <c r="B61" s="4">
        <f t="shared" si="0"/>
        <v>6.2172365633699843E-2</v>
      </c>
      <c r="C61" s="4">
        <f t="shared" si="1"/>
        <v>-1.1353656336998419E-3</v>
      </c>
      <c r="D61" s="4">
        <f t="shared" si="2"/>
        <v>6.1574176000000001E-2</v>
      </c>
      <c r="E61" s="4">
        <f>D61-'PQBRT Data'!D60</f>
        <v>1.1291176E-2</v>
      </c>
      <c r="F61" s="9"/>
      <c r="G61" s="9"/>
      <c r="H61" s="9"/>
      <c r="I61" s="11">
        <f>0.000000000000000003*POWER(S61,2) + 0.000000001*S61 - 0.00005</f>
        <v>7.8637288901099531E-3</v>
      </c>
      <c r="J61" s="11">
        <f>ABS('PQBRT Data'!E60-I61)</f>
        <v>2.8902711098900465E-3</v>
      </c>
      <c r="K61" s="11">
        <f t="shared" si="3"/>
        <v>7.6642720000000006E-3</v>
      </c>
      <c r="L61" s="11">
        <f>ABS('PQBRT Data'!E60-K61)</f>
        <v>3.0897279999999991E-3</v>
      </c>
      <c r="N61">
        <f t="shared" si="4"/>
        <v>5.441845570695987E-2</v>
      </c>
      <c r="O61">
        <f>N61-'PQBRT Data'!D60</f>
        <v>4.1354557069598688E-3</v>
      </c>
      <c r="P61">
        <f t="shared" si="5"/>
        <v>5.3839903999999994E-2</v>
      </c>
      <c r="Q61">
        <f>'PQBRT Data'!D60-P61</f>
        <v>-3.5569039999999927E-3</v>
      </c>
      <c r="S61">
        <v>7734272</v>
      </c>
    </row>
    <row r="62" spans="1:19" x14ac:dyDescent="0.25">
      <c r="A62" s="4">
        <f>'PQBRT Data'!D61+'PQBRT Data'!E61</f>
        <v>6.1943400000000003E-2</v>
      </c>
      <c r="B62" s="4">
        <f t="shared" si="0"/>
        <v>6.3007510280355852E-2</v>
      </c>
      <c r="C62" s="4">
        <f t="shared" si="1"/>
        <v>-1.0641102803558497E-3</v>
      </c>
      <c r="D62" s="4">
        <f t="shared" si="2"/>
        <v>6.2393376000000007E-2</v>
      </c>
      <c r="E62" s="4">
        <f>D62-'PQBRT Data'!D61</f>
        <v>1.1024476000000005E-2</v>
      </c>
      <c r="F62" s="9"/>
      <c r="G62" s="9"/>
      <c r="H62" s="9"/>
      <c r="I62" s="11">
        <f>0.000000000000000003*POWER(S62,2) + 0.000000001*S62 - 0.00005</f>
        <v>7.9709122841067539E-3</v>
      </c>
      <c r="J62" s="11">
        <f>ABS('PQBRT Data'!E61-I62)</f>
        <v>2.6035877158932467E-3</v>
      </c>
      <c r="K62" s="11">
        <f t="shared" si="3"/>
        <v>7.7666720000000014E-3</v>
      </c>
      <c r="L62" s="11">
        <f>ABS('PQBRT Data'!E61-K62)</f>
        <v>2.8078279999999992E-3</v>
      </c>
      <c r="N62">
        <f t="shared" si="4"/>
        <v>5.5148011424284674E-2</v>
      </c>
      <c r="O62">
        <f>N62-'PQBRT Data'!D61</f>
        <v>3.7791114242846716E-3</v>
      </c>
      <c r="P62">
        <f t="shared" si="5"/>
        <v>5.4556703999999998E-2</v>
      </c>
      <c r="Q62">
        <f>'PQBRT Data'!D61-P62</f>
        <v>-3.1878039999999955E-3</v>
      </c>
      <c r="S62">
        <v>7836672</v>
      </c>
    </row>
    <row r="63" spans="1:19" x14ac:dyDescent="0.25">
      <c r="A63" s="4">
        <f>'PQBRT Data'!D62+'PQBRT Data'!E62</f>
        <v>6.18796E-2</v>
      </c>
      <c r="B63" s="4">
        <f t="shared" si="0"/>
        <v>6.3842864642211852E-2</v>
      </c>
      <c r="C63" s="4">
        <f t="shared" si="1"/>
        <v>-1.9632646422118524E-3</v>
      </c>
      <c r="D63" s="4">
        <f t="shared" si="2"/>
        <v>6.3212576000000006E-2</v>
      </c>
      <c r="E63" s="4">
        <f>D63-'PQBRT Data'!D62</f>
        <v>1.1523376000000009E-2</v>
      </c>
      <c r="F63" s="9"/>
      <c r="G63" s="9"/>
      <c r="H63" s="9"/>
      <c r="I63" s="11">
        <f>0.000000000000000003*POWER(S63,2) + 0.000000001*S63 - 0.00005</f>
        <v>8.0781585926635521E-3</v>
      </c>
      <c r="J63" s="11">
        <f>ABS('PQBRT Data'!E62-I63)</f>
        <v>2.1122414073364484E-3</v>
      </c>
      <c r="K63" s="11">
        <f t="shared" si="3"/>
        <v>7.8690719999999995E-3</v>
      </c>
      <c r="L63" s="11">
        <f>ABS('PQBRT Data'!E62-K63)</f>
        <v>2.321328000000001E-3</v>
      </c>
      <c r="N63">
        <f t="shared" si="4"/>
        <v>5.5877734913769468E-2</v>
      </c>
      <c r="O63">
        <f>N63-'PQBRT Data'!D62</f>
        <v>4.1885349137694705E-3</v>
      </c>
      <c r="P63">
        <f t="shared" si="5"/>
        <v>5.5273503999999994E-2</v>
      </c>
      <c r="Q63">
        <f>'PQBRT Data'!D62-P63</f>
        <v>-3.5843039999999965E-3</v>
      </c>
      <c r="S63">
        <v>7939072</v>
      </c>
    </row>
    <row r="64" spans="1:19" x14ac:dyDescent="0.25">
      <c r="A64" s="4">
        <f>'PQBRT Data'!D63+'PQBRT Data'!E63</f>
        <v>6.6543400000000003E-2</v>
      </c>
      <c r="B64" s="4">
        <f t="shared" si="0"/>
        <v>6.7387096820695047E-2</v>
      </c>
      <c r="C64" s="4">
        <f t="shared" si="1"/>
        <v>-8.4369682069504459E-4</v>
      </c>
      <c r="D64" s="4">
        <f t="shared" si="2"/>
        <v>6.6685984000000004E-2</v>
      </c>
      <c r="E64" s="4">
        <f>D64-'PQBRT Data'!D63</f>
        <v>1.1794484000000001E-2</v>
      </c>
      <c r="F64" s="9"/>
      <c r="G64" s="9"/>
      <c r="H64" s="9"/>
      <c r="I64" s="11">
        <f>0.000000000000000003*POWER(S64,2) + 0.000000001*S64 - 0.00005</f>
        <v>8.5335818462085114E-3</v>
      </c>
      <c r="J64" s="11">
        <f>ABS('PQBRT Data'!E63-I64)</f>
        <v>3.1183181537914884E-3</v>
      </c>
      <c r="K64" s="11">
        <f t="shared" si="3"/>
        <v>8.3032479999999992E-3</v>
      </c>
      <c r="L64" s="11">
        <f>ABS('PQBRT Data'!E63-K64)</f>
        <v>3.3486520000000006E-3</v>
      </c>
      <c r="N64">
        <f t="shared" si="4"/>
        <v>5.8973626256556035E-2</v>
      </c>
      <c r="O64">
        <f>N64-'PQBRT Data'!D63</f>
        <v>4.0821262565560318E-3</v>
      </c>
      <c r="P64">
        <f t="shared" si="5"/>
        <v>5.8312735999999997E-2</v>
      </c>
      <c r="Q64">
        <f>'PQBRT Data'!D63-P64</f>
        <v>-3.4212359999999942E-3</v>
      </c>
      <c r="S64">
        <v>8373248</v>
      </c>
    </row>
    <row r="65" spans="1:19" x14ac:dyDescent="0.25">
      <c r="A65" s="4">
        <f>'PQBRT Data'!D64+'PQBRT Data'!E64</f>
        <v>6.6930999999999991E-2</v>
      </c>
      <c r="B65" s="4">
        <f t="shared" si="0"/>
        <v>6.822355009019905E-2</v>
      </c>
      <c r="C65" s="4">
        <f t="shared" si="1"/>
        <v>-1.29255009019906E-3</v>
      </c>
      <c r="D65" s="4">
        <f t="shared" si="2"/>
        <v>6.750518400000001E-2</v>
      </c>
      <c r="E65" s="4">
        <f>D65-'PQBRT Data'!D64</f>
        <v>1.2157784000000012E-2</v>
      </c>
      <c r="F65" s="9"/>
      <c r="G65" s="9"/>
      <c r="H65" s="9"/>
      <c r="I65" s="11">
        <f>0.000000000000000003*POWER(S65,2) + 0.000000001*S65 - 0.00005</f>
        <v>8.6411578270597124E-3</v>
      </c>
      <c r="J65" s="11">
        <f>ABS('PQBRT Data'!E64-I65)</f>
        <v>2.9424421729402871E-3</v>
      </c>
      <c r="K65" s="11">
        <f t="shared" si="3"/>
        <v>8.4056479999999999E-3</v>
      </c>
      <c r="L65" s="11">
        <f>ABS('PQBRT Data'!E64-K65)</f>
        <v>3.1779519999999995E-3</v>
      </c>
      <c r="N65">
        <f t="shared" si="4"/>
        <v>5.9704228872159232E-2</v>
      </c>
      <c r="O65">
        <f>N65-'PQBRT Data'!D64</f>
        <v>4.3568288721592338E-3</v>
      </c>
      <c r="P65">
        <f t="shared" si="5"/>
        <v>5.9029535999999994E-2</v>
      </c>
      <c r="Q65">
        <f>'PQBRT Data'!D64-P65</f>
        <v>-3.6821359999999956E-3</v>
      </c>
      <c r="S65">
        <v>8475648</v>
      </c>
    </row>
    <row r="66" spans="1:19" x14ac:dyDescent="0.25">
      <c r="A66" s="4">
        <f>'PQBRT Data'!D65+'PQBRT Data'!E65</f>
        <v>6.73425E-2</v>
      </c>
      <c r="B66" s="4">
        <f t="shared" si="0"/>
        <v>6.9060213074903051E-2</v>
      </c>
      <c r="C66" s="4">
        <f t="shared" si="1"/>
        <v>-1.7177130749030517E-3</v>
      </c>
      <c r="D66" s="4">
        <f t="shared" si="2"/>
        <v>6.8324384000000016E-2</v>
      </c>
      <c r="E66" s="4">
        <f>D66-'PQBRT Data'!D65</f>
        <v>1.2615984000000018E-2</v>
      </c>
      <c r="F66" s="9"/>
      <c r="G66" s="9"/>
      <c r="H66" s="9"/>
      <c r="I66" s="11">
        <f>0.000000000000000003*POWER(S66,2) + 0.000000001*S66 - 0.00005</f>
        <v>8.7487967224709143E-3</v>
      </c>
      <c r="J66" s="11">
        <f>ABS('PQBRT Data'!E65-I66)</f>
        <v>2.8853032775290853E-3</v>
      </c>
      <c r="K66" s="11">
        <f t="shared" si="3"/>
        <v>8.5080480000000007E-3</v>
      </c>
      <c r="L66" s="11">
        <f>ABS('PQBRT Data'!E65-K66)</f>
        <v>3.126051999999999E-3</v>
      </c>
      <c r="N66">
        <f t="shared" si="4"/>
        <v>6.0434999259922434E-2</v>
      </c>
      <c r="O66">
        <f>N66-'PQBRT Data'!D65</f>
        <v>4.7265992599224357E-3</v>
      </c>
      <c r="P66">
        <f t="shared" si="5"/>
        <v>5.9746335999999997E-2</v>
      </c>
      <c r="Q66">
        <f>'PQBRT Data'!D65-P66</f>
        <v>-4.0379359999999989E-3</v>
      </c>
      <c r="S66">
        <v>8578048</v>
      </c>
    </row>
    <row r="67" spans="1:19" x14ac:dyDescent="0.25">
      <c r="A67" s="4">
        <f>'PQBRT Data'!D66+'PQBRT Data'!E66</f>
        <v>6.8897399999999998E-2</v>
      </c>
      <c r="B67" s="4">
        <f t="shared" si="0"/>
        <v>6.989708577480705E-2</v>
      </c>
      <c r="C67" s="4">
        <f t="shared" si="1"/>
        <v>-9.9968577480705201E-4</v>
      </c>
      <c r="D67" s="4">
        <f t="shared" si="2"/>
        <v>6.9143584000000008E-2</v>
      </c>
      <c r="E67" s="4">
        <f>D67-'PQBRT Data'!D66</f>
        <v>1.2273584000000011E-2</v>
      </c>
      <c r="F67" s="9"/>
      <c r="G67" s="9"/>
      <c r="H67" s="9"/>
      <c r="I67" s="11">
        <f>0.000000000000000003*POWER(S67,2) + 0.000000001*S67 - 0.00005</f>
        <v>8.8564985324421121E-3</v>
      </c>
      <c r="J67" s="11">
        <f>ABS('PQBRT Data'!E66-I67)</f>
        <v>3.1709014675578885E-3</v>
      </c>
      <c r="K67" s="11">
        <f t="shared" si="3"/>
        <v>8.6104479999999997E-3</v>
      </c>
      <c r="L67" s="11">
        <f>ABS('PQBRT Data'!E66-K67)</f>
        <v>3.4169520000000009E-3</v>
      </c>
      <c r="N67">
        <f t="shared" si="4"/>
        <v>6.1165937419845627E-2</v>
      </c>
      <c r="O67">
        <f>N67-'PQBRT Data'!D66</f>
        <v>4.2959374198456302E-3</v>
      </c>
      <c r="P67">
        <f t="shared" si="5"/>
        <v>6.0463135999999994E-2</v>
      </c>
      <c r="Q67">
        <f>'PQBRT Data'!D66-P67</f>
        <v>-3.5931359999999968E-3</v>
      </c>
      <c r="S67">
        <v>8680448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4109-ACCD-4844-973A-25430F7F88D5}">
  <dimension ref="A1:P68"/>
  <sheetViews>
    <sheetView workbookViewId="0">
      <selection activeCell="J4" sqref="J4"/>
    </sheetView>
  </sheetViews>
  <sheetFormatPr defaultRowHeight="15" x14ac:dyDescent="0.25"/>
  <cols>
    <col min="1" max="1" width="12" bestFit="1" customWidth="1"/>
    <col min="2" max="3" width="12.5703125" customWidth="1"/>
    <col min="8" max="8" width="11.85546875" customWidth="1"/>
    <col min="9" max="9" width="12.7109375" bestFit="1" customWidth="1"/>
    <col min="10" max="11" width="12.7109375" customWidth="1"/>
    <col min="13" max="13" width="11.5703125" customWidth="1"/>
    <col min="14" max="14" width="13.28515625" customWidth="1"/>
    <col min="16" max="16" width="10.5703125" customWidth="1"/>
  </cols>
  <sheetData>
    <row r="1" spans="1:16" x14ac:dyDescent="0.25">
      <c r="A1" s="6"/>
      <c r="B1" s="6" t="s">
        <v>82</v>
      </c>
      <c r="C1" s="6"/>
      <c r="D1" s="6"/>
      <c r="E1" s="6"/>
      <c r="F1" s="6"/>
      <c r="G1" s="6"/>
      <c r="H1" s="12"/>
      <c r="I1" s="12"/>
      <c r="J1" s="12"/>
      <c r="K1" s="12"/>
    </row>
    <row r="2" spans="1:16" ht="30" x14ac:dyDescent="0.25">
      <c r="A2" s="4" t="s">
        <v>81</v>
      </c>
      <c r="B2" s="7" t="s">
        <v>84</v>
      </c>
      <c r="C2" s="7" t="s">
        <v>85</v>
      </c>
      <c r="D2" s="7" t="s">
        <v>86</v>
      </c>
      <c r="E2" s="5" t="s">
        <v>87</v>
      </c>
      <c r="F2" s="14" t="s">
        <v>13</v>
      </c>
      <c r="G2" s="14" t="s">
        <v>92</v>
      </c>
      <c r="H2" s="10" t="s">
        <v>95</v>
      </c>
      <c r="I2" s="10" t="s">
        <v>94</v>
      </c>
      <c r="J2" s="10" t="s">
        <v>96</v>
      </c>
      <c r="K2" s="13"/>
      <c r="M2" s="13"/>
      <c r="N2" s="13"/>
      <c r="O2" s="13"/>
      <c r="P2" s="13"/>
    </row>
    <row r="3" spans="1:16" x14ac:dyDescent="0.25">
      <c r="A3" s="4">
        <f>'PQBRT Data'!D2+'PQBRT Data'!E2</f>
        <v>1.7088E-5</v>
      </c>
      <c r="B3" s="4">
        <f>0.00000000000000001*POWER(R3,2) + 0.000000008*(R3) - 0.0003</f>
        <v>-2.9999999999999997E-4</v>
      </c>
      <c r="C3" s="4">
        <f>ABS(A3-B3)</f>
        <v>3.1708799999999998E-4</v>
      </c>
      <c r="D3" s="4">
        <f>0.000000008*(R3) - 0.0003</f>
        <v>-2.9999999999999997E-4</v>
      </c>
      <c r="E3" s="4">
        <f>D3-'PQBRT Data'!D2</f>
        <v>-3.0825599999999997E-4</v>
      </c>
      <c r="F3" s="15">
        <f>AVERAGE(A3:A67)</f>
        <v>2.6690993169230782E-2</v>
      </c>
      <c r="G3" s="9">
        <f>A3-F3</f>
        <v>-2.6673905169230783E-2</v>
      </c>
      <c r="H3" s="11">
        <f>LOG(A3)</f>
        <v>-4.7673087646515375</v>
      </c>
      <c r="I3" s="11">
        <f>0.3948*LN(N3) - 7.5612</f>
        <v>-6.1929274655746687</v>
      </c>
      <c r="J3" s="11">
        <f>0</f>
        <v>0</v>
      </c>
      <c r="K3" s="11"/>
      <c r="N3" s="1">
        <v>32</v>
      </c>
    </row>
    <row r="4" spans="1:16" x14ac:dyDescent="0.25">
      <c r="A4" s="4">
        <f>'PQBRT Data'!D3+'PQBRT Data'!E3</f>
        <v>6.6719999999999998E-5</v>
      </c>
      <c r="B4" s="4">
        <f t="shared" ref="B4:B67" si="0">0.00000000000000001*POWER(R4,2) + 0.000000008*(R4) - 0.0003</f>
        <v>-2.9999999999999997E-4</v>
      </c>
      <c r="C4" s="4">
        <f t="shared" ref="C4:C67" si="1">ABS(A4-B4)</f>
        <v>3.6671999999999996E-4</v>
      </c>
      <c r="D4" s="4">
        <f t="shared" ref="D4:D67" si="2">0.000000008*(R4) - 0.0003</f>
        <v>-2.9999999999999997E-4</v>
      </c>
      <c r="E4" s="4">
        <f>D4-'PQBRT Data'!D3</f>
        <v>-3.4595199999999996E-4</v>
      </c>
      <c r="F4" s="15">
        <f t="shared" ref="F4:F67" si="3">AVERAGE(A4:A68)</f>
        <v>2.776990720000001E-2</v>
      </c>
      <c r="G4" s="9">
        <f t="shared" ref="G4:G67" si="4">A4-F4</f>
        <v>-2.770318720000001E-2</v>
      </c>
      <c r="H4" s="11">
        <f t="shared" ref="H4:H68" si="5">LOG(A4)</f>
        <v>-4.1757439623703174</v>
      </c>
      <c r="I4" s="11">
        <f t="shared" ref="I4:I67" si="6">0.3948*LN(N4) - 7.5612</f>
        <v>-3.8779658774485402</v>
      </c>
      <c r="J4" s="11">
        <f t="shared" ref="J4:J67" si="7">H4-I4</f>
        <v>-0.29777808492177726</v>
      </c>
      <c r="K4" s="11"/>
      <c r="N4" s="2">
        <v>11264</v>
      </c>
    </row>
    <row r="5" spans="1:16" x14ac:dyDescent="0.25">
      <c r="A5" s="4">
        <f>'PQBRT Data'!D4+'PQBRT Data'!E4</f>
        <v>1.3344E-4</v>
      </c>
      <c r="B5" s="4">
        <f t="shared" si="0"/>
        <v>-2.9999999999999997E-4</v>
      </c>
      <c r="C5" s="4">
        <f t="shared" si="1"/>
        <v>4.3344E-4</v>
      </c>
      <c r="D5" s="4">
        <f t="shared" si="2"/>
        <v>-2.9999999999999997E-4</v>
      </c>
      <c r="E5" s="4">
        <f>D5-'PQBRT Data'!D4</f>
        <v>-3.9823999999999995E-4</v>
      </c>
      <c r="F5" s="15">
        <f t="shared" si="3"/>
        <v>2.8202769500000009E-2</v>
      </c>
      <c r="G5" s="9">
        <f t="shared" si="4"/>
        <v>-2.8069329500000011E-2</v>
      </c>
      <c r="H5" s="11">
        <f t="shared" si="5"/>
        <v>-3.8747139667063366</v>
      </c>
      <c r="I5" s="11">
        <f t="shared" si="6"/>
        <v>-3.5383584179384551</v>
      </c>
      <c r="J5" s="11">
        <f t="shared" si="7"/>
        <v>-0.33635554876788154</v>
      </c>
      <c r="K5" s="11"/>
      <c r="N5" s="1">
        <v>26624</v>
      </c>
    </row>
    <row r="6" spans="1:16" x14ac:dyDescent="0.25">
      <c r="A6" s="4">
        <f>'PQBRT Data'!D5+'PQBRT Data'!E5</f>
        <v>1.7798400000000001E-4</v>
      </c>
      <c r="B6" s="4">
        <f t="shared" si="0"/>
        <v>-2.9999999999999997E-4</v>
      </c>
      <c r="C6" s="4">
        <f t="shared" si="1"/>
        <v>4.7798399999999998E-4</v>
      </c>
      <c r="D6" s="4">
        <f t="shared" si="2"/>
        <v>-2.9999999999999997E-4</v>
      </c>
      <c r="E6" s="4">
        <f>D6-'PQBRT Data'!D5</f>
        <v>-4.3414399999999997E-4</v>
      </c>
      <c r="F6" s="15">
        <f t="shared" si="3"/>
        <v>2.8648314412698422E-2</v>
      </c>
      <c r="G6" s="9">
        <f t="shared" si="4"/>
        <v>-2.8470330412698423E-2</v>
      </c>
      <c r="H6" s="11">
        <f t="shared" si="5"/>
        <v>-3.7496190371519531</v>
      </c>
      <c r="I6" s="11">
        <f t="shared" si="6"/>
        <v>-3.4098816542468642</v>
      </c>
      <c r="J6" s="11">
        <f t="shared" si="7"/>
        <v>-0.33973738290508892</v>
      </c>
      <c r="K6" s="11"/>
      <c r="N6" s="2">
        <v>36864</v>
      </c>
    </row>
    <row r="7" spans="1:16" x14ac:dyDescent="0.25">
      <c r="A7" s="4">
        <f>'PQBRT Data'!D6+'PQBRT Data'!E6</f>
        <v>2.20256E-4</v>
      </c>
      <c r="B7" s="4">
        <f t="shared" si="0"/>
        <v>-2.9999999999999997E-4</v>
      </c>
      <c r="C7" s="4">
        <f t="shared" si="1"/>
        <v>5.2025599999999997E-4</v>
      </c>
      <c r="D7" s="4">
        <f t="shared" si="2"/>
        <v>-2.9999999999999997E-4</v>
      </c>
      <c r="E7" s="4">
        <f>D7-'PQBRT Data'!D6</f>
        <v>-4.6966399999999995E-4</v>
      </c>
      <c r="F7" s="15">
        <f t="shared" si="3"/>
        <v>2.910751329032259E-2</v>
      </c>
      <c r="G7" s="9">
        <f t="shared" si="4"/>
        <v>-2.8887257290322592E-2</v>
      </c>
      <c r="H7" s="11">
        <f t="shared" si="5"/>
        <v>-3.6570722521263606</v>
      </c>
      <c r="I7" s="11">
        <f t="shared" si="6"/>
        <v>-3.313107307815442</v>
      </c>
      <c r="J7" s="11">
        <f t="shared" si="7"/>
        <v>-0.34396494431091851</v>
      </c>
      <c r="K7" s="11"/>
      <c r="N7" s="1">
        <v>47104</v>
      </c>
    </row>
    <row r="8" spans="1:16" x14ac:dyDescent="0.25">
      <c r="A8" s="4">
        <f>'PQBRT Data'!D7+'PQBRT Data'!E7</f>
        <v>2.6035199999999999E-4</v>
      </c>
      <c r="B8" s="4">
        <f t="shared" si="0"/>
        <v>-2.9999999999999997E-4</v>
      </c>
      <c r="C8" s="4">
        <f t="shared" si="1"/>
        <v>5.6035199999999996E-4</v>
      </c>
      <c r="D8" s="4">
        <f t="shared" si="2"/>
        <v>-2.9999999999999997E-4</v>
      </c>
      <c r="E8" s="4">
        <f>D8-'PQBRT Data'!D7</f>
        <v>-5.0243199999999992E-4</v>
      </c>
      <c r="F8" s="15">
        <f t="shared" si="3"/>
        <v>2.9581074885245914E-2</v>
      </c>
      <c r="G8" s="9">
        <f t="shared" si="4"/>
        <v>-2.9320722885245915E-2</v>
      </c>
      <c r="H8" s="11">
        <f t="shared" si="5"/>
        <v>-3.5844390817654057</v>
      </c>
      <c r="I8" s="11">
        <f t="shared" si="6"/>
        <v>-3.2354460836470995</v>
      </c>
      <c r="J8" s="11">
        <f t="shared" si="7"/>
        <v>-0.3489929981183062</v>
      </c>
      <c r="K8" s="11"/>
      <c r="N8" s="2">
        <v>57344</v>
      </c>
    </row>
    <row r="9" spans="1:16" x14ac:dyDescent="0.25">
      <c r="A9" s="4">
        <f>'PQBRT Data'!D8+'PQBRT Data'!E8</f>
        <v>3.0604800000000001E-4</v>
      </c>
      <c r="B9" s="4">
        <f t="shared" si="0"/>
        <v>-2.9999999999999997E-4</v>
      </c>
      <c r="C9" s="4">
        <f t="shared" si="1"/>
        <v>6.0604799999999998E-4</v>
      </c>
      <c r="D9" s="4">
        <f t="shared" si="2"/>
        <v>-2.9999999999999997E-4</v>
      </c>
      <c r="E9" s="4">
        <f>D9-'PQBRT Data'!D8</f>
        <v>-5.4064E-4</v>
      </c>
      <c r="F9" s="15">
        <f t="shared" si="3"/>
        <v>3.0069753600000009E-2</v>
      </c>
      <c r="G9" s="9">
        <f t="shared" si="4"/>
        <v>-2.9763705600000009E-2</v>
      </c>
      <c r="H9" s="11">
        <f t="shared" si="5"/>
        <v>-3.5142104542363568</v>
      </c>
      <c r="I9" s="11">
        <f t="shared" si="6"/>
        <v>-3.1705792389973038</v>
      </c>
      <c r="J9" s="11">
        <f t="shared" si="7"/>
        <v>-0.34363121523905304</v>
      </c>
      <c r="K9" s="11"/>
      <c r="N9" s="1">
        <v>67584</v>
      </c>
    </row>
    <row r="10" spans="1:16" x14ac:dyDescent="0.25">
      <c r="A10" s="4">
        <f>'PQBRT Data'!D9+'PQBRT Data'!E9</f>
        <v>3.5046399999999998E-4</v>
      </c>
      <c r="B10" s="4">
        <f t="shared" si="0"/>
        <v>-2.9999999999999997E-4</v>
      </c>
      <c r="C10" s="4">
        <f t="shared" si="1"/>
        <v>6.504639999999999E-4</v>
      </c>
      <c r="D10" s="4">
        <f t="shared" si="2"/>
        <v>-2.9999999999999997E-4</v>
      </c>
      <c r="E10" s="4">
        <f>D10-'PQBRT Data'!D9</f>
        <v>-5.77824E-4</v>
      </c>
      <c r="F10" s="15">
        <f t="shared" si="3"/>
        <v>3.057422318644069E-2</v>
      </c>
      <c r="G10" s="9">
        <f t="shared" si="4"/>
        <v>-3.0223759186440692E-2</v>
      </c>
      <c r="H10" s="11">
        <f t="shared" si="5"/>
        <v>-3.4553565865541604</v>
      </c>
      <c r="I10" s="11">
        <f t="shared" si="6"/>
        <v>-3.1148814084042922</v>
      </c>
      <c r="J10" s="11">
        <f t="shared" si="7"/>
        <v>-0.34047517814986827</v>
      </c>
      <c r="K10" s="11"/>
      <c r="N10" s="2">
        <v>77824</v>
      </c>
    </row>
    <row r="11" spans="1:16" x14ac:dyDescent="0.25">
      <c r="A11" s="4">
        <f>'PQBRT Data'!D10+'PQBRT Data'!E10</f>
        <v>3.9167999999999999E-4</v>
      </c>
      <c r="B11" s="4">
        <f t="shared" si="0"/>
        <v>-2.9999999999999997E-4</v>
      </c>
      <c r="C11" s="4">
        <f t="shared" si="1"/>
        <v>6.9167999999999996E-4</v>
      </c>
      <c r="D11" s="4">
        <f t="shared" si="2"/>
        <v>-2.9999999999999997E-4</v>
      </c>
      <c r="E11" s="4">
        <f>D11-'PQBRT Data'!D10</f>
        <v>-6.1132799999999996E-4</v>
      </c>
      <c r="F11" s="15">
        <f t="shared" si="3"/>
        <v>3.109532248275863E-2</v>
      </c>
      <c r="G11" s="9">
        <f t="shared" si="4"/>
        <v>-3.0703642482758631E-2</v>
      </c>
      <c r="H11" s="11">
        <f t="shared" si="5"/>
        <v>-3.4070686038705515</v>
      </c>
      <c r="I11" s="11">
        <f t="shared" si="6"/>
        <v>-3.0660786185884517</v>
      </c>
      <c r="J11" s="11">
        <f t="shared" si="7"/>
        <v>-0.34098998528209989</v>
      </c>
      <c r="K11" s="11"/>
      <c r="N11" s="1">
        <v>88064</v>
      </c>
    </row>
    <row r="12" spans="1:16" x14ac:dyDescent="0.25">
      <c r="A12" s="4">
        <f>'PQBRT Data'!D11+'PQBRT Data'!E11</f>
        <v>4.5711999999999999E-4</v>
      </c>
      <c r="B12" s="4">
        <f t="shared" si="0"/>
        <v>-2.9999999999999997E-4</v>
      </c>
      <c r="C12" s="4">
        <f t="shared" si="1"/>
        <v>7.5712000000000002E-4</v>
      </c>
      <c r="D12" s="4">
        <f t="shared" si="2"/>
        <v>-2.9999999999999997E-4</v>
      </c>
      <c r="E12" s="4">
        <f>D12-'PQBRT Data'!D11</f>
        <v>-6.6988799999999999E-4</v>
      </c>
      <c r="F12" s="15">
        <f t="shared" si="3"/>
        <v>3.1633982877192997E-2</v>
      </c>
      <c r="G12" s="9">
        <f t="shared" si="4"/>
        <v>-3.1176862877192998E-2</v>
      </c>
      <c r="H12" s="11">
        <f t="shared" si="5"/>
        <v>-3.3399697769613321</v>
      </c>
      <c r="I12" s="11">
        <f t="shared" si="6"/>
        <v>-3.0226502651578349</v>
      </c>
      <c r="J12" s="11">
        <f t="shared" si="7"/>
        <v>-0.31731951180349727</v>
      </c>
      <c r="K12" s="11"/>
      <c r="N12" s="2">
        <v>98304</v>
      </c>
    </row>
    <row r="13" spans="1:16" x14ac:dyDescent="0.25">
      <c r="A13" s="4">
        <f>'PQBRT Data'!D12+'PQBRT Data'!E12</f>
        <v>6.8387200000000008E-4</v>
      </c>
      <c r="B13" s="4">
        <f t="shared" si="0"/>
        <v>-2.9999999999999997E-4</v>
      </c>
      <c r="C13" s="4">
        <f t="shared" si="1"/>
        <v>9.83872E-4</v>
      </c>
      <c r="D13" s="4">
        <f t="shared" si="2"/>
        <v>-2.9999999999999997E-4</v>
      </c>
      <c r="E13" s="4">
        <f>D13-'PQBRT Data'!D12</f>
        <v>-8.6009600000000008E-4</v>
      </c>
      <c r="F13" s="15">
        <f t="shared" si="3"/>
        <v>3.2190712571428581E-2</v>
      </c>
      <c r="G13" s="9">
        <f t="shared" si="4"/>
        <v>-3.1506840571428579E-2</v>
      </c>
      <c r="H13" s="11">
        <f t="shared" si="5"/>
        <v>-3.1650251773671751</v>
      </c>
      <c r="I13" s="11">
        <f t="shared" si="6"/>
        <v>-2.8598404496416938</v>
      </c>
      <c r="J13" s="11">
        <f t="shared" si="7"/>
        <v>-0.30518472772548133</v>
      </c>
      <c r="K13" s="11"/>
      <c r="N13" s="1">
        <v>148480</v>
      </c>
    </row>
    <row r="14" spans="1:16" x14ac:dyDescent="0.25">
      <c r="A14" s="4">
        <f>'PQBRT Data'!D13+'PQBRT Data'!E13</f>
        <v>1.8689900000000001E-3</v>
      </c>
      <c r="B14" s="4">
        <f t="shared" si="0"/>
        <v>-2.9999999999999997E-4</v>
      </c>
      <c r="C14" s="4">
        <f t="shared" si="1"/>
        <v>2.16899E-3</v>
      </c>
      <c r="D14" s="4">
        <f t="shared" si="2"/>
        <v>-2.9999999999999997E-4</v>
      </c>
      <c r="E14" s="4">
        <f>D14-'PQBRT Data'!D13</f>
        <v>-1.96883E-3</v>
      </c>
      <c r="F14" s="15">
        <f t="shared" si="3"/>
        <v>3.2763564218181836E-2</v>
      </c>
      <c r="G14" s="9">
        <f t="shared" si="4"/>
        <v>-3.0894574218181835E-2</v>
      </c>
      <c r="H14" s="11">
        <f t="shared" si="5"/>
        <v>-2.7283930223003745</v>
      </c>
      <c r="I14" s="11">
        <f t="shared" si="6"/>
        <v>-2.7155013684736291</v>
      </c>
      <c r="J14" s="11">
        <f t="shared" si="7"/>
        <v>-1.2891653826745397E-2</v>
      </c>
      <c r="K14" s="11"/>
      <c r="N14" s="2">
        <v>214016</v>
      </c>
    </row>
    <row r="15" spans="1:16" x14ac:dyDescent="0.25">
      <c r="A15" s="4">
        <f>'PQBRT Data'!D14+'PQBRT Data'!E14</f>
        <v>1.8078079999999999E-3</v>
      </c>
      <c r="B15" s="4">
        <f t="shared" si="0"/>
        <v>-2.9999999999999997E-4</v>
      </c>
      <c r="C15" s="4">
        <f t="shared" si="1"/>
        <v>2.1078080000000001E-3</v>
      </c>
      <c r="D15" s="4">
        <f t="shared" si="2"/>
        <v>-2.9999999999999997E-4</v>
      </c>
      <c r="E15" s="4">
        <f>D15-'PQBRT Data'!D14</f>
        <v>-1.8193599999999999E-3</v>
      </c>
      <c r="F15" s="15">
        <f t="shared" si="3"/>
        <v>3.3335685962962977E-2</v>
      </c>
      <c r="G15" s="9">
        <f t="shared" si="4"/>
        <v>-3.1527877962962976E-2</v>
      </c>
      <c r="H15" s="11">
        <f t="shared" si="5"/>
        <v>-2.7428476960776558</v>
      </c>
      <c r="I15" s="11">
        <f t="shared" si="6"/>
        <v>-2.5662758417447309</v>
      </c>
      <c r="J15" s="11">
        <f t="shared" si="7"/>
        <v>-0.17657185433292488</v>
      </c>
      <c r="K15" s="11"/>
      <c r="N15" s="1">
        <v>312320</v>
      </c>
    </row>
    <row r="16" spans="1:16" x14ac:dyDescent="0.25">
      <c r="A16" s="4">
        <f>'PQBRT Data'!D15+'PQBRT Data'!E15</f>
        <v>2.2412120000000002E-3</v>
      </c>
      <c r="B16" s="4">
        <f t="shared" si="0"/>
        <v>-2.9999999999999997E-4</v>
      </c>
      <c r="C16" s="4">
        <f t="shared" si="1"/>
        <v>2.5412120000000002E-3</v>
      </c>
      <c r="D16" s="4">
        <f t="shared" si="2"/>
        <v>-2.9999999999999997E-4</v>
      </c>
      <c r="E16" s="4">
        <f>D16-'PQBRT Data'!D15</f>
        <v>-2.1975000000000002E-3</v>
      </c>
      <c r="F16" s="15">
        <f t="shared" si="3"/>
        <v>3.3930551584905669E-2</v>
      </c>
      <c r="G16" s="9">
        <f t="shared" si="4"/>
        <v>-3.1689339584905669E-2</v>
      </c>
      <c r="H16" s="11">
        <f t="shared" si="5"/>
        <v>-2.6495170608788263</v>
      </c>
      <c r="I16" s="11">
        <f t="shared" si="6"/>
        <v>-2.4910724160821358</v>
      </c>
      <c r="J16" s="11">
        <f t="shared" si="7"/>
        <v>-0.15844464479669051</v>
      </c>
      <c r="K16" s="11"/>
      <c r="N16" s="2">
        <v>377856</v>
      </c>
    </row>
    <row r="17" spans="1:14" x14ac:dyDescent="0.25">
      <c r="A17" s="4">
        <f>'PQBRT Data'!D16+'PQBRT Data'!E16</f>
        <v>2.8061739999999998E-3</v>
      </c>
      <c r="B17" s="4">
        <f t="shared" si="0"/>
        <v>-2.9999999999999997E-4</v>
      </c>
      <c r="C17" s="4">
        <f t="shared" si="1"/>
        <v>3.1061739999999997E-3</v>
      </c>
      <c r="D17" s="4">
        <f t="shared" si="2"/>
        <v>-2.9999999999999997E-4</v>
      </c>
      <c r="E17" s="4">
        <f>D17-'PQBRT Data'!D16</f>
        <v>-2.6833899999999999E-3</v>
      </c>
      <c r="F17" s="15">
        <f t="shared" si="3"/>
        <v>3.4539961961538475E-2</v>
      </c>
      <c r="G17" s="9">
        <f t="shared" si="4"/>
        <v>-3.1733787961538473E-2</v>
      </c>
      <c r="H17" s="11">
        <f t="shared" si="5"/>
        <v>-2.5518854035510707</v>
      </c>
      <c r="I17" s="11">
        <f t="shared" si="6"/>
        <v>-2.4136022950686948</v>
      </c>
      <c r="J17" s="11">
        <f t="shared" si="7"/>
        <v>-0.1382831084823759</v>
      </c>
      <c r="K17" s="11"/>
      <c r="N17" s="1">
        <v>459776</v>
      </c>
    </row>
    <row r="18" spans="1:14" x14ac:dyDescent="0.25">
      <c r="A18" s="4">
        <f>'PQBRT Data'!D17+'PQBRT Data'!E17</f>
        <v>3.2705239999999999E-3</v>
      </c>
      <c r="B18" s="4">
        <f t="shared" si="0"/>
        <v>-2.9999999999999997E-4</v>
      </c>
      <c r="C18" s="4">
        <f t="shared" si="1"/>
        <v>3.5705239999999998E-3</v>
      </c>
      <c r="D18" s="4">
        <f t="shared" si="2"/>
        <v>-2.9999999999999997E-4</v>
      </c>
      <c r="E18" s="4">
        <f>D18-'PQBRT Data'!D17</f>
        <v>-3.0862999999999997E-3</v>
      </c>
      <c r="F18" s="15">
        <f t="shared" si="3"/>
        <v>3.5162193098039231E-2</v>
      </c>
      <c r="G18" s="9">
        <f t="shared" si="4"/>
        <v>-3.1891669098039234E-2</v>
      </c>
      <c r="H18" s="11">
        <f t="shared" si="5"/>
        <v>-2.4853826595485815</v>
      </c>
      <c r="I18" s="11">
        <f t="shared" si="6"/>
        <v>-2.3609940274759165</v>
      </c>
      <c r="J18" s="11">
        <f t="shared" si="7"/>
        <v>-0.12438863207266504</v>
      </c>
      <c r="K18" s="11"/>
      <c r="N18" s="2">
        <v>525312</v>
      </c>
    </row>
    <row r="19" spans="1:14" x14ac:dyDescent="0.25">
      <c r="A19" s="4">
        <f>'PQBRT Data'!D18+'PQBRT Data'!E18</f>
        <v>3.9728920000000004E-3</v>
      </c>
      <c r="B19" s="4">
        <f t="shared" si="0"/>
        <v>-2.9999999999999997E-4</v>
      </c>
      <c r="C19" s="4">
        <f t="shared" si="1"/>
        <v>4.2728920000000004E-3</v>
      </c>
      <c r="D19" s="4">
        <f t="shared" si="2"/>
        <v>-2.9999999999999997E-4</v>
      </c>
      <c r="E19" s="4">
        <f>D19-'PQBRT Data'!D18</f>
        <v>-3.6947799999999999E-3</v>
      </c>
      <c r="F19" s="15">
        <f t="shared" si="3"/>
        <v>3.5800026480000018E-2</v>
      </c>
      <c r="G19" s="9">
        <f t="shared" si="4"/>
        <v>-3.1827134480000019E-2</v>
      </c>
      <c r="H19" s="11">
        <f t="shared" si="5"/>
        <v>-2.4008932407441743</v>
      </c>
      <c r="I19" s="11">
        <f t="shared" si="6"/>
        <v>-2.2932690790574695</v>
      </c>
      <c r="J19" s="11">
        <f t="shared" si="7"/>
        <v>-0.10762416168670486</v>
      </c>
      <c r="K19" s="11"/>
      <c r="N19" s="1">
        <v>623616</v>
      </c>
    </row>
    <row r="20" spans="1:14" x14ac:dyDescent="0.25">
      <c r="A20" s="4">
        <f>'PQBRT Data'!D19+'PQBRT Data'!E19</f>
        <v>5.7960620000000003E-3</v>
      </c>
      <c r="B20" s="4">
        <f t="shared" si="0"/>
        <v>-2.9999999999999997E-4</v>
      </c>
      <c r="C20" s="4">
        <f t="shared" si="1"/>
        <v>6.0960620000000002E-3</v>
      </c>
      <c r="D20" s="4">
        <f t="shared" si="2"/>
        <v>-2.9999999999999997E-4</v>
      </c>
      <c r="E20" s="4">
        <f>D20-'PQBRT Data'!D19</f>
        <v>-5.3243500000000003E-3</v>
      </c>
      <c r="F20" s="15">
        <f t="shared" si="3"/>
        <v>3.6449559836734709E-2</v>
      </c>
      <c r="G20" s="9">
        <f t="shared" si="4"/>
        <v>-3.0653497836734708E-2</v>
      </c>
      <c r="H20" s="11">
        <f t="shared" si="5"/>
        <v>-2.2368669775635506</v>
      </c>
      <c r="I20" s="11">
        <f t="shared" si="6"/>
        <v>-2.2445416773531441</v>
      </c>
      <c r="J20" s="11">
        <f t="shared" si="7"/>
        <v>7.6746997895935642E-3</v>
      </c>
      <c r="K20" s="11"/>
      <c r="N20" s="2">
        <v>705536</v>
      </c>
    </row>
    <row r="21" spans="1:14" x14ac:dyDescent="0.25">
      <c r="A21" s="4">
        <f>'PQBRT Data'!D20+'PQBRT Data'!E20</f>
        <v>6.3676200000000001E-3</v>
      </c>
      <c r="B21" s="4">
        <f t="shared" si="0"/>
        <v>-2.9999999999999997E-4</v>
      </c>
      <c r="C21" s="4">
        <f t="shared" si="1"/>
        <v>6.66762E-3</v>
      </c>
      <c r="D21" s="4">
        <f t="shared" si="2"/>
        <v>-2.9999999999999997E-4</v>
      </c>
      <c r="E21" s="4">
        <f>D21-'PQBRT Data'!D20</f>
        <v>-5.6068799999999999E-3</v>
      </c>
      <c r="F21" s="15">
        <f t="shared" si="3"/>
        <v>3.7088174375000012E-2</v>
      </c>
      <c r="G21" s="9">
        <f t="shared" si="4"/>
        <v>-3.0720554375000011E-2</v>
      </c>
      <c r="H21" s="11">
        <f t="shared" si="5"/>
        <v>-2.1960228618575925</v>
      </c>
      <c r="I21" s="11">
        <f t="shared" si="6"/>
        <v>-2.2011730163885082</v>
      </c>
      <c r="J21" s="11">
        <f t="shared" si="7"/>
        <v>5.1501545309156072E-3</v>
      </c>
      <c r="K21" s="11"/>
      <c r="N21" s="1">
        <v>787456</v>
      </c>
    </row>
    <row r="22" spans="1:14" x14ac:dyDescent="0.25">
      <c r="A22" s="4">
        <f>'PQBRT Data'!D21+'PQBRT Data'!E21</f>
        <v>7.5772199999999991E-3</v>
      </c>
      <c r="B22" s="4">
        <f t="shared" si="0"/>
        <v>-2.9999999999999997E-4</v>
      </c>
      <c r="C22" s="4">
        <f t="shared" si="1"/>
        <v>7.877219999999999E-3</v>
      </c>
      <c r="D22" s="4">
        <f t="shared" si="2"/>
        <v>-2.9999999999999997E-4</v>
      </c>
      <c r="E22" s="4">
        <f>D22-'PQBRT Data'!D21</f>
        <v>-6.4601599999999995E-3</v>
      </c>
      <c r="F22" s="15">
        <f t="shared" si="3"/>
        <v>3.7741803191489377E-2</v>
      </c>
      <c r="G22" s="9">
        <f t="shared" si="4"/>
        <v>-3.0164583191489378E-2</v>
      </c>
      <c r="H22" s="11">
        <f t="shared" si="5"/>
        <v>-2.1204901030898928</v>
      </c>
      <c r="I22" s="11">
        <f t="shared" si="6"/>
        <v>-2.1334076054904427</v>
      </c>
      <c r="J22" s="11">
        <f t="shared" si="7"/>
        <v>1.2917502400549896E-2</v>
      </c>
      <c r="K22" s="11"/>
      <c r="N22" s="2">
        <v>934912</v>
      </c>
    </row>
    <row r="23" spans="1:14" x14ac:dyDescent="0.25">
      <c r="A23" s="4">
        <f>'PQBRT Data'!D22+'PQBRT Data'!E22</f>
        <v>7.54099E-3</v>
      </c>
      <c r="B23" s="4">
        <f t="shared" si="0"/>
        <v>-2.9999999999999997E-4</v>
      </c>
      <c r="C23" s="4">
        <f t="shared" si="1"/>
        <v>7.8409900000000008E-3</v>
      </c>
      <c r="D23" s="4">
        <f t="shared" si="2"/>
        <v>-2.9999999999999997E-4</v>
      </c>
      <c r="E23" s="4">
        <f>D23-'PQBRT Data'!D22</f>
        <v>-6.6473299999999999E-3</v>
      </c>
      <c r="F23" s="15">
        <f t="shared" si="3"/>
        <v>3.8397555000000014E-2</v>
      </c>
      <c r="G23" s="9">
        <f t="shared" si="4"/>
        <v>-3.0856565000000013E-2</v>
      </c>
      <c r="H23" s="11">
        <f t="shared" si="5"/>
        <v>-2.1225716351231578</v>
      </c>
      <c r="I23" s="11">
        <f t="shared" si="6"/>
        <v>-2.0696561455587368</v>
      </c>
      <c r="J23" s="11">
        <f t="shared" si="7"/>
        <v>-5.2915489564421048E-2</v>
      </c>
      <c r="K23" s="11"/>
      <c r="N23" s="1">
        <v>1098752</v>
      </c>
    </row>
    <row r="24" spans="1:14" x14ac:dyDescent="0.25">
      <c r="A24" s="4">
        <f>'PQBRT Data'!D23+'PQBRT Data'!E23</f>
        <v>9.9004499999999999E-3</v>
      </c>
      <c r="B24" s="4">
        <f t="shared" si="0"/>
        <v>-2.9999999999999997E-4</v>
      </c>
      <c r="C24" s="4">
        <f t="shared" si="1"/>
        <v>1.020045E-2</v>
      </c>
      <c r="D24" s="4">
        <f t="shared" si="2"/>
        <v>-2.9999999999999997E-4</v>
      </c>
      <c r="E24" s="4">
        <f>D24-'PQBRT Data'!D23</f>
        <v>-8.0186600000000004E-3</v>
      </c>
      <c r="F24" s="15">
        <f t="shared" si="3"/>
        <v>3.9083256444444457E-2</v>
      </c>
      <c r="G24" s="9">
        <f t="shared" si="4"/>
        <v>-2.9182806444444459E-2</v>
      </c>
      <c r="H24" s="11">
        <f t="shared" si="5"/>
        <v>-2.0043450651928194</v>
      </c>
      <c r="I24" s="11">
        <f t="shared" si="6"/>
        <v>-2.0147821985000531</v>
      </c>
      <c r="J24" s="11">
        <f t="shared" si="7"/>
        <v>1.0437133307233726E-2</v>
      </c>
      <c r="K24" s="11"/>
      <c r="N24" s="2">
        <v>1262592</v>
      </c>
    </row>
    <row r="25" spans="1:14" x14ac:dyDescent="0.25">
      <c r="A25" s="4">
        <f>'PQBRT Data'!D24+'PQBRT Data'!E24</f>
        <v>1.129232E-2</v>
      </c>
      <c r="B25" s="4">
        <f t="shared" si="0"/>
        <v>-2.9999999999999997E-4</v>
      </c>
      <c r="C25" s="4">
        <f t="shared" si="1"/>
        <v>1.159232E-2</v>
      </c>
      <c r="D25" s="4">
        <f t="shared" si="2"/>
        <v>-2.9999999999999997E-4</v>
      </c>
      <c r="E25" s="4">
        <f>D25-'PQBRT Data'!D24</f>
        <v>-9.6664300000000002E-3</v>
      </c>
      <c r="F25" s="15">
        <f t="shared" si="3"/>
        <v>3.974650204545456E-2</v>
      </c>
      <c r="G25" s="9">
        <f t="shared" si="4"/>
        <v>-2.8454182045454558E-2</v>
      </c>
      <c r="H25" s="11">
        <f t="shared" si="5"/>
        <v>-1.9472168233815585</v>
      </c>
      <c r="I25" s="11">
        <f t="shared" si="6"/>
        <v>-1.9666128595010699</v>
      </c>
      <c r="J25" s="11">
        <f t="shared" si="7"/>
        <v>1.9396036119511351E-2</v>
      </c>
      <c r="K25" s="11"/>
      <c r="N25" s="1">
        <v>1426432</v>
      </c>
    </row>
    <row r="26" spans="1:14" x14ac:dyDescent="0.25">
      <c r="A26" s="4">
        <f>'PQBRT Data'!D25+'PQBRT Data'!E25</f>
        <v>1.252347E-2</v>
      </c>
      <c r="B26" s="4">
        <f t="shared" si="0"/>
        <v>-2.9999999999999997E-4</v>
      </c>
      <c r="C26" s="4">
        <f t="shared" si="1"/>
        <v>1.282347E-2</v>
      </c>
      <c r="D26" s="4">
        <f t="shared" si="2"/>
        <v>-2.9999999999999997E-4</v>
      </c>
      <c r="E26" s="4">
        <f>D26-'PQBRT Data'!D25</f>
        <v>-1.05355E-2</v>
      </c>
      <c r="F26" s="15">
        <f t="shared" si="3"/>
        <v>4.0408227209302344E-2</v>
      </c>
      <c r="G26" s="9">
        <f t="shared" si="4"/>
        <v>-2.7884757209302342E-2</v>
      </c>
      <c r="H26" s="11">
        <f t="shared" si="5"/>
        <v>-1.9022753202427563</v>
      </c>
      <c r="I26" s="11">
        <f t="shared" si="6"/>
        <v>-1.9236867097702346</v>
      </c>
      <c r="J26" s="11">
        <f t="shared" si="7"/>
        <v>2.1411389527478342E-2</v>
      </c>
      <c r="K26" s="11"/>
      <c r="N26" s="2">
        <v>1590272</v>
      </c>
    </row>
    <row r="27" spans="1:14" x14ac:dyDescent="0.25">
      <c r="A27" s="4">
        <f>'PQBRT Data'!D26+'PQBRT Data'!E26</f>
        <v>1.4144810000000001E-2</v>
      </c>
      <c r="B27" s="4">
        <f t="shared" si="0"/>
        <v>-2.9999999999999997E-4</v>
      </c>
      <c r="C27" s="4">
        <f t="shared" si="1"/>
        <v>1.4444810000000001E-2</v>
      </c>
      <c r="D27" s="4">
        <f t="shared" si="2"/>
        <v>-2.9999999999999997E-4</v>
      </c>
      <c r="E27" s="4">
        <f>D27-'PQBRT Data'!D26</f>
        <v>-1.17123E-2</v>
      </c>
      <c r="F27" s="15">
        <f t="shared" si="3"/>
        <v>4.1072150000000016E-2</v>
      </c>
      <c r="G27" s="9">
        <f t="shared" si="4"/>
        <v>-2.6927340000000015E-2</v>
      </c>
      <c r="H27" s="11">
        <f t="shared" si="5"/>
        <v>-1.8494028818235162</v>
      </c>
      <c r="I27" s="11">
        <f t="shared" si="6"/>
        <v>-1.8849735396109741</v>
      </c>
      <c r="J27" s="11">
        <f t="shared" si="7"/>
        <v>3.5570657787457938E-2</v>
      </c>
      <c r="K27" s="11"/>
      <c r="N27" s="1">
        <v>1754112</v>
      </c>
    </row>
    <row r="28" spans="1:14" x14ac:dyDescent="0.25">
      <c r="A28" s="4">
        <f>'PQBRT Data'!D27+'PQBRT Data'!E27</f>
        <v>1.4723159999999999E-2</v>
      </c>
      <c r="B28" s="4">
        <f t="shared" si="0"/>
        <v>-2.9999999999999997E-4</v>
      </c>
      <c r="C28" s="4">
        <f t="shared" si="1"/>
        <v>1.5023159999999999E-2</v>
      </c>
      <c r="D28" s="4">
        <f t="shared" si="2"/>
        <v>-2.9999999999999997E-4</v>
      </c>
      <c r="E28" s="4">
        <f>D28-'PQBRT Data'!D27</f>
        <v>-1.2707E-2</v>
      </c>
      <c r="F28" s="15">
        <f t="shared" si="3"/>
        <v>4.1728914390243912E-2</v>
      </c>
      <c r="G28" s="9">
        <f t="shared" si="4"/>
        <v>-2.7005754390243913E-2</v>
      </c>
      <c r="H28" s="11">
        <f t="shared" si="5"/>
        <v>-1.8319989683084512</v>
      </c>
      <c r="I28" s="11">
        <f t="shared" si="6"/>
        <v>-1.84971979302441</v>
      </c>
      <c r="J28" s="11">
        <f t="shared" si="7"/>
        <v>1.7720824715958816E-2</v>
      </c>
      <c r="K28" s="11"/>
      <c r="N28" s="2">
        <v>1917952</v>
      </c>
    </row>
    <row r="29" spans="1:14" x14ac:dyDescent="0.25">
      <c r="A29" s="4">
        <f>'PQBRT Data'!D28+'PQBRT Data'!E28</f>
        <v>1.5849080000000002E-2</v>
      </c>
      <c r="B29" s="4">
        <f t="shared" si="0"/>
        <v>-2.9999999999999997E-4</v>
      </c>
      <c r="C29" s="4">
        <f t="shared" si="1"/>
        <v>1.6149080000000003E-2</v>
      </c>
      <c r="D29" s="4">
        <f t="shared" si="2"/>
        <v>-2.9999999999999997E-4</v>
      </c>
      <c r="E29" s="4">
        <f>D29-'PQBRT Data'!D28</f>
        <v>-1.38271E-2</v>
      </c>
      <c r="F29" s="15">
        <f t="shared" si="3"/>
        <v>4.2404058250000008E-2</v>
      </c>
      <c r="G29" s="9">
        <f t="shared" si="4"/>
        <v>-2.6554978250000007E-2</v>
      </c>
      <c r="H29" s="11">
        <f t="shared" si="5"/>
        <v>-1.7999959424380025</v>
      </c>
      <c r="I29" s="11">
        <f t="shared" si="6"/>
        <v>-1.8173575983288659</v>
      </c>
      <c r="J29" s="11">
        <f t="shared" si="7"/>
        <v>1.7361655890863359E-2</v>
      </c>
      <c r="K29" s="11"/>
      <c r="N29" s="1">
        <v>2081792</v>
      </c>
    </row>
    <row r="30" spans="1:14" x14ac:dyDescent="0.25">
      <c r="A30" s="4">
        <f>'PQBRT Data'!D29+'PQBRT Data'!E29</f>
        <v>1.7082489999999999E-2</v>
      </c>
      <c r="B30" s="4">
        <f t="shared" si="0"/>
        <v>-2.9999999999999997E-4</v>
      </c>
      <c r="C30" s="4">
        <f t="shared" si="1"/>
        <v>1.738249E-2</v>
      </c>
      <c r="D30" s="4">
        <f t="shared" si="2"/>
        <v>-2.9999999999999997E-4</v>
      </c>
      <c r="E30" s="4">
        <f>D30-'PQBRT Data'!D29</f>
        <v>-1.48918E-2</v>
      </c>
      <c r="F30" s="15">
        <f t="shared" si="3"/>
        <v>4.3084955128205142E-2</v>
      </c>
      <c r="G30" s="9">
        <f t="shared" si="4"/>
        <v>-2.6002465128205143E-2</v>
      </c>
      <c r="H30" s="11">
        <f t="shared" si="5"/>
        <v>-1.7674488248389115</v>
      </c>
      <c r="I30" s="11">
        <f t="shared" si="6"/>
        <v>-1.7874483656739537</v>
      </c>
      <c r="J30" s="11">
        <f t="shared" si="7"/>
        <v>1.9999540835042184E-2</v>
      </c>
      <c r="K30" s="11"/>
      <c r="N30" s="2">
        <v>2245632</v>
      </c>
    </row>
    <row r="31" spans="1:14" x14ac:dyDescent="0.25">
      <c r="A31" s="4">
        <f>'PQBRT Data'!D30+'PQBRT Data'!E30</f>
        <v>1.8636960000000001E-2</v>
      </c>
      <c r="B31" s="4">
        <f t="shared" si="0"/>
        <v>-2.9999999999999997E-4</v>
      </c>
      <c r="C31" s="4">
        <f t="shared" si="1"/>
        <v>1.8936960000000003E-2</v>
      </c>
      <c r="D31" s="4">
        <f t="shared" si="2"/>
        <v>-2.9999999999999997E-4</v>
      </c>
      <c r="E31" s="4">
        <f>D31-'PQBRT Data'!D30</f>
        <v>-1.57407E-2</v>
      </c>
      <c r="F31" s="15">
        <f t="shared" si="3"/>
        <v>4.376923052631581E-2</v>
      </c>
      <c r="G31" s="9">
        <f t="shared" si="4"/>
        <v>-2.5132270526315809E-2</v>
      </c>
      <c r="H31" s="11">
        <f t="shared" si="5"/>
        <v>-1.7296249269014039</v>
      </c>
      <c r="I31" s="11">
        <f t="shared" si="6"/>
        <v>-1.7596462968797741</v>
      </c>
      <c r="J31" s="11">
        <f t="shared" si="7"/>
        <v>3.0021369978370238E-2</v>
      </c>
      <c r="K31" s="11"/>
      <c r="N31" s="1">
        <v>2409472</v>
      </c>
    </row>
    <row r="32" spans="1:14" x14ac:dyDescent="0.25">
      <c r="A32" s="4">
        <f>'PQBRT Data'!D31+'PQBRT Data'!E31</f>
        <v>2.0076800000000002E-2</v>
      </c>
      <c r="B32" s="4">
        <f t="shared" si="0"/>
        <v>-2.9999999999999997E-4</v>
      </c>
      <c r="C32" s="4">
        <f t="shared" si="1"/>
        <v>2.0376800000000004E-2</v>
      </c>
      <c r="D32" s="4">
        <f t="shared" si="2"/>
        <v>-2.9999999999999997E-4</v>
      </c>
      <c r="E32" s="4">
        <f>D32-'PQBRT Data'!D31</f>
        <v>-1.6998500000000003E-2</v>
      </c>
      <c r="F32" s="15">
        <f t="shared" si="3"/>
        <v>4.4448481081081091E-2</v>
      </c>
      <c r="G32" s="9">
        <f t="shared" si="4"/>
        <v>-2.4371681081081089E-2</v>
      </c>
      <c r="H32" s="11">
        <f t="shared" si="5"/>
        <v>-1.6973055073183678</v>
      </c>
      <c r="I32" s="11">
        <f t="shared" si="6"/>
        <v>-1.7336739253271265</v>
      </c>
      <c r="J32" s="11">
        <f t="shared" si="7"/>
        <v>3.6368418008758674E-2</v>
      </c>
      <c r="K32" s="11"/>
      <c r="N32" s="2">
        <v>2573312</v>
      </c>
    </row>
    <row r="33" spans="1:14" x14ac:dyDescent="0.25">
      <c r="A33" s="4">
        <f>'PQBRT Data'!D32+'PQBRT Data'!E32</f>
        <v>2.173367E-2</v>
      </c>
      <c r="B33" s="4">
        <f t="shared" si="0"/>
        <v>-2.9999999999999997E-4</v>
      </c>
      <c r="C33" s="4">
        <f t="shared" si="1"/>
        <v>2.2033670000000002E-2</v>
      </c>
      <c r="D33" s="4">
        <f t="shared" si="2"/>
        <v>-2.9999999999999997E-4</v>
      </c>
      <c r="E33" s="4">
        <f>D33-'PQBRT Data'!D32</f>
        <v>-1.8004200000000001E-2</v>
      </c>
      <c r="F33" s="15">
        <f t="shared" si="3"/>
        <v>4.5125472222222233E-2</v>
      </c>
      <c r="G33" s="9">
        <f t="shared" si="4"/>
        <v>-2.3391802222222233E-2</v>
      </c>
      <c r="H33" s="11">
        <f t="shared" si="5"/>
        <v>-1.6628669314719549</v>
      </c>
      <c r="I33" s="11">
        <f t="shared" si="6"/>
        <v>-1.7093052196176917</v>
      </c>
      <c r="J33" s="11">
        <f t="shared" si="7"/>
        <v>4.6438288145736806E-2</v>
      </c>
      <c r="K33" s="11"/>
      <c r="N33" s="1">
        <v>2737152</v>
      </c>
    </row>
    <row r="34" spans="1:14" x14ac:dyDescent="0.25">
      <c r="A34" s="4">
        <f>'PQBRT Data'!D33+'PQBRT Data'!E33</f>
        <v>2.1749750000000002E-2</v>
      </c>
      <c r="B34" s="4">
        <f t="shared" si="0"/>
        <v>-2.9999999999999997E-4</v>
      </c>
      <c r="C34" s="4">
        <f t="shared" si="1"/>
        <v>2.2049750000000003E-2</v>
      </c>
      <c r="D34" s="4">
        <f t="shared" si="2"/>
        <v>-2.9999999999999997E-4</v>
      </c>
      <c r="E34" s="4">
        <f>D34-'PQBRT Data'!D33</f>
        <v>-1.8786900000000002E-2</v>
      </c>
      <c r="F34" s="15">
        <f t="shared" si="3"/>
        <v>4.5793809428571447E-2</v>
      </c>
      <c r="G34" s="9">
        <f t="shared" si="4"/>
        <v>-2.4044059428571445E-2</v>
      </c>
      <c r="H34" s="11">
        <f t="shared" si="5"/>
        <v>-1.6625457306286298</v>
      </c>
      <c r="I34" s="11">
        <f t="shared" si="6"/>
        <v>-1.6863536070162484</v>
      </c>
      <c r="J34" s="11">
        <f t="shared" si="7"/>
        <v>2.3807876387618609E-2</v>
      </c>
      <c r="K34" s="11"/>
      <c r="N34" s="2">
        <v>2900992</v>
      </c>
    </row>
    <row r="35" spans="1:14" x14ac:dyDescent="0.25">
      <c r="A35" s="4">
        <f>'PQBRT Data'!D34+'PQBRT Data'!E34</f>
        <v>2.4123719999999998E-2</v>
      </c>
      <c r="B35" s="4">
        <f t="shared" si="0"/>
        <v>-2.9999999999999997E-4</v>
      </c>
      <c r="C35" s="4">
        <f t="shared" si="1"/>
        <v>2.4423719999999999E-2</v>
      </c>
      <c r="D35" s="4">
        <f t="shared" si="2"/>
        <v>-2.9999999999999997E-4</v>
      </c>
      <c r="E35" s="4">
        <f>D35-'PQBRT Data'!D34</f>
        <v>-1.99586E-2</v>
      </c>
      <c r="F35" s="15">
        <f t="shared" si="3"/>
        <v>4.6500987647058845E-2</v>
      </c>
      <c r="G35" s="9">
        <f t="shared" si="4"/>
        <v>-2.2377267647058847E-2</v>
      </c>
      <c r="H35" s="11">
        <f t="shared" si="5"/>
        <v>-1.6175557209555469</v>
      </c>
      <c r="I35" s="11">
        <f t="shared" si="6"/>
        <v>-1.6646632918490907</v>
      </c>
      <c r="J35" s="11">
        <f t="shared" si="7"/>
        <v>4.7107570893543782E-2</v>
      </c>
      <c r="K35" s="11"/>
      <c r="N35" s="1">
        <v>3064832</v>
      </c>
    </row>
    <row r="36" spans="1:14" x14ac:dyDescent="0.25">
      <c r="A36" s="4">
        <f>'PQBRT Data'!D35+'PQBRT Data'!E35</f>
        <v>2.4414889999999998E-2</v>
      </c>
      <c r="B36" s="4">
        <f t="shared" si="0"/>
        <v>-2.9999999999999997E-4</v>
      </c>
      <c r="C36" s="4">
        <f t="shared" si="1"/>
        <v>2.471489E-2</v>
      </c>
      <c r="D36" s="4">
        <f t="shared" si="2"/>
        <v>-2.9999999999999997E-4</v>
      </c>
      <c r="E36" s="4">
        <f>D36-'PQBRT Data'!D35</f>
        <v>-2.1027500000000001E-2</v>
      </c>
      <c r="F36" s="15">
        <f t="shared" si="3"/>
        <v>4.7179086666666689E-2</v>
      </c>
      <c r="G36" s="9">
        <f t="shared" si="4"/>
        <v>-2.2764196666666691E-2</v>
      </c>
      <c r="H36" s="11">
        <f t="shared" si="5"/>
        <v>-1.6123452280663466</v>
      </c>
      <c r="I36" s="11">
        <f t="shared" si="6"/>
        <v>-1.644102837560947</v>
      </c>
      <c r="J36" s="11">
        <f t="shared" si="7"/>
        <v>3.1757609494600381E-2</v>
      </c>
      <c r="K36" s="11"/>
      <c r="N36" s="2">
        <v>3228672</v>
      </c>
    </row>
    <row r="37" spans="1:14" x14ac:dyDescent="0.25">
      <c r="A37" s="4">
        <f>'PQBRT Data'!D36+'PQBRT Data'!E36</f>
        <v>2.6662619999999998E-2</v>
      </c>
      <c r="B37" s="4">
        <f t="shared" si="0"/>
        <v>-2.9999999999999997E-4</v>
      </c>
      <c r="C37" s="4">
        <f t="shared" si="1"/>
        <v>2.696262E-2</v>
      </c>
      <c r="D37" s="4">
        <f t="shared" si="2"/>
        <v>-2.9999999999999997E-4</v>
      </c>
      <c r="E37" s="4">
        <f>D37-'PQBRT Data'!D36</f>
        <v>-2.1961600000000001E-2</v>
      </c>
      <c r="F37" s="15">
        <f t="shared" si="3"/>
        <v>4.7890467812500018E-2</v>
      </c>
      <c r="G37" s="9">
        <f t="shared" si="4"/>
        <v>-2.122784781250002E-2</v>
      </c>
      <c r="H37" s="11">
        <f t="shared" si="5"/>
        <v>-1.5740971769163339</v>
      </c>
      <c r="I37" s="11">
        <f t="shared" si="6"/>
        <v>-1.6245603391213379</v>
      </c>
      <c r="J37" s="11">
        <f t="shared" si="7"/>
        <v>5.046316220500402E-2</v>
      </c>
      <c r="K37" s="11"/>
      <c r="N37" s="1">
        <v>3392512</v>
      </c>
    </row>
    <row r="38" spans="1:14" x14ac:dyDescent="0.25">
      <c r="A38" s="4">
        <f>'PQBRT Data'!D37+'PQBRT Data'!E37</f>
        <v>2.837224E-2</v>
      </c>
      <c r="B38" s="4">
        <f t="shared" si="0"/>
        <v>-2.9999999999999997E-4</v>
      </c>
      <c r="C38" s="4">
        <f t="shared" si="1"/>
        <v>2.8672240000000002E-2</v>
      </c>
      <c r="D38" s="4">
        <f t="shared" si="2"/>
        <v>-2.9999999999999997E-4</v>
      </c>
      <c r="E38" s="4">
        <f>D38-'PQBRT Data'!D37</f>
        <v>-2.34971E-2</v>
      </c>
      <c r="F38" s="15">
        <f t="shared" si="3"/>
        <v>4.8575237096774207E-2</v>
      </c>
      <c r="G38" s="9">
        <f t="shared" si="4"/>
        <v>-2.0202997096774207E-2</v>
      </c>
      <c r="H38" s="11">
        <f t="shared" si="5"/>
        <v>-1.5471063751228578</v>
      </c>
      <c r="I38" s="11">
        <f t="shared" si="6"/>
        <v>-1.6077627686682794</v>
      </c>
      <c r="J38" s="11">
        <f t="shared" si="7"/>
        <v>6.0656393545421627E-2</v>
      </c>
      <c r="K38" s="11"/>
      <c r="N38" s="2">
        <v>3539968</v>
      </c>
    </row>
    <row r="39" spans="1:14" x14ac:dyDescent="0.25">
      <c r="A39" s="4">
        <f>'PQBRT Data'!D38+'PQBRT Data'!E38</f>
        <v>2.8523739999999999E-2</v>
      </c>
      <c r="B39" s="4">
        <f t="shared" si="0"/>
        <v>-2.9999999999999997E-4</v>
      </c>
      <c r="C39" s="4">
        <f t="shared" si="1"/>
        <v>2.882374E-2</v>
      </c>
      <c r="D39" s="4">
        <f t="shared" si="2"/>
        <v>-2.9999999999999997E-4</v>
      </c>
      <c r="E39" s="4">
        <f>D39-'PQBRT Data'!D38</f>
        <v>-2.4336E-2</v>
      </c>
      <c r="F39" s="15">
        <f t="shared" si="3"/>
        <v>4.9248670333333334E-2</v>
      </c>
      <c r="G39" s="9">
        <f t="shared" si="4"/>
        <v>-2.0724930333333336E-2</v>
      </c>
      <c r="H39" s="11">
        <f t="shared" si="5"/>
        <v>-1.5447935308933831</v>
      </c>
      <c r="I39" s="11">
        <f t="shared" si="6"/>
        <v>-1.5899005195746483</v>
      </c>
      <c r="J39" s="11">
        <f t="shared" si="7"/>
        <v>4.510698868126517E-2</v>
      </c>
      <c r="K39" s="11"/>
      <c r="N39" s="1">
        <v>3703808</v>
      </c>
    </row>
    <row r="40" spans="1:14" x14ac:dyDescent="0.25">
      <c r="A40" s="4">
        <f>'PQBRT Data'!D39+'PQBRT Data'!E39</f>
        <v>3.0122679999999999E-2</v>
      </c>
      <c r="B40" s="4">
        <f t="shared" si="0"/>
        <v>-2.9999999999999997E-4</v>
      </c>
      <c r="C40" s="4">
        <f t="shared" si="1"/>
        <v>3.0422680000000001E-2</v>
      </c>
      <c r="D40" s="4">
        <f t="shared" si="2"/>
        <v>-2.9999999999999997E-4</v>
      </c>
      <c r="E40" s="4">
        <f>D40-'PQBRT Data'!D39</f>
        <v>-2.50726E-2</v>
      </c>
      <c r="F40" s="15">
        <f t="shared" si="3"/>
        <v>4.9963323103448282E-2</v>
      </c>
      <c r="G40" s="9">
        <f t="shared" si="4"/>
        <v>-1.9840643103448283E-2</v>
      </c>
      <c r="H40" s="11">
        <f t="shared" si="5"/>
        <v>-1.5211063917862855</v>
      </c>
      <c r="I40" s="11">
        <f t="shared" si="6"/>
        <v>-1.5728115657424588</v>
      </c>
      <c r="J40" s="11">
        <f t="shared" si="7"/>
        <v>5.1705173956173356E-2</v>
      </c>
      <c r="K40" s="11"/>
      <c r="N40" s="2">
        <v>3867648</v>
      </c>
    </row>
    <row r="41" spans="1:14" x14ac:dyDescent="0.25">
      <c r="A41" s="4">
        <f>'PQBRT Data'!D40+'PQBRT Data'!E40</f>
        <v>3.1768270000000001E-2</v>
      </c>
      <c r="B41" s="4">
        <f t="shared" si="0"/>
        <v>-2.9999999999999997E-4</v>
      </c>
      <c r="C41" s="4">
        <f t="shared" si="1"/>
        <v>3.2068270000000003E-2</v>
      </c>
      <c r="D41" s="4">
        <f t="shared" si="2"/>
        <v>-2.9999999999999997E-4</v>
      </c>
      <c r="E41" s="4">
        <f>D41-'PQBRT Data'!D40</f>
        <v>-2.6702800000000002E-2</v>
      </c>
      <c r="F41" s="15">
        <f t="shared" si="3"/>
        <v>5.067191750000001E-2</v>
      </c>
      <c r="G41" s="9">
        <f t="shared" si="4"/>
        <v>-1.8903647500000009E-2</v>
      </c>
      <c r="H41" s="11">
        <f t="shared" si="5"/>
        <v>-1.4980064348395457</v>
      </c>
      <c r="I41" s="11">
        <f t="shared" si="6"/>
        <v>-1.5564317210847491</v>
      </c>
      <c r="J41" s="11">
        <f t="shared" si="7"/>
        <v>5.8425286245203489E-2</v>
      </c>
      <c r="K41" s="11"/>
      <c r="N41" s="1">
        <v>4031488</v>
      </c>
    </row>
    <row r="42" spans="1:14" x14ac:dyDescent="0.25">
      <c r="A42" s="4">
        <f>'PQBRT Data'!D41+'PQBRT Data'!E41</f>
        <v>3.1989040000000003E-2</v>
      </c>
      <c r="B42" s="4">
        <f t="shared" si="0"/>
        <v>-2.9999999999999997E-4</v>
      </c>
      <c r="C42" s="4">
        <f t="shared" si="1"/>
        <v>3.2289040000000005E-2</v>
      </c>
      <c r="D42" s="4">
        <f t="shared" si="2"/>
        <v>-2.9999999999999997E-4</v>
      </c>
      <c r="E42" s="4">
        <f>D42-'PQBRT Data'!D41</f>
        <v>-2.7350000000000003E-2</v>
      </c>
      <c r="F42" s="15">
        <f t="shared" si="3"/>
        <v>5.1372052592592601E-2</v>
      </c>
      <c r="G42" s="9">
        <f t="shared" si="4"/>
        <v>-1.9383012592592598E-2</v>
      </c>
      <c r="H42" s="11">
        <f t="shared" si="5"/>
        <v>-1.4949987930186921</v>
      </c>
      <c r="I42" s="11">
        <f t="shared" si="6"/>
        <v>-1.5407044735738316</v>
      </c>
      <c r="J42" s="11">
        <f t="shared" si="7"/>
        <v>4.5705680555139461E-2</v>
      </c>
      <c r="K42" s="11"/>
      <c r="N42" s="2">
        <v>4195328</v>
      </c>
    </row>
    <row r="43" spans="1:14" x14ac:dyDescent="0.25">
      <c r="A43" s="4">
        <f>'PQBRT Data'!D42+'PQBRT Data'!E42</f>
        <v>3.4855579999999997E-2</v>
      </c>
      <c r="B43" s="4">
        <f t="shared" si="0"/>
        <v>-2.9999999999999997E-4</v>
      </c>
      <c r="C43" s="4">
        <f t="shared" si="1"/>
        <v>3.5155579999999999E-2</v>
      </c>
      <c r="D43" s="4">
        <f t="shared" si="2"/>
        <v>-2.9999999999999997E-4</v>
      </c>
      <c r="E43" s="4">
        <f>D43-'PQBRT Data'!D42</f>
        <v>-2.8846300000000002E-2</v>
      </c>
      <c r="F43" s="15">
        <f t="shared" si="3"/>
        <v>5.2117553076923083E-2</v>
      </c>
      <c r="G43" s="9">
        <f t="shared" si="4"/>
        <v>-1.7261973076923086E-2</v>
      </c>
      <c r="H43" s="11">
        <f t="shared" si="5"/>
        <v>-1.4577276861679347</v>
      </c>
      <c r="I43" s="11">
        <f t="shared" si="6"/>
        <v>-1.5255798086403818</v>
      </c>
      <c r="J43" s="11">
        <f t="shared" si="7"/>
        <v>6.7852122472447096E-2</v>
      </c>
      <c r="K43" s="11"/>
      <c r="N43" s="1">
        <v>4359168</v>
      </c>
    </row>
    <row r="44" spans="1:14" x14ac:dyDescent="0.25">
      <c r="A44" s="4">
        <f>'PQBRT Data'!D43+'PQBRT Data'!E43</f>
        <v>3.587336E-2</v>
      </c>
      <c r="B44" s="4">
        <f t="shared" si="0"/>
        <v>-2.9999999999999997E-4</v>
      </c>
      <c r="C44" s="4">
        <f t="shared" si="1"/>
        <v>3.6173360000000002E-2</v>
      </c>
      <c r="D44" s="4">
        <f t="shared" si="2"/>
        <v>-2.9999999999999997E-4</v>
      </c>
      <c r="E44" s="4">
        <f>D44-'PQBRT Data'!D43</f>
        <v>-2.9609300000000002E-2</v>
      </c>
      <c r="F44" s="15">
        <f t="shared" si="3"/>
        <v>5.2808032000000012E-2</v>
      </c>
      <c r="G44" s="9">
        <f t="shared" si="4"/>
        <v>-1.6934672000000012E-2</v>
      </c>
      <c r="H44" s="11">
        <f t="shared" si="5"/>
        <v>-1.4452279441737883</v>
      </c>
      <c r="I44" s="11">
        <f t="shared" si="6"/>
        <v>-1.511013249771028</v>
      </c>
      <c r="J44" s="11">
        <f t="shared" si="7"/>
        <v>6.5785305597239718E-2</v>
      </c>
      <c r="K44" s="11"/>
      <c r="N44" s="2">
        <v>4523008</v>
      </c>
    </row>
    <row r="45" spans="1:14" x14ac:dyDescent="0.25">
      <c r="A45" s="4">
        <f>'PQBRT Data'!D44+'PQBRT Data'!E44</f>
        <v>3.6083749999999998E-2</v>
      </c>
      <c r="B45" s="4">
        <f t="shared" si="0"/>
        <v>-2.9999999999999997E-4</v>
      </c>
      <c r="C45" s="4">
        <f t="shared" si="1"/>
        <v>3.6383749999999999E-2</v>
      </c>
      <c r="D45" s="4">
        <f t="shared" si="2"/>
        <v>-2.9999999999999997E-4</v>
      </c>
      <c r="E45" s="4">
        <f>D45-'PQBRT Data'!D44</f>
        <v>-3.0810500000000001E-2</v>
      </c>
      <c r="F45" s="15">
        <f t="shared" si="3"/>
        <v>5.351364333333334E-2</v>
      </c>
      <c r="G45" s="9">
        <f t="shared" si="4"/>
        <v>-1.7429893333333342E-2</v>
      </c>
      <c r="H45" s="11">
        <f t="shared" si="5"/>
        <v>-1.4426883347753858</v>
      </c>
      <c r="I45" s="11">
        <f t="shared" si="6"/>
        <v>-1.4969650698992787</v>
      </c>
      <c r="J45" s="11">
        <f t="shared" si="7"/>
        <v>5.4276735123892861E-2</v>
      </c>
      <c r="K45" s="11"/>
      <c r="N45" s="1">
        <v>4686848</v>
      </c>
    </row>
    <row r="46" spans="1:14" x14ac:dyDescent="0.25">
      <c r="A46" s="4">
        <f>'PQBRT Data'!D45+'PQBRT Data'!E45</f>
        <v>3.8087309999999999E-2</v>
      </c>
      <c r="B46" s="4">
        <f t="shared" si="0"/>
        <v>-2.9999999999999997E-4</v>
      </c>
      <c r="C46" s="4">
        <f t="shared" si="1"/>
        <v>3.8387310000000001E-2</v>
      </c>
      <c r="D46" s="4">
        <f t="shared" si="2"/>
        <v>-2.9999999999999997E-4</v>
      </c>
      <c r="E46" s="4">
        <f>D46-'PQBRT Data'!D45</f>
        <v>-3.16204E-2</v>
      </c>
      <c r="F46" s="15">
        <f t="shared" si="3"/>
        <v>5.4271464782608705E-2</v>
      </c>
      <c r="G46" s="9">
        <f t="shared" si="4"/>
        <v>-1.6184154782608706E-2</v>
      </c>
      <c r="H46" s="11">
        <f t="shared" si="5"/>
        <v>-1.4192196992584694</v>
      </c>
      <c r="I46" s="11">
        <f t="shared" si="6"/>
        <v>-1.4833996383550394</v>
      </c>
      <c r="J46" s="11">
        <f t="shared" si="7"/>
        <v>6.4179939096570049E-2</v>
      </c>
      <c r="K46" s="11"/>
      <c r="N46" s="2">
        <v>4850688</v>
      </c>
    </row>
    <row r="47" spans="1:14" x14ac:dyDescent="0.25">
      <c r="A47" s="4">
        <f>'PQBRT Data'!D46+'PQBRT Data'!E46</f>
        <v>3.9333280000000005E-2</v>
      </c>
      <c r="B47" s="4">
        <f t="shared" si="0"/>
        <v>-2.9999999999999997E-4</v>
      </c>
      <c r="C47" s="4">
        <f t="shared" si="1"/>
        <v>3.9633280000000007E-2</v>
      </c>
      <c r="D47" s="4">
        <f t="shared" si="2"/>
        <v>-2.9999999999999997E-4</v>
      </c>
      <c r="E47" s="4">
        <f>D47-'PQBRT Data'!D46</f>
        <v>-3.2654300000000004E-2</v>
      </c>
      <c r="F47" s="15">
        <f t="shared" si="3"/>
        <v>5.5007108181818178E-2</v>
      </c>
      <c r="G47" s="9">
        <f t="shared" si="4"/>
        <v>-1.5673828181818172E-2</v>
      </c>
      <c r="H47" s="11">
        <f t="shared" si="5"/>
        <v>-1.40523983628781</v>
      </c>
      <c r="I47" s="11">
        <f t="shared" si="6"/>
        <v>-1.4702848763372618</v>
      </c>
      <c r="J47" s="11">
        <f t="shared" si="7"/>
        <v>6.5045040049451774E-2</v>
      </c>
      <c r="K47" s="11"/>
      <c r="N47" s="1">
        <v>5014528</v>
      </c>
    </row>
    <row r="48" spans="1:14" x14ac:dyDescent="0.25">
      <c r="A48" s="4">
        <f>'PQBRT Data'!D47+'PQBRT Data'!E47</f>
        <v>4.1011939999999997E-2</v>
      </c>
      <c r="B48" s="4">
        <f t="shared" si="0"/>
        <v>-2.9999999999999997E-4</v>
      </c>
      <c r="C48" s="4">
        <f t="shared" si="1"/>
        <v>4.1311939999999998E-2</v>
      </c>
      <c r="D48" s="4">
        <f t="shared" si="2"/>
        <v>-2.9999999999999997E-4</v>
      </c>
      <c r="E48" s="4">
        <f>D48-'PQBRT Data'!D47</f>
        <v>-3.4009600000000001E-2</v>
      </c>
      <c r="F48" s="15">
        <f t="shared" si="3"/>
        <v>5.575348095238096E-2</v>
      </c>
      <c r="G48" s="9">
        <f t="shared" si="4"/>
        <v>-1.4741540952380963E-2</v>
      </c>
      <c r="H48" s="11">
        <f t="shared" si="5"/>
        <v>-1.3870896866655189</v>
      </c>
      <c r="I48" s="11">
        <f t="shared" si="6"/>
        <v>-1.4575917999629597</v>
      </c>
      <c r="J48" s="11">
        <f t="shared" si="7"/>
        <v>7.0502113297440827E-2</v>
      </c>
      <c r="K48" s="11"/>
      <c r="N48" s="2">
        <v>5178368</v>
      </c>
    </row>
    <row r="49" spans="1:14" x14ac:dyDescent="0.25">
      <c r="A49" s="4">
        <f>'PQBRT Data'!D48+'PQBRT Data'!E48</f>
        <v>4.198731E-2</v>
      </c>
      <c r="B49" s="4">
        <f t="shared" si="0"/>
        <v>-2.9999999999999997E-4</v>
      </c>
      <c r="C49" s="4">
        <f t="shared" si="1"/>
        <v>4.2287310000000002E-2</v>
      </c>
      <c r="D49" s="4">
        <f t="shared" si="2"/>
        <v>-2.9999999999999997E-4</v>
      </c>
      <c r="E49" s="4">
        <f>D49-'PQBRT Data'!D48</f>
        <v>-3.4819599999999999E-2</v>
      </c>
      <c r="F49" s="15">
        <f t="shared" si="3"/>
        <v>5.6490558000000003E-2</v>
      </c>
      <c r="G49" s="9">
        <f t="shared" si="4"/>
        <v>-1.4503248000000003E-2</v>
      </c>
      <c r="H49" s="11">
        <f t="shared" si="5"/>
        <v>-1.3768819484051351</v>
      </c>
      <c r="I49" s="11">
        <f t="shared" si="6"/>
        <v>-1.4452941345160957</v>
      </c>
      <c r="J49" s="11">
        <f t="shared" si="7"/>
        <v>6.841218611096056E-2</v>
      </c>
      <c r="K49" s="11"/>
      <c r="N49" s="1">
        <v>5342208</v>
      </c>
    </row>
    <row r="50" spans="1:14" x14ac:dyDescent="0.25">
      <c r="A50" s="4">
        <f>'PQBRT Data'!D49+'PQBRT Data'!E49</f>
        <v>4.3769330000000002E-2</v>
      </c>
      <c r="B50" s="4">
        <f t="shared" si="0"/>
        <v>-2.9999999999999997E-4</v>
      </c>
      <c r="C50" s="4">
        <f t="shared" si="1"/>
        <v>4.4069330000000004E-2</v>
      </c>
      <c r="D50" s="4">
        <f t="shared" si="2"/>
        <v>-2.9999999999999997E-4</v>
      </c>
      <c r="E50" s="4">
        <f>D50-'PQBRT Data'!D49</f>
        <v>-3.6568400000000001E-2</v>
      </c>
      <c r="F50" s="15">
        <f t="shared" si="3"/>
        <v>5.7253886842105257E-2</v>
      </c>
      <c r="G50" s="9">
        <f t="shared" si="4"/>
        <v>-1.3484556842105255E-2</v>
      </c>
      <c r="H50" s="11">
        <f t="shared" si="5"/>
        <v>-1.3588301013085202</v>
      </c>
      <c r="I50" s="11">
        <f t="shared" si="6"/>
        <v>-1.4333679869848757</v>
      </c>
      <c r="J50" s="11">
        <f t="shared" si="7"/>
        <v>7.4537885676355442E-2</v>
      </c>
      <c r="K50" s="11"/>
      <c r="N50" s="2">
        <v>5506048</v>
      </c>
    </row>
    <row r="51" spans="1:14" x14ac:dyDescent="0.25">
      <c r="A51" s="4">
        <f>'PQBRT Data'!D50+'PQBRT Data'!E50</f>
        <v>4.4485980000000001E-2</v>
      </c>
      <c r="B51" s="4">
        <f t="shared" si="0"/>
        <v>-2.9999999999999997E-4</v>
      </c>
      <c r="C51" s="4">
        <f t="shared" si="1"/>
        <v>4.4785980000000003E-2</v>
      </c>
      <c r="D51" s="4">
        <f t="shared" si="2"/>
        <v>-2.9999999999999997E-4</v>
      </c>
      <c r="E51" s="4">
        <f>D51-'PQBRT Data'!D50</f>
        <v>-3.6894200000000002E-2</v>
      </c>
      <c r="F51" s="15">
        <f t="shared" si="3"/>
        <v>5.8003028888888891E-2</v>
      </c>
      <c r="G51" s="9">
        <f t="shared" si="4"/>
        <v>-1.351704888888889E-2</v>
      </c>
      <c r="H51" s="11">
        <f t="shared" si="5"/>
        <v>-1.3517768377380839</v>
      </c>
      <c r="I51" s="11">
        <f t="shared" si="6"/>
        <v>-1.4217915666276291</v>
      </c>
      <c r="J51" s="11">
        <f t="shared" si="7"/>
        <v>7.0014728889545186E-2</v>
      </c>
      <c r="K51" s="11"/>
      <c r="N51" s="1">
        <v>5669888</v>
      </c>
    </row>
    <row r="52" spans="1:14" x14ac:dyDescent="0.25">
      <c r="A52" s="4">
        <f>'PQBRT Data'!D51+'PQBRT Data'!E51</f>
        <v>4.5377800000000003E-2</v>
      </c>
      <c r="B52" s="4">
        <f t="shared" si="0"/>
        <v>-2.9999999999999997E-4</v>
      </c>
      <c r="C52" s="4">
        <f t="shared" si="1"/>
        <v>4.5677800000000005E-2</v>
      </c>
      <c r="D52" s="4">
        <f t="shared" si="2"/>
        <v>-2.9999999999999997E-4</v>
      </c>
      <c r="E52" s="4">
        <f>D52-'PQBRT Data'!D51</f>
        <v>-3.8555400000000004E-2</v>
      </c>
      <c r="F52" s="15">
        <f t="shared" si="3"/>
        <v>5.87981494117647E-2</v>
      </c>
      <c r="G52" s="9">
        <f t="shared" si="4"/>
        <v>-1.3420349411764697E-2</v>
      </c>
      <c r="H52" s="11">
        <f t="shared" si="5"/>
        <v>-1.3431565633435631</v>
      </c>
      <c r="I52" s="11">
        <f t="shared" si="6"/>
        <v>-1.4105449453544763</v>
      </c>
      <c r="J52" s="11">
        <f t="shared" si="7"/>
        <v>6.7388382010913128E-2</v>
      </c>
      <c r="K52" s="11"/>
      <c r="N52" s="2">
        <v>5833728</v>
      </c>
    </row>
    <row r="53" spans="1:14" x14ac:dyDescent="0.25">
      <c r="A53" s="4">
        <f>'PQBRT Data'!D52+'PQBRT Data'!E52</f>
        <v>4.7174759999999996E-2</v>
      </c>
      <c r="B53" s="4">
        <f t="shared" si="0"/>
        <v>-2.9999999999999997E-4</v>
      </c>
      <c r="C53" s="4">
        <f t="shared" si="1"/>
        <v>4.7474759999999998E-2</v>
      </c>
      <c r="D53" s="4">
        <f t="shared" si="2"/>
        <v>-2.9999999999999997E-4</v>
      </c>
      <c r="E53" s="4">
        <f>D53-'PQBRT Data'!D52</f>
        <v>-3.9084199999999999E-2</v>
      </c>
      <c r="F53" s="15">
        <f t="shared" si="3"/>
        <v>5.9636921250000002E-2</v>
      </c>
      <c r="G53" s="9">
        <f t="shared" si="4"/>
        <v>-1.2462161250000006E-2</v>
      </c>
      <c r="H53" s="11">
        <f t="shared" si="5"/>
        <v>-1.3262903006159361</v>
      </c>
      <c r="I53" s="11">
        <f t="shared" si="6"/>
        <v>-1.3996098513050903</v>
      </c>
      <c r="J53" s="11">
        <f t="shared" si="7"/>
        <v>7.3319550689154189E-2</v>
      </c>
      <c r="K53" s="11"/>
      <c r="N53" s="1">
        <v>5997568</v>
      </c>
    </row>
    <row r="54" spans="1:14" x14ac:dyDescent="0.25">
      <c r="A54" s="4">
        <f>'PQBRT Data'!D53+'PQBRT Data'!E53</f>
        <v>4.8815530000000003E-2</v>
      </c>
      <c r="B54" s="4">
        <f t="shared" si="0"/>
        <v>-2.9999999999999997E-4</v>
      </c>
      <c r="C54" s="4">
        <f t="shared" si="1"/>
        <v>4.9115530000000004E-2</v>
      </c>
      <c r="D54" s="4">
        <f t="shared" si="2"/>
        <v>-2.9999999999999997E-4</v>
      </c>
      <c r="E54" s="4">
        <f>D54-'PQBRT Data'!D53</f>
        <v>-4.0233000000000005E-2</v>
      </c>
      <c r="F54" s="15">
        <f t="shared" si="3"/>
        <v>6.0467732000000003E-2</v>
      </c>
      <c r="G54" s="9">
        <f t="shared" si="4"/>
        <v>-1.1652202E-2</v>
      </c>
      <c r="H54" s="11">
        <f t="shared" si="5"/>
        <v>-1.3114419911050836</v>
      </c>
      <c r="I54" s="11">
        <f t="shared" si="6"/>
        <v>-1.392131596260354</v>
      </c>
      <c r="J54" s="11">
        <f t="shared" si="7"/>
        <v>8.068960515527035E-2</v>
      </c>
      <c r="K54" s="11"/>
      <c r="N54" s="2">
        <v>6112256</v>
      </c>
    </row>
    <row r="55" spans="1:14" x14ac:dyDescent="0.25">
      <c r="A55" s="4">
        <f>'PQBRT Data'!D54+'PQBRT Data'!E54</f>
        <v>4.9218829999999998E-2</v>
      </c>
      <c r="B55" s="4">
        <f t="shared" si="0"/>
        <v>-2.9999999999999997E-4</v>
      </c>
      <c r="C55" s="4">
        <f t="shared" si="1"/>
        <v>4.951883E-2</v>
      </c>
      <c r="D55" s="4">
        <f t="shared" si="2"/>
        <v>-2.9999999999999997E-4</v>
      </c>
      <c r="E55" s="4">
        <f>D55-'PQBRT Data'!D54</f>
        <v>-4.1801999999999999E-2</v>
      </c>
      <c r="F55" s="15">
        <f t="shared" si="3"/>
        <v>6.1300032142857133E-2</v>
      </c>
      <c r="G55" s="9">
        <f t="shared" si="4"/>
        <v>-1.2081202142857135E-2</v>
      </c>
      <c r="H55" s="11">
        <f t="shared" si="5"/>
        <v>-1.3078687142939882</v>
      </c>
      <c r="I55" s="11">
        <f t="shared" si="6"/>
        <v>-1.3837549518409311</v>
      </c>
      <c r="J55" s="11">
        <f t="shared" si="7"/>
        <v>7.5886237546942903E-2</v>
      </c>
      <c r="K55" s="11"/>
      <c r="N55" s="1">
        <v>6243328</v>
      </c>
    </row>
    <row r="56" spans="1:14" x14ac:dyDescent="0.25">
      <c r="A56" s="4">
        <f>'PQBRT Data'!D55+'PQBRT Data'!E55</f>
        <v>4.9350169999999999E-2</v>
      </c>
      <c r="B56" s="4">
        <f t="shared" si="0"/>
        <v>-2.9999999999999997E-4</v>
      </c>
      <c r="C56" s="4">
        <f t="shared" si="1"/>
        <v>4.965017E-2</v>
      </c>
      <c r="D56" s="4">
        <f t="shared" si="2"/>
        <v>-2.9999999999999997E-4</v>
      </c>
      <c r="E56" s="4">
        <f>D56-'PQBRT Data'!D55</f>
        <v>-4.0786300000000004E-2</v>
      </c>
      <c r="F56" s="15">
        <f t="shared" si="3"/>
        <v>6.2229355384615381E-2</v>
      </c>
      <c r="G56" s="9">
        <f t="shared" si="4"/>
        <v>-1.2879185384615383E-2</v>
      </c>
      <c r="H56" s="11">
        <f t="shared" si="5"/>
        <v>-1.3067113469470342</v>
      </c>
      <c r="I56" s="11">
        <f t="shared" si="6"/>
        <v>-1.3816882695491692</v>
      </c>
      <c r="J56" s="11">
        <f t="shared" si="7"/>
        <v>7.4976922602135065E-2</v>
      </c>
      <c r="K56" s="11"/>
      <c r="N56" s="2">
        <v>6276096</v>
      </c>
    </row>
    <row r="57" spans="1:14" x14ac:dyDescent="0.25">
      <c r="A57" s="4">
        <f>'PQBRT Data'!D56+'PQBRT Data'!E56</f>
        <v>5.6891360000000002E-2</v>
      </c>
      <c r="B57" s="4">
        <f t="shared" si="0"/>
        <v>-2.9999999999999997E-4</v>
      </c>
      <c r="C57" s="4">
        <f t="shared" si="1"/>
        <v>5.7191360000000004E-2</v>
      </c>
      <c r="D57" s="4">
        <f t="shared" si="2"/>
        <v>-2.9999999999999997E-4</v>
      </c>
      <c r="E57" s="4">
        <f>D57-'PQBRT Data'!D56</f>
        <v>-4.8279200000000001E-2</v>
      </c>
      <c r="F57" s="15">
        <f t="shared" si="3"/>
        <v>6.3302620833333323E-2</v>
      </c>
      <c r="G57" s="9">
        <f t="shared" si="4"/>
        <v>-6.411260833333321E-3</v>
      </c>
      <c r="H57" s="11">
        <f t="shared" si="5"/>
        <v>-1.2449536842066415</v>
      </c>
      <c r="I57" s="11">
        <f t="shared" si="6"/>
        <v>-1.3206915729721471</v>
      </c>
      <c r="J57" s="11">
        <f t="shared" si="7"/>
        <v>7.5737888765505579E-2</v>
      </c>
      <c r="K57" s="11"/>
      <c r="N57" s="1">
        <v>7324672</v>
      </c>
    </row>
    <row r="58" spans="1:14" x14ac:dyDescent="0.25">
      <c r="A58" s="4">
        <f>'PQBRT Data'!D57+'PQBRT Data'!E57</f>
        <v>5.89055E-2</v>
      </c>
      <c r="B58" s="4">
        <f t="shared" si="0"/>
        <v>-2.9999999999999997E-4</v>
      </c>
      <c r="C58" s="4">
        <f t="shared" si="1"/>
        <v>5.9205500000000001E-2</v>
      </c>
      <c r="D58" s="4">
        <f t="shared" si="2"/>
        <v>-2.9999999999999997E-4</v>
      </c>
      <c r="E58" s="4">
        <f>D58-'PQBRT Data'!D57</f>
        <v>-4.9036200000000002E-2</v>
      </c>
      <c r="F58" s="15">
        <f t="shared" si="3"/>
        <v>6.3885462727272718E-2</v>
      </c>
      <c r="G58" s="9">
        <f t="shared" si="4"/>
        <v>-4.9799627272727187E-3</v>
      </c>
      <c r="H58" s="11">
        <f t="shared" si="5"/>
        <v>-1.2298441532921103</v>
      </c>
      <c r="I58" s="11">
        <f t="shared" si="6"/>
        <v>-1.3152104353718617</v>
      </c>
      <c r="J58" s="11">
        <f t="shared" si="7"/>
        <v>8.5366282079751388E-2</v>
      </c>
      <c r="K58" s="11"/>
      <c r="N58" s="2">
        <v>7427072</v>
      </c>
    </row>
    <row r="59" spans="1:14" x14ac:dyDescent="0.25">
      <c r="A59" s="4">
        <f>'PQBRT Data'!D58+'PQBRT Data'!E58</f>
        <v>5.9334400000000002E-2</v>
      </c>
      <c r="B59" s="4">
        <f t="shared" si="0"/>
        <v>-2.9999999999999997E-4</v>
      </c>
      <c r="C59" s="4">
        <f t="shared" si="1"/>
        <v>5.9634400000000004E-2</v>
      </c>
      <c r="D59" s="4">
        <f t="shared" si="2"/>
        <v>-2.9999999999999997E-4</v>
      </c>
      <c r="E59" s="4">
        <f>D59-'PQBRT Data'!D58</f>
        <v>-4.9559100000000002E-2</v>
      </c>
      <c r="F59" s="15">
        <f t="shared" si="3"/>
        <v>6.4383459000000004E-2</v>
      </c>
      <c r="G59" s="9">
        <f t="shared" si="4"/>
        <v>-5.0490590000000016E-3</v>
      </c>
      <c r="H59" s="11">
        <f t="shared" si="5"/>
        <v>-1.2266934449397</v>
      </c>
      <c r="I59" s="11">
        <f t="shared" si="6"/>
        <v>-1.3098043533662675</v>
      </c>
      <c r="J59" s="11">
        <f t="shared" si="7"/>
        <v>8.3110908426567542E-2</v>
      </c>
      <c r="K59" s="11"/>
      <c r="N59" s="1">
        <v>7529472</v>
      </c>
    </row>
    <row r="60" spans="1:14" x14ac:dyDescent="0.25">
      <c r="A60" s="4">
        <f>'PQBRT Data'!D59+'PQBRT Data'!E59</f>
        <v>5.9779390000000002E-2</v>
      </c>
      <c r="B60" s="4">
        <f t="shared" si="0"/>
        <v>-2.9999999999999997E-4</v>
      </c>
      <c r="C60" s="4">
        <f t="shared" si="1"/>
        <v>6.0079390000000003E-2</v>
      </c>
      <c r="D60" s="4">
        <f t="shared" si="2"/>
        <v>-2.9999999999999997E-4</v>
      </c>
      <c r="E60" s="4">
        <f>D60-'PQBRT Data'!D59</f>
        <v>-5.0100800000000001E-2</v>
      </c>
      <c r="F60" s="15">
        <f t="shared" si="3"/>
        <v>6.4944465555555553E-2</v>
      </c>
      <c r="G60" s="9">
        <f t="shared" si="4"/>
        <v>-5.1650755555555511E-3</v>
      </c>
      <c r="H60" s="11">
        <f t="shared" si="5"/>
        <v>-1.2234485208956942</v>
      </c>
      <c r="I60" s="11">
        <f t="shared" si="6"/>
        <v>-1.3044712991540433</v>
      </c>
      <c r="J60" s="11">
        <f t="shared" si="7"/>
        <v>8.1022778258349026E-2</v>
      </c>
      <c r="K60" s="11"/>
      <c r="N60" s="2">
        <v>7631872</v>
      </c>
    </row>
    <row r="61" spans="1:14" x14ac:dyDescent="0.25">
      <c r="A61" s="4">
        <f>'PQBRT Data'!D60+'PQBRT Data'!E60</f>
        <v>6.1037000000000001E-2</v>
      </c>
      <c r="B61" s="4">
        <f t="shared" si="0"/>
        <v>-2.9999999999999997E-4</v>
      </c>
      <c r="C61" s="4">
        <f t="shared" si="1"/>
        <v>6.1337000000000003E-2</v>
      </c>
      <c r="D61" s="4">
        <f t="shared" si="2"/>
        <v>-2.9999999999999997E-4</v>
      </c>
      <c r="E61" s="4">
        <f>D61-'PQBRT Data'!D60</f>
        <v>-5.0583000000000003E-2</v>
      </c>
      <c r="F61" s="15">
        <f t="shared" si="3"/>
        <v>6.5590099999999998E-2</v>
      </c>
      <c r="G61" s="9">
        <f t="shared" si="4"/>
        <v>-4.5530999999999974E-3</v>
      </c>
      <c r="H61" s="11">
        <f t="shared" si="5"/>
        <v>-1.2144068203261753</v>
      </c>
      <c r="I61" s="11">
        <f t="shared" si="6"/>
        <v>-1.2992093260183877</v>
      </c>
      <c r="J61" s="11">
        <f t="shared" si="7"/>
        <v>8.4802505692212371E-2</v>
      </c>
      <c r="K61" s="11"/>
      <c r="N61" s="1">
        <v>7734272</v>
      </c>
    </row>
    <row r="62" spans="1:14" x14ac:dyDescent="0.25">
      <c r="A62" s="4">
        <f>'PQBRT Data'!D61+'PQBRT Data'!E61</f>
        <v>6.1943400000000003E-2</v>
      </c>
      <c r="B62" s="4">
        <f t="shared" si="0"/>
        <v>-2.9999999999999997E-4</v>
      </c>
      <c r="C62" s="4">
        <f t="shared" si="1"/>
        <v>6.2243400000000004E-2</v>
      </c>
      <c r="D62" s="4">
        <f t="shared" si="2"/>
        <v>-2.9999999999999997E-4</v>
      </c>
      <c r="E62" s="4">
        <f>D62-'PQBRT Data'!D61</f>
        <v>-5.1668900000000004E-2</v>
      </c>
      <c r="F62" s="15">
        <f t="shared" si="3"/>
        <v>6.6240542857142856E-2</v>
      </c>
      <c r="G62" s="9">
        <f t="shared" si="4"/>
        <v>-4.2971428571428535E-3</v>
      </c>
      <c r="H62" s="11">
        <f t="shared" si="5"/>
        <v>-1.2080049604142775</v>
      </c>
      <c r="I62" s="11">
        <f t="shared" si="6"/>
        <v>-1.2940165640607795</v>
      </c>
      <c r="J62" s="11">
        <f t="shared" si="7"/>
        <v>8.6011603646501955E-2</v>
      </c>
      <c r="K62" s="11"/>
      <c r="N62" s="2">
        <v>7836672</v>
      </c>
    </row>
    <row r="63" spans="1:14" x14ac:dyDescent="0.25">
      <c r="A63" s="4">
        <f>'PQBRT Data'!D62+'PQBRT Data'!E62</f>
        <v>6.18796E-2</v>
      </c>
      <c r="B63" s="4">
        <f t="shared" si="0"/>
        <v>-2.9999999999999997E-4</v>
      </c>
      <c r="C63" s="4">
        <f t="shared" si="1"/>
        <v>6.2179600000000002E-2</v>
      </c>
      <c r="D63" s="4">
        <f t="shared" si="2"/>
        <v>-2.9999999999999997E-4</v>
      </c>
      <c r="E63" s="4">
        <f>D63-'PQBRT Data'!D62</f>
        <v>-5.1989199999999999E-2</v>
      </c>
      <c r="F63" s="15">
        <f t="shared" si="3"/>
        <v>6.6956733333333338E-2</v>
      </c>
      <c r="G63" s="9">
        <f t="shared" si="4"/>
        <v>-5.0771333333333377E-3</v>
      </c>
      <c r="H63" s="11">
        <f t="shared" si="5"/>
        <v>-1.2084525023151753</v>
      </c>
      <c r="I63" s="11">
        <f t="shared" si="6"/>
        <v>-1.2888912162116908</v>
      </c>
      <c r="J63" s="11">
        <f t="shared" si="7"/>
        <v>8.0438713896515468E-2</v>
      </c>
      <c r="K63" s="11"/>
      <c r="N63" s="1">
        <v>7939072</v>
      </c>
    </row>
    <row r="64" spans="1:14" x14ac:dyDescent="0.25">
      <c r="A64" s="4">
        <f>'PQBRT Data'!D63+'PQBRT Data'!E63</f>
        <v>6.6543400000000003E-2</v>
      </c>
      <c r="B64" s="4">
        <f t="shared" si="0"/>
        <v>-2.9999999999999997E-4</v>
      </c>
      <c r="C64" s="4">
        <f t="shared" si="1"/>
        <v>6.6843399999999997E-2</v>
      </c>
      <c r="D64" s="4">
        <f t="shared" si="2"/>
        <v>-2.9999999999999997E-4</v>
      </c>
      <c r="E64" s="4">
        <f>D64-'PQBRT Data'!D63</f>
        <v>-5.5191500000000004E-2</v>
      </c>
      <c r="F64" s="15">
        <f t="shared" si="3"/>
        <v>6.797215999999999E-2</v>
      </c>
      <c r="G64" s="9">
        <f t="shared" si="4"/>
        <v>-1.4287599999999873E-3</v>
      </c>
      <c r="H64" s="11">
        <f t="shared" si="5"/>
        <v>-1.1768950128523068</v>
      </c>
      <c r="I64" s="11">
        <f t="shared" si="6"/>
        <v>-1.2678699046781876</v>
      </c>
      <c r="J64" s="11">
        <f t="shared" si="7"/>
        <v>9.097489182588081E-2</v>
      </c>
      <c r="K64" s="11"/>
      <c r="N64" s="2">
        <v>8373248</v>
      </c>
    </row>
    <row r="65" spans="1:14" x14ac:dyDescent="0.25">
      <c r="A65" s="4">
        <f>'PQBRT Data'!D64+'PQBRT Data'!E64</f>
        <v>6.6930999999999991E-2</v>
      </c>
      <c r="B65" s="4">
        <f t="shared" si="0"/>
        <v>-2.9999999999999997E-4</v>
      </c>
      <c r="C65" s="4">
        <f t="shared" si="1"/>
        <v>6.7230999999999985E-2</v>
      </c>
      <c r="D65" s="4">
        <f t="shared" si="2"/>
        <v>-2.9999999999999997E-4</v>
      </c>
      <c r="E65" s="4">
        <f>D65-'PQBRT Data'!D64</f>
        <v>-5.56474E-2</v>
      </c>
      <c r="F65" s="15">
        <f t="shared" si="3"/>
        <v>6.8329349999999997E-2</v>
      </c>
      <c r="G65" s="9">
        <f t="shared" si="4"/>
        <v>-1.3983500000000065E-3</v>
      </c>
      <c r="H65" s="11">
        <f t="shared" si="5"/>
        <v>-1.174372686258452</v>
      </c>
      <c r="I65" s="11">
        <f t="shared" si="6"/>
        <v>-1.2630710124821825</v>
      </c>
      <c r="J65" s="11">
        <f t="shared" si="7"/>
        <v>8.8698326223730417E-2</v>
      </c>
      <c r="K65" s="11"/>
      <c r="N65" s="1">
        <v>8475648</v>
      </c>
    </row>
    <row r="66" spans="1:14" x14ac:dyDescent="0.25">
      <c r="A66" s="4">
        <f>'PQBRT Data'!D65+'PQBRT Data'!E65</f>
        <v>6.73425E-2</v>
      </c>
      <c r="B66" s="4">
        <f t="shared" si="0"/>
        <v>-2.9999999999999997E-4</v>
      </c>
      <c r="C66" s="4">
        <f t="shared" si="1"/>
        <v>6.7642499999999994E-2</v>
      </c>
      <c r="D66" s="4">
        <f t="shared" si="2"/>
        <v>-2.9999999999999997E-4</v>
      </c>
      <c r="E66" s="4">
        <f>D66-'PQBRT Data'!D65</f>
        <v>-5.60084E-2</v>
      </c>
      <c r="F66" s="15">
        <f t="shared" si="3"/>
        <v>6.8795466666666666E-2</v>
      </c>
      <c r="G66" s="9">
        <f t="shared" si="4"/>
        <v>-1.4529666666666663E-3</v>
      </c>
      <c r="H66" s="11">
        <f t="shared" si="5"/>
        <v>-1.1717107650484462</v>
      </c>
      <c r="I66" s="11">
        <f t="shared" si="6"/>
        <v>-1.2583297521854124</v>
      </c>
      <c r="J66" s="11">
        <f t="shared" si="7"/>
        <v>8.6618987136966252E-2</v>
      </c>
      <c r="K66" s="11"/>
      <c r="N66" s="2">
        <v>8578048</v>
      </c>
    </row>
    <row r="67" spans="1:14" x14ac:dyDescent="0.25">
      <c r="A67" s="4">
        <f>'PQBRT Data'!D66+'PQBRT Data'!E66</f>
        <v>6.8897399999999998E-2</v>
      </c>
      <c r="B67" s="4">
        <f t="shared" si="0"/>
        <v>-2.9999999999999997E-4</v>
      </c>
      <c r="C67" s="4">
        <f t="shared" si="1"/>
        <v>6.9197399999999992E-2</v>
      </c>
      <c r="D67" s="4">
        <f t="shared" si="2"/>
        <v>-2.9999999999999997E-4</v>
      </c>
      <c r="E67" s="4">
        <f>D67-'PQBRT Data'!D66</f>
        <v>-5.7169999999999999E-2</v>
      </c>
      <c r="F67" s="15">
        <f t="shared" si="3"/>
        <v>6.9521949999999999E-2</v>
      </c>
      <c r="G67" s="9">
        <f t="shared" si="4"/>
        <v>-6.2455000000000149E-4</v>
      </c>
      <c r="H67" s="11">
        <f t="shared" si="5"/>
        <v>-1.1617971668726137</v>
      </c>
      <c r="I67" s="11">
        <f t="shared" si="6"/>
        <v>-1.2536447559475379</v>
      </c>
      <c r="J67" s="11">
        <f t="shared" si="7"/>
        <v>9.1847589074924185E-2</v>
      </c>
      <c r="K67" s="11"/>
      <c r="N67" s="1">
        <v>8680448</v>
      </c>
    </row>
    <row r="68" spans="1:14" x14ac:dyDescent="0.25">
      <c r="A68" s="4">
        <f>'PQBRT Data'!D67+'PQBRT Data'!E67</f>
        <v>7.0146500000000001E-2</v>
      </c>
      <c r="G68" s="9">
        <f t="shared" ref="G68" si="8">A68-F68</f>
        <v>7.0146500000000001E-2</v>
      </c>
      <c r="H68" s="11">
        <f t="shared" si="5"/>
        <v>-1.1539939934682291</v>
      </c>
      <c r="I68" s="11">
        <f t="shared" ref="I68" si="9">0.3948*LN(N68) - 7.5612</f>
        <v>-1.2490147040543178</v>
      </c>
      <c r="J68" s="11">
        <f t="shared" ref="J68" si="10">H68-I68</f>
        <v>9.5020710586088741E-2</v>
      </c>
      <c r="N68" s="2">
        <v>8782848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114B7-1A3B-41C2-9230-E0E09C7C627B}">
  <dimension ref="A1"/>
  <sheetViews>
    <sheetView workbookViewId="0">
      <selection activeCell="S18" sqref="S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8BDD-1270-4A00-BFB6-03CB725C9B50}">
  <dimension ref="A1"/>
  <sheetViews>
    <sheetView tabSelected="1" workbookViewId="0">
      <selection activeCell="A11" sqref="A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7D4C-39C0-44FB-ABBA-11835CEDB968}">
  <dimension ref="A1"/>
  <sheetViews>
    <sheetView topLeftCell="A67" zoomScaleNormal="100" workbookViewId="0">
      <selection activeCell="V88" sqref="V8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9CC9D-0E97-4287-9444-769F9727AD09}">
  <dimension ref="A1"/>
  <sheetViews>
    <sheetView workbookViewId="0">
      <selection activeCell="T33" sqref="T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1B98-A37E-48A6-A8F8-D1FF3C1C4AE4}">
  <dimension ref="A1"/>
  <sheetViews>
    <sheetView zoomScaleNormal="100" workbookViewId="0">
      <selection activeCell="Z28" sqref="Z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1D68-AE0B-426D-8667-76EA69C68A0D}">
  <dimension ref="A1"/>
  <sheetViews>
    <sheetView topLeftCell="A13" zoomScale="160" zoomScaleNormal="160" workbookViewId="0">
      <selection activeCell="B36" sqref="B3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f 9 e e 9 8 - 3 b 0 d - 4 f 7 f - 8 5 3 3 - 6 5 9 0 6 a 5 b b 7 f d "   x m l n s = " h t t p : / / s c h e m a s . m i c r o s o f t . c o m / D a t a M a s h u p " > A A A A A H Q E A A B Q S w M E F A A C A A g A Q Z M S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E G T E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k x J b c x q u 7 G 0 B A A A b A w A A E w A c A E Z v c m 1 1 b G F z L 1 N l Y 3 R p b 2 4 x L m 0 g o h g A K K A U A A A A A A A A A A A A A A A A A A A A A A A A A A A A f Z J L a w I x F I X 3 g v 8 h T D c K Y U C p X V R m 0 c 6 0 t F 2 I d t x p k Z h c x 4 E 8 h j x E E f 9 7 7 1 T F U s d m k + R 8 y b n n k j j g v j S a 5 M e 5 N 2 y 3 2 i 2 3 Z h Y E q c C u B P N s j L O x i m k O e V C K 2 R 1 J i A T f b h E c u Q m W A y q p 2 8 S Z 4 U G B 9 p 3 X U k K c G u 1 x 4 z p R + j h f Z B / z Y p x m G T r O a + t 6 M Z 4 8 f 0 7 n t w v F 3 G 2 i L p 1 l I E t V e r B J R C N K U i O D 0 i 7 p D S h 5 0 d y I U h d J r z / o U z I J x k P u d x K S y z I e G Q 1 f X X p M f B e N r V H I B H k D J s C 6 C O N P 2 R I P n s h J 7 x y b o 2 R 2 0 p + k z D m T z L r E 2 / D b M l 0 z X a D j d F f B x W 5 q m X Z 1 T 8 f E N X S d h v p 0 v 4 9 G T A H 2 5 v E M 8 b D 1 B 0 r 2 0 a p y Z 0 0 H t Q T 7 o / I q q E a 9 U S 0 a V d h W + O Y g K m T v 2 j / c x 3 W 6 H y Q N p m o C + D E w b r X g R v 1 D C 1 u t r + m 5 H r 9 1 s Q m U A i T o a 8 B B S k w R t L 9 m C p h u 6 N d 5 I W D z B x y 6 7 V a p G 9 9 w + A 1 Q S w E C L Q A U A A I A C A B B k x J b 6 6 s 4 S 6 U A A A D 3 A A A A E g A A A A A A A A A A A A A A A A A A A A A A Q 2 9 u Z m l n L 1 B h Y 2 t h Z 2 U u e G 1 s U E s B A i 0 A F A A C A A g A Q Z M S W w / K 6 a u k A A A A 6 Q A A A B M A A A A A A A A A A A A A A A A A 8 Q A A A F t D b 2 5 0 Z W 5 0 X 1 R 5 c G V z X S 5 4 b W x Q S w E C L Q A U A A I A C A B B k x J b c x q u 7 G 0 B A A A b A w A A E w A A A A A A A A A A A A A A A A D i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E g A A A A A A A N U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R h d G F Q Z X J m b 3 J t Y W 5 j Z V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z A w O D E 1 M S 0 3 N z B i L T R j Z j E t Y W Q 3 M i 0 y Z D M z Y T h i M z Y 1 N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Z m R h d G F Q Z X J m b 3 J t Y W 5 j Z V N 1 b W 1 h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k Y X R h U G V y Z m 9 y b W F u Y 2 V T d W 1 t Y X J 5 L 0 F 1 d G 9 S Z W 1 v d m V k Q 2 9 s d W 1 u c z E u e 0 5 h b W U s M H 0 m c X V v d D s s J n F 1 b 3 Q 7 U 2 V j d G l v b j E v c G V y Z m R h d G F Q Z X J m b 3 J t Y W 5 j Z V N 1 b W 1 h c n k v Q X V 0 b 1 J l b W 9 2 Z W R D b 2 x 1 b W 5 z M S 5 7 Z n B z L D F 9 J n F 1 b 3 Q 7 L C Z x d W 9 0 O 1 N l Y 3 R p b 2 4 x L 3 B l c m Z k Y X R h U G V y Z m 9 y b W F u Y 2 V T d W 1 t Y X J 5 L 0 F 1 d G 9 S Z W 1 v d m V k Q 2 9 s d W 1 u c z E u e 2 N w d W 1 z L D J 9 J n F 1 b 3 Q 7 L C Z x d W 9 0 O 1 N l Y 3 R p b 2 4 x L 3 B l c m Z k Y X R h U G V y Z m 9 y b W F u Y 2 V T d W 1 t Y X J 5 L 0 F 1 d G 9 S Z W 1 v d m V k Q 2 9 s d W 1 u c z E u e 2 N t c y w z f S Z x d W 9 0 O y w m c X V v d D t T Z W N 0 a W 9 u M S 9 w Z X J m Z G F 0 Y V B l c m Z v c m 1 h b m N l U 3 V t b W F y e S 9 B d X R v U m V t b 3 Z l Z E N v b H V t b n M x L n t n b X M s N H 0 m c X V v d D s s J n F 1 b 3 Q 7 U 2 V j d G l v b j E v c G V y Z m R h d G F Q Z X J m b 3 J t Y W 5 j Z V N 1 b W 1 h c n k v Q X V 0 b 1 J l b W 9 2 Z W R D b 2 x 1 b W 5 z M S 5 7 Z X h w Z W N 0 Z W R w L D V 9 J n F 1 b 3 Q 7 L C Z x d W 9 0 O 1 N l Y 3 R p b 2 4 x L 3 B l c m Z k Y X R h U G V y Z m 9 y b W F u Y 2 V T d W 1 t Y X J 5 L 0 F 1 d G 9 S Z W 1 v d m V k Q 2 9 s d W 1 u c z E u e 2 x v Y W R l Z H A s N n 0 m c X V v d D s s J n F 1 b 3 Q 7 U 2 V j d G l v b j E v c G V y Z m R h d G F Q Z X J m b 3 J t Y W 5 j Z V N 1 b W 1 h c n k v Q X V 0 b 1 J l b W 9 2 Z W R D b 2 x 1 b W 5 z M S 5 7 c 2 h h Z G V y c F 9 j b 2 1 w L D d 9 J n F 1 b 3 Q 7 L C Z x d W 9 0 O 1 N l Y 3 R p b 2 4 x L 3 B l c m Z k Y X R h U G V y Z m 9 y b W F u Y 2 V T d W 1 t Y X J 5 L 0 F 1 d G 9 S Z W 1 v d m V k Q 2 9 s d W 1 u c z E u e 3 N o Y W R l c n B f Z 3 J w a C w 4 f S Z x d W 9 0 O y w m c X V v d D t T Z W N 0 a W 9 u M S 9 w Z X J m Z G F 0 Y V B l c m Z v c m 1 h b m N l U 3 V t b W F y e S 9 B d X R v U m V t b 3 Z l Z E N v b H V t b n M x L n t l e H B l Y 3 R l Z G M s O X 0 m c X V v d D s s J n F 1 b 3 Q 7 U 2 V j d G l v b j E v c G V y Z m R h d G F Q Z X J m b 3 J t Y W 5 j Z V N 1 b W 1 h c n k v Q X V 0 b 1 J l b W 9 2 Z W R D b 2 x 1 b W 5 z M S 5 7 c 2 h h Z G V y Y y w x M H 0 m c X V v d D s s J n F 1 b 3 Q 7 U 2 V j d G l v b j E v c G V y Z m R h d G F Q Z X J m b 3 J t Y W 5 j Z V N 1 b W 1 h c n k v Q X V 0 b 1 J l b W 9 2 Z W R D b 2 x 1 b W 5 z M S 5 7 c 2 l k Z W x l b i w x M X 0 m c X V v d D s s J n F 1 b 3 Q 7 U 2 V j d G l v b j E v c G V y Z m R h d G F Q Z X J m b 3 J t Y W 5 j Z V N 1 b W 1 h c n k v Q X V 0 b 1 J l b W 9 2 Z W R D b 2 x 1 b W 5 z M S 5 7 Y 2 V s b F 9 j b 3 V u d C w x M n 0 m c X V v d D s s J n F 1 b 3 Q 7 U 2 V j d G l v b j E v c G V y Z m R h d G F Q Z X J m b 3 J t Y W 5 j Z V N 1 b W 1 h c n k v Q X V 0 b 1 J l b W 9 2 Z W R D b 2 x 1 b W 5 z M S 5 7 b W V h b i w x M 3 0 m c X V v d D s s J n F 1 b 3 Q 7 U 2 V j d G l v b j E v c G V y Z m R h d G F Q Z X J m b 3 J t Y W 5 j Z V N 1 b W 1 h c n k v Q X V 0 b 1 J l b W 9 2 Z W R D b 2 x 1 b W 5 z M S 5 7 c 3 R k Z G V 2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G V y Z m R h d G F Q Z X J m b 3 J t Y W 5 j Z V N 1 b W 1 h c n k v Q X V 0 b 1 J l b W 9 2 Z W R D b 2 x 1 b W 5 z M S 5 7 T m F t Z S w w f S Z x d W 9 0 O y w m c X V v d D t T Z W N 0 a W 9 u M S 9 w Z X J m Z G F 0 Y V B l c m Z v c m 1 h b m N l U 3 V t b W F y e S 9 B d X R v U m V t b 3 Z l Z E N v b H V t b n M x L n t m c H M s M X 0 m c X V v d D s s J n F 1 b 3 Q 7 U 2 V j d G l v b j E v c G V y Z m R h d G F Q Z X J m b 3 J t Y W 5 j Z V N 1 b W 1 h c n k v Q X V 0 b 1 J l b W 9 2 Z W R D b 2 x 1 b W 5 z M S 5 7 Y 3 B 1 b X M s M n 0 m c X V v d D s s J n F 1 b 3 Q 7 U 2 V j d G l v b j E v c G V y Z m R h d G F Q Z X J m b 3 J t Y W 5 j Z V N 1 b W 1 h c n k v Q X V 0 b 1 J l b W 9 2 Z W R D b 2 x 1 b W 5 z M S 5 7 Y 2 1 z L D N 9 J n F 1 b 3 Q 7 L C Z x d W 9 0 O 1 N l Y 3 R p b 2 4 x L 3 B l c m Z k Y X R h U G V y Z m 9 y b W F u Y 2 V T d W 1 t Y X J 5 L 0 F 1 d G 9 S Z W 1 v d m V k Q 2 9 s d W 1 u c z E u e 2 d t c y w 0 f S Z x d W 9 0 O y w m c X V v d D t T Z W N 0 a W 9 u M S 9 w Z X J m Z G F 0 Y V B l c m Z v c m 1 h b m N l U 3 V t b W F y e S 9 B d X R v U m V t b 3 Z l Z E N v b H V t b n M x L n t l e H B l Y 3 R l Z H A s N X 0 m c X V v d D s s J n F 1 b 3 Q 7 U 2 V j d G l v b j E v c G V y Z m R h d G F Q Z X J m b 3 J t Y W 5 j Z V N 1 b W 1 h c n k v Q X V 0 b 1 J l b W 9 2 Z W R D b 2 x 1 b W 5 z M S 5 7 b G 9 h Z G V k c C w 2 f S Z x d W 9 0 O y w m c X V v d D t T Z W N 0 a W 9 u M S 9 w Z X J m Z G F 0 Y V B l c m Z v c m 1 h b m N l U 3 V t b W F y e S 9 B d X R v U m V t b 3 Z l Z E N v b H V t b n M x L n t z a G F k Z X J w X 2 N v b X A s N 3 0 m c X V v d D s s J n F 1 b 3 Q 7 U 2 V j d G l v b j E v c G V y Z m R h d G F Q Z X J m b 3 J t Y W 5 j Z V N 1 b W 1 h c n k v Q X V 0 b 1 J l b W 9 2 Z W R D b 2 x 1 b W 5 z M S 5 7 c 2 h h Z G V y c F 9 n c n B o L D h 9 J n F 1 b 3 Q 7 L C Z x d W 9 0 O 1 N l Y 3 R p b 2 4 x L 3 B l c m Z k Y X R h U G V y Z m 9 y b W F u Y 2 V T d W 1 t Y X J 5 L 0 F 1 d G 9 S Z W 1 v d m V k Q 2 9 s d W 1 u c z E u e 2 V 4 c G V j d G V k Y y w 5 f S Z x d W 9 0 O y w m c X V v d D t T Z W N 0 a W 9 u M S 9 w Z X J m Z G F 0 Y V B l c m Z v c m 1 h b m N l U 3 V t b W F y e S 9 B d X R v U m V t b 3 Z l Z E N v b H V t b n M x L n t z a G F k Z X J j L D E w f S Z x d W 9 0 O y w m c X V v d D t T Z W N 0 a W 9 u M S 9 w Z X J m Z G F 0 Y V B l c m Z v c m 1 h b m N l U 3 V t b W F y e S 9 B d X R v U m V t b 3 Z l Z E N v b H V t b n M x L n t z a W R l b G V u L D E x f S Z x d W 9 0 O y w m c X V v d D t T Z W N 0 a W 9 u M S 9 w Z X J m Z G F 0 Y V B l c m Z v c m 1 h b m N l U 3 V t b W F y e S 9 B d X R v U m V t b 3 Z l Z E N v b H V t b n M x L n t j Z W x s X 2 N v d W 5 0 L D E y f S Z x d W 9 0 O y w m c X V v d D t T Z W N 0 a W 9 u M S 9 w Z X J m Z G F 0 Y V B l c m Z v c m 1 h b m N l U 3 V t b W F y e S 9 B d X R v U m V t b 3 Z l Z E N v b H V t b n M x L n t t Z W F u L D E z f S Z x d W 9 0 O y w m c X V v d D t T Z W N 0 a W 9 u M S 9 w Z X J m Z G F 0 Y V B l c m Z v c m 1 h b m N l U 3 V t b W F y e S 9 B d X R v U m V t b 3 Z l Z E N v b H V t b n M x L n t z d G R k Z X Y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2 Z w c y Z x d W 9 0 O y w m c X V v d D t j c H V t c y Z x d W 9 0 O y w m c X V v d D t j b X M m c X V v d D s s J n F 1 b 3 Q 7 Z 2 1 z J n F 1 b 3 Q 7 L C Z x d W 9 0 O 2 V 4 c G V j d G V k c C Z x d W 9 0 O y w m c X V v d D t s b 2 F k Z W R w J n F 1 b 3 Q 7 L C Z x d W 9 0 O 3 N o Y W R l c n B f Y 2 9 t c C Z x d W 9 0 O y w m c X V v d D t z a G F k Z X J w X 2 d y c G g m c X V v d D s s J n F 1 b 3 Q 7 Z X h w Z W N 0 Z W R j J n F 1 b 3 Q 7 L C Z x d W 9 0 O 3 N o Y W R l c m M m c X V v d D s s J n F 1 b 3 Q 7 c 2 l k Z W x l b i Z x d W 9 0 O y w m c X V v d D t j Z W x s X 2 N v d W 5 0 J n F 1 b 3 Q 7 L C Z x d W 9 0 O 2 1 l Y W 4 m c X V v d D s s J n F 1 b 3 Q 7 c 3 R k Z G V 2 J n F 1 b 3 Q 7 X S I g L z 4 8 R W 5 0 c n k g V H l w Z T 0 i R m l s b E N v b H V t b l R 5 c G V z I i B W Y W x 1 Z T 0 i c 0 J n V U Z C U V V E Q X d N R E F 3 T U R B d 1 V G I i A v P j x F b n R y e S B U e X B l P S J G a W x s T G F z d F V w Z G F 0 Z W Q i I F Z h b H V l P S J k M j A y N S 0 w O C 0 x O F Q y M j o y N j o w M y 4 1 N D M 0 N T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X J m Z G F 0 Y V B l c m Z v c m 1 h b m N l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r 3 s v x a K t R a y y C 4 t c b m 9 B A A A A A A I A A A A A A B B m A A A A A Q A A I A A A A N a L 0 Z z O o g D E 4 E G m 2 u S z W 9 q n C E 7 0 a z e U d 2 U e y R U S U T J D A A A A A A 6 A A A A A A g A A I A A A A A F n J N 4 a 5 O n q y f 9 6 p 0 5 J K z m n K 4 w Q k e n o z E K k A n 8 l Y H f c U A A A A B V F 7 M P w Z A T c m 9 M D f X 1 V 5 k D V P M h J N o a M X f P b O C C R k c 9 e 1 2 C 1 K D k b c O 5 + r 2 z Z K Z H T M W y R l t C W E + P x A V n d q W r v O a t l P 8 O e U K 4 R r M L k l c / W 2 x c z Q A A A A B k N 1 v 5 B d u E L 9 o N u V r X 7 B + o H H o H T U M 5 m g B R H 2 H s K 2 r n g H W i l 6 h o T W g K M H w P 3 a Y 2 x 4 C V D G s F w v 6 j P j A K 8 8 O 6 F L i g = < / D a t a M a s h u p > 
</file>

<file path=customXml/itemProps1.xml><?xml version="1.0" encoding="utf-8"?>
<ds:datastoreItem xmlns:ds="http://schemas.openxmlformats.org/officeDocument/2006/customXml" ds:itemID="{89F4FFCE-00E3-45D7-942C-ED33752398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PQBRT Data</vt:lpstr>
      <vt:lpstr>PQBRT Calcs Segments</vt:lpstr>
      <vt:lpstr>PQBRT Calcs</vt:lpstr>
      <vt:lpstr>PQBRT Total LOG</vt:lpstr>
      <vt:lpstr>PQBRT Total</vt:lpstr>
      <vt:lpstr>PQBRT Graphics</vt:lpstr>
      <vt:lpstr>PQBRT Compute</vt:lpstr>
      <vt:lpstr>PQBRT Total Slice</vt:lpstr>
      <vt:lpstr>PQBRT FPS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Bell,Jackie M</dc:creator>
  <cp:lastModifiedBy>Bell,Jackie M</cp:lastModifiedBy>
  <dcterms:created xsi:type="dcterms:W3CDTF">2025-08-18T22:22:07Z</dcterms:created>
  <dcterms:modified xsi:type="dcterms:W3CDTF">2025-08-19T16:44:50Z</dcterms:modified>
</cp:coreProperties>
</file>