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Ex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3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_DJ\gPCD\python\cfg_reports\worksheets\"/>
    </mc:Choice>
  </mc:AlternateContent>
  <xr:revisionPtr revIDLastSave="0" documentId="13_ncr:1_{1B2563E8-9F43-426D-8035-E63CBB4D628E}" xr6:coauthVersionLast="47" xr6:coauthVersionMax="47" xr10:uidLastSave="{00000000-0000-0000-0000-000000000000}"/>
  <bookViews>
    <workbookView xWindow="-120" yWindow="-120" windowWidth="29040" windowHeight="15720" xr2:uid="{422F2738-95FF-48FC-8A81-EA96BD9A57A7}"/>
  </bookViews>
  <sheets>
    <sheet name="PQBRT Data" sheetId="2" r:id="rId1"/>
    <sheet name="PQBRT Calcs Segments" sheetId="9" r:id="rId2"/>
    <sheet name="QQPlot" sheetId="20" r:id="rId3"/>
    <sheet name="Graphics % Errors" sheetId="22" r:id="rId4"/>
    <sheet name="Graphics Total Quad" sheetId="17" r:id="rId5"/>
    <sheet name="Graphics Total Linear" sheetId="4" r:id="rId6"/>
    <sheet name="Graphcs Log" sheetId="14" r:id="rId7"/>
    <sheet name="Linear Histogram" sheetId="18" r:id="rId8"/>
    <sheet name="Standardized residual" sheetId="19" r:id="rId9"/>
    <sheet name="Graphics Total Linear Segment" sheetId="21" r:id="rId10"/>
  </sheets>
  <definedNames>
    <definedName name="_xlchart.v1.0" hidden="1">'Linear Histogram'!$N$2</definedName>
    <definedName name="_xlchart.v1.1" hidden="1">'Linear Histogram'!$T$2:$T$65</definedName>
    <definedName name="_xlchart.v1.2" hidden="1">'Linear Histogram'!$N$2</definedName>
    <definedName name="_xlchart.v1.3" hidden="1">'Linear Histogram'!$S$2:$S$65</definedName>
    <definedName name="_xlchart.v1.4" hidden="1">'Linear Histogram'!$N$3</definedName>
    <definedName name="_xlchart.v1.5" hidden="1">'Linear Histogram'!$U$2:$U$65</definedName>
    <definedName name="ExternalData_1" localSheetId="0" hidden="1">'PQBRT Data'!$A$1:$O$64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8" i="9" l="1"/>
  <c r="H68" i="9" s="1"/>
  <c r="A69" i="9"/>
  <c r="H69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68" i="9"/>
  <c r="B68" i="9" s="1"/>
  <c r="V69" i="9"/>
  <c r="B69" i="9" s="1"/>
  <c r="V70" i="9"/>
  <c r="V71" i="9"/>
  <c r="V4" i="9"/>
  <c r="A4" i="9"/>
  <c r="C69" i="9" l="1"/>
  <c r="D69" i="9"/>
  <c r="E69" i="9" s="1"/>
  <c r="J69" i="9"/>
  <c r="I69" i="9"/>
  <c r="K69" i="9" s="1"/>
  <c r="M69" i="9" s="1"/>
  <c r="J68" i="9"/>
  <c r="I68" i="9"/>
  <c r="K68" i="9" s="1"/>
  <c r="M68" i="9" s="1"/>
  <c r="D68" i="9"/>
  <c r="E68" i="9" s="1"/>
  <c r="G68" i="9" s="1"/>
  <c r="C68" i="9"/>
  <c r="F2" i="20"/>
  <c r="A15" i="20"/>
  <c r="A16" i="20"/>
  <c r="A17" i="20"/>
  <c r="A18" i="20"/>
  <c r="A19" i="20"/>
  <c r="A21" i="20"/>
  <c r="A24" i="20"/>
  <c r="A23" i="20"/>
  <c r="A25" i="20"/>
  <c r="A29" i="20"/>
  <c r="A26" i="20"/>
  <c r="A27" i="20"/>
  <c r="A28" i="20"/>
  <c r="A2" i="20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4" i="9"/>
  <c r="E52" i="9"/>
  <c r="E5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4" i="9"/>
  <c r="A5" i="9"/>
  <c r="A3" i="20" s="1"/>
  <c r="A6" i="9"/>
  <c r="C6" i="9" s="1"/>
  <c r="A7" i="9"/>
  <c r="H7" i="9" s="1"/>
  <c r="A8" i="9"/>
  <c r="H8" i="9" s="1"/>
  <c r="A9" i="9"/>
  <c r="A7" i="20" s="1"/>
  <c r="A10" i="9"/>
  <c r="H10" i="9" s="1"/>
  <c r="A11" i="9"/>
  <c r="A9" i="20" s="1"/>
  <c r="A12" i="9"/>
  <c r="H12" i="9" s="1"/>
  <c r="A13" i="9"/>
  <c r="H13" i="9" s="1"/>
  <c r="A14" i="9"/>
  <c r="A12" i="20" s="1"/>
  <c r="A15" i="9"/>
  <c r="A16" i="9"/>
  <c r="A14" i="20" s="1"/>
  <c r="A17" i="9"/>
  <c r="A18" i="9"/>
  <c r="A19" i="9"/>
  <c r="A20" i="9"/>
  <c r="H20" i="9" s="1"/>
  <c r="A21" i="9"/>
  <c r="H21" i="9" s="1"/>
  <c r="A22" i="9"/>
  <c r="A20" i="20" s="1"/>
  <c r="A23" i="9"/>
  <c r="A22" i="20" s="1"/>
  <c r="A24" i="9"/>
  <c r="A25" i="9"/>
  <c r="H25" i="9" s="1"/>
  <c r="A26" i="9"/>
  <c r="A27" i="9"/>
  <c r="H27" i="9" s="1"/>
  <c r="A28" i="9"/>
  <c r="H28" i="9" s="1"/>
  <c r="A29" i="9"/>
  <c r="H29" i="9" s="1"/>
  <c r="A30" i="9"/>
  <c r="H30" i="9" s="1"/>
  <c r="K30" i="9" s="1"/>
  <c r="M30" i="9" s="1"/>
  <c r="A31" i="9"/>
  <c r="H31" i="9" s="1"/>
  <c r="K31" i="9" s="1"/>
  <c r="M31" i="9" s="1"/>
  <c r="A32" i="9"/>
  <c r="A30" i="20" s="1"/>
  <c r="A33" i="9"/>
  <c r="A32" i="20" s="1"/>
  <c r="A34" i="9"/>
  <c r="H34" i="9" s="1"/>
  <c r="K34" i="9" s="1"/>
  <c r="M34" i="9" s="1"/>
  <c r="A35" i="9"/>
  <c r="A31" i="20" s="1"/>
  <c r="A36" i="9"/>
  <c r="A35" i="20" s="1"/>
  <c r="A37" i="9"/>
  <c r="H37" i="9" s="1"/>
  <c r="A38" i="9"/>
  <c r="A38" i="20" s="1"/>
  <c r="A39" i="9"/>
  <c r="H39" i="9" s="1"/>
  <c r="A40" i="9"/>
  <c r="A36" i="20" s="1"/>
  <c r="A41" i="9"/>
  <c r="H41" i="9" s="1"/>
  <c r="A42" i="9"/>
  <c r="A41" i="20" s="1"/>
  <c r="A43" i="9"/>
  <c r="A37" i="20" s="1"/>
  <c r="A44" i="9"/>
  <c r="C44" i="9" s="1"/>
  <c r="A45" i="9"/>
  <c r="A44" i="20" s="1"/>
  <c r="A46" i="9"/>
  <c r="H46" i="9" s="1"/>
  <c r="A47" i="9"/>
  <c r="H47" i="9" s="1"/>
  <c r="A48" i="9"/>
  <c r="A46" i="20" s="1"/>
  <c r="A49" i="9"/>
  <c r="H49" i="9" s="1"/>
  <c r="A50" i="9"/>
  <c r="A49" i="20" s="1"/>
  <c r="A51" i="9"/>
  <c r="A50" i="20" s="1"/>
  <c r="A52" i="9"/>
  <c r="A52" i="20" s="1"/>
  <c r="A53" i="9"/>
  <c r="A47" i="20" s="1"/>
  <c r="A54" i="9"/>
  <c r="A53" i="20" s="1"/>
  <c r="A55" i="9"/>
  <c r="A55" i="20" s="1"/>
  <c r="A56" i="9"/>
  <c r="A51" i="20" s="1"/>
  <c r="A57" i="9"/>
  <c r="A54" i="20" s="1"/>
  <c r="A58" i="9"/>
  <c r="A56" i="20" s="1"/>
  <c r="A59" i="9"/>
  <c r="H59" i="9" s="1"/>
  <c r="A60" i="9"/>
  <c r="H60" i="9" s="1"/>
  <c r="K60" i="9" s="1"/>
  <c r="M60" i="9" s="1"/>
  <c r="A61" i="9"/>
  <c r="H61" i="9" s="1"/>
  <c r="K61" i="9" s="1"/>
  <c r="M61" i="9" s="1"/>
  <c r="A62" i="9"/>
  <c r="A62" i="20" s="1"/>
  <c r="A63" i="9"/>
  <c r="H63" i="9" s="1"/>
  <c r="K63" i="9" s="1"/>
  <c r="M63" i="9" s="1"/>
  <c r="A64" i="9"/>
  <c r="H64" i="9" s="1"/>
  <c r="K64" i="9" s="1"/>
  <c r="M64" i="9" s="1"/>
  <c r="A65" i="9"/>
  <c r="H65" i="9" s="1"/>
  <c r="K65" i="9" s="1"/>
  <c r="M65" i="9" s="1"/>
  <c r="A66" i="9"/>
  <c r="H66" i="9" s="1"/>
  <c r="K66" i="9" s="1"/>
  <c r="M66" i="9" s="1"/>
  <c r="A67" i="9"/>
  <c r="A64" i="20" s="1"/>
  <c r="H19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K47" i="9" l="1"/>
  <c r="M47" i="9" s="1"/>
  <c r="A59" i="20"/>
  <c r="K10" i="9"/>
  <c r="M10" i="9" s="1"/>
  <c r="H43" i="9"/>
  <c r="K43" i="9" s="1"/>
  <c r="M43" i="9" s="1"/>
  <c r="C40" i="9"/>
  <c r="C15" i="9"/>
  <c r="H50" i="9"/>
  <c r="E48" i="9"/>
  <c r="N46" i="19" s="1"/>
  <c r="E16" i="9"/>
  <c r="N14" i="19" s="1"/>
  <c r="H53" i="9"/>
  <c r="K53" i="9" s="1"/>
  <c r="M53" i="9" s="1"/>
  <c r="H33" i="9"/>
  <c r="K33" i="9" s="1"/>
  <c r="M33" i="9" s="1"/>
  <c r="H32" i="9"/>
  <c r="K32" i="9" s="1"/>
  <c r="M32" i="9" s="1"/>
  <c r="A48" i="20"/>
  <c r="A57" i="20"/>
  <c r="E17" i="9"/>
  <c r="N15" i="19" s="1"/>
  <c r="C5" i="9"/>
  <c r="A58" i="20"/>
  <c r="E56" i="9"/>
  <c r="N54" i="19" s="1"/>
  <c r="E24" i="9"/>
  <c r="N22" i="19" s="1"/>
  <c r="F24" i="9"/>
  <c r="G24" i="9"/>
  <c r="F56" i="9"/>
  <c r="G56" i="9"/>
  <c r="F54" i="9"/>
  <c r="G54" i="9"/>
  <c r="E35" i="9"/>
  <c r="F52" i="9"/>
  <c r="G52" i="9"/>
  <c r="E67" i="9"/>
  <c r="A13" i="20"/>
  <c r="A63" i="20"/>
  <c r="A65" i="20"/>
  <c r="A11" i="20"/>
  <c r="A60" i="20"/>
  <c r="A10" i="20"/>
  <c r="A61" i="20"/>
  <c r="K59" i="9"/>
  <c r="M59" i="9" s="1"/>
  <c r="C26" i="9"/>
  <c r="A8" i="20"/>
  <c r="H9" i="9"/>
  <c r="K9" i="9" s="1"/>
  <c r="M9" i="9" s="1"/>
  <c r="A40" i="20"/>
  <c r="F16" i="9"/>
  <c r="A6" i="20"/>
  <c r="A39" i="20"/>
  <c r="A4" i="20"/>
  <c r="E55" i="9"/>
  <c r="E23" i="9"/>
  <c r="H38" i="9"/>
  <c r="K38" i="9" s="1"/>
  <c r="M38" i="9" s="1"/>
  <c r="E22" i="9"/>
  <c r="A45" i="20"/>
  <c r="F17" i="9"/>
  <c r="G17" i="9"/>
  <c r="F48" i="9"/>
  <c r="G48" i="9"/>
  <c r="A5" i="20"/>
  <c r="A34" i="20"/>
  <c r="G69" i="9"/>
  <c r="F69" i="9"/>
  <c r="N69" i="9"/>
  <c r="A33" i="20"/>
  <c r="A42" i="20"/>
  <c r="A43" i="20"/>
  <c r="F68" i="9"/>
  <c r="N68" i="9"/>
  <c r="K50" i="9"/>
  <c r="M50" i="9" s="1"/>
  <c r="K49" i="9"/>
  <c r="M49" i="9" s="1"/>
  <c r="K39" i="9"/>
  <c r="M39" i="9" s="1"/>
  <c r="N52" i="19"/>
  <c r="N50" i="19"/>
  <c r="G39" i="20"/>
  <c r="H39" i="20" s="1"/>
  <c r="I39" i="20" s="1"/>
  <c r="G65" i="20"/>
  <c r="H65" i="20" s="1"/>
  <c r="I65" i="20" s="1"/>
  <c r="G34" i="20"/>
  <c r="H34" i="20" s="1"/>
  <c r="I34" i="20" s="1"/>
  <c r="G24" i="20"/>
  <c r="H24" i="20" s="1"/>
  <c r="I24" i="20" s="1"/>
  <c r="G16" i="20"/>
  <c r="H16" i="20" s="1"/>
  <c r="I16" i="20" s="1"/>
  <c r="G15" i="20"/>
  <c r="H15" i="20" s="1"/>
  <c r="I15" i="20" s="1"/>
  <c r="G48" i="20"/>
  <c r="H48" i="20" s="1"/>
  <c r="I48" i="20" s="1"/>
  <c r="G47" i="20"/>
  <c r="H47" i="20" s="1"/>
  <c r="I47" i="20" s="1"/>
  <c r="G13" i="20"/>
  <c r="H13" i="20" s="1"/>
  <c r="I13" i="20" s="1"/>
  <c r="G46" i="20"/>
  <c r="H46" i="20" s="1"/>
  <c r="I46" i="20" s="1"/>
  <c r="G12" i="20"/>
  <c r="H12" i="20" s="1"/>
  <c r="I12" i="20" s="1"/>
  <c r="G45" i="20"/>
  <c r="H45" i="20" s="1"/>
  <c r="I45" i="20" s="1"/>
  <c r="G11" i="20"/>
  <c r="H11" i="20" s="1"/>
  <c r="I11" i="20" s="1"/>
  <c r="G44" i="20"/>
  <c r="H44" i="20" s="1"/>
  <c r="I44" i="20" s="1"/>
  <c r="G43" i="20"/>
  <c r="H43" i="20" s="1"/>
  <c r="I43" i="20" s="1"/>
  <c r="G8" i="20"/>
  <c r="H8" i="20" s="1"/>
  <c r="I8" i="20" s="1"/>
  <c r="G42" i="20"/>
  <c r="H42" i="20" s="1"/>
  <c r="I42" i="20" s="1"/>
  <c r="G7" i="20"/>
  <c r="H7" i="20" s="1"/>
  <c r="I7" i="20" s="1"/>
  <c r="G41" i="20"/>
  <c r="H41" i="20" s="1"/>
  <c r="I41" i="20" s="1"/>
  <c r="G9" i="20"/>
  <c r="H9" i="20" s="1"/>
  <c r="I9" i="20" s="1"/>
  <c r="G40" i="20"/>
  <c r="H40" i="20" s="1"/>
  <c r="I40" i="20" s="1"/>
  <c r="G5" i="20"/>
  <c r="H5" i="20" s="1"/>
  <c r="I5" i="20" s="1"/>
  <c r="G4" i="20"/>
  <c r="H4" i="20" s="1"/>
  <c r="I4" i="20" s="1"/>
  <c r="G3" i="20"/>
  <c r="H3" i="20" s="1"/>
  <c r="I3" i="20" s="1"/>
  <c r="G35" i="20"/>
  <c r="H35" i="20" s="1"/>
  <c r="I35" i="20" s="1"/>
  <c r="G2" i="20"/>
  <c r="H2" i="20" s="1"/>
  <c r="I2" i="20" s="1"/>
  <c r="G10" i="20"/>
  <c r="H10" i="20" s="1"/>
  <c r="I10" i="20" s="1"/>
  <c r="G14" i="20"/>
  <c r="H14" i="20" s="1"/>
  <c r="I14" i="20" s="1"/>
  <c r="G6" i="20"/>
  <c r="H6" i="20" s="1"/>
  <c r="I6" i="20" s="1"/>
  <c r="G38" i="20"/>
  <c r="H38" i="20" s="1"/>
  <c r="I38" i="20" s="1"/>
  <c r="G37" i="20"/>
  <c r="H37" i="20" s="1"/>
  <c r="I37" i="20" s="1"/>
  <c r="G36" i="20"/>
  <c r="H36" i="20" s="1"/>
  <c r="I36" i="20" s="1"/>
  <c r="G33" i="20"/>
  <c r="H33" i="20" s="1"/>
  <c r="I33" i="20" s="1"/>
  <c r="G64" i="20"/>
  <c r="H64" i="20" s="1"/>
  <c r="I64" i="20" s="1"/>
  <c r="G32" i="20"/>
  <c r="H32" i="20" s="1"/>
  <c r="I32" i="20" s="1"/>
  <c r="G63" i="20"/>
  <c r="H63" i="20" s="1"/>
  <c r="I63" i="20" s="1"/>
  <c r="G31" i="20"/>
  <c r="H31" i="20" s="1"/>
  <c r="I31" i="20" s="1"/>
  <c r="G62" i="20"/>
  <c r="H62" i="20" s="1"/>
  <c r="I62" i="20" s="1"/>
  <c r="G30" i="20"/>
  <c r="H30" i="20" s="1"/>
  <c r="I30" i="20" s="1"/>
  <c r="G61" i="20"/>
  <c r="H61" i="20" s="1"/>
  <c r="I61" i="20" s="1"/>
  <c r="G29" i="20"/>
  <c r="H29" i="20" s="1"/>
  <c r="I29" i="20" s="1"/>
  <c r="G60" i="20"/>
  <c r="H60" i="20" s="1"/>
  <c r="I60" i="20" s="1"/>
  <c r="G28" i="20"/>
  <c r="H28" i="20" s="1"/>
  <c r="I28" i="20" s="1"/>
  <c r="G27" i="20"/>
  <c r="H27" i="20" s="1"/>
  <c r="I27" i="20" s="1"/>
  <c r="G58" i="20"/>
  <c r="H58" i="20" s="1"/>
  <c r="I58" i="20" s="1"/>
  <c r="G26" i="20"/>
  <c r="H26" i="20" s="1"/>
  <c r="I26" i="20" s="1"/>
  <c r="G25" i="20"/>
  <c r="H25" i="20" s="1"/>
  <c r="I25" i="20" s="1"/>
  <c r="G56" i="20"/>
  <c r="H56" i="20" s="1"/>
  <c r="I56" i="20" s="1"/>
  <c r="G55" i="20"/>
  <c r="H55" i="20" s="1"/>
  <c r="I55" i="20" s="1"/>
  <c r="G23" i="20"/>
  <c r="H23" i="20" s="1"/>
  <c r="I23" i="20" s="1"/>
  <c r="G22" i="20"/>
  <c r="H22" i="20" s="1"/>
  <c r="I22" i="20" s="1"/>
  <c r="G53" i="20"/>
  <c r="H53" i="20" s="1"/>
  <c r="I53" i="20" s="1"/>
  <c r="G21" i="20"/>
  <c r="H21" i="20" s="1"/>
  <c r="I21" i="20" s="1"/>
  <c r="G52" i="20"/>
  <c r="H52" i="20" s="1"/>
  <c r="I52" i="20" s="1"/>
  <c r="G20" i="20"/>
  <c r="H20" i="20" s="1"/>
  <c r="I20" i="20" s="1"/>
  <c r="G51" i="20"/>
  <c r="H51" i="20" s="1"/>
  <c r="I51" i="20" s="1"/>
  <c r="G19" i="20"/>
  <c r="H19" i="20" s="1"/>
  <c r="I19" i="20" s="1"/>
  <c r="G59" i="20"/>
  <c r="H59" i="20" s="1"/>
  <c r="I59" i="20" s="1"/>
  <c r="G57" i="20"/>
  <c r="H57" i="20" s="1"/>
  <c r="I57" i="20" s="1"/>
  <c r="G54" i="20"/>
  <c r="H54" i="20" s="1"/>
  <c r="I54" i="20" s="1"/>
  <c r="G50" i="20"/>
  <c r="H50" i="20" s="1"/>
  <c r="I50" i="20" s="1"/>
  <c r="G18" i="20"/>
  <c r="H18" i="20" s="1"/>
  <c r="I18" i="20" s="1"/>
  <c r="G49" i="20"/>
  <c r="H49" i="20" s="1"/>
  <c r="I49" i="20" s="1"/>
  <c r="G17" i="20"/>
  <c r="H17" i="20" s="1"/>
  <c r="I17" i="20" s="1"/>
  <c r="K27" i="9"/>
  <c r="M27" i="9" s="1"/>
  <c r="K29" i="9"/>
  <c r="M29" i="9" s="1"/>
  <c r="K28" i="9"/>
  <c r="M28" i="9" s="1"/>
  <c r="K25" i="9"/>
  <c r="M25" i="9" s="1"/>
  <c r="K21" i="9"/>
  <c r="M21" i="9" s="1"/>
  <c r="K20" i="9"/>
  <c r="M20" i="9" s="1"/>
  <c r="E45" i="9"/>
  <c r="G45" i="9" s="1"/>
  <c r="E42" i="9"/>
  <c r="G42" i="9" s="1"/>
  <c r="C57" i="9"/>
  <c r="E11" i="9"/>
  <c r="G11" i="9" s="1"/>
  <c r="E51" i="9"/>
  <c r="G51" i="9" s="1"/>
  <c r="C4" i="9"/>
  <c r="K46" i="9"/>
  <c r="M46" i="9" s="1"/>
  <c r="K13" i="9"/>
  <c r="M13" i="9" s="1"/>
  <c r="K12" i="9"/>
  <c r="M12" i="9" s="1"/>
  <c r="K41" i="9"/>
  <c r="M41" i="9" s="1"/>
  <c r="K37" i="9"/>
  <c r="M37" i="9" s="1"/>
  <c r="K19" i="9"/>
  <c r="M19" i="9" s="1"/>
  <c r="K8" i="9"/>
  <c r="M8" i="9" s="1"/>
  <c r="K7" i="9"/>
  <c r="M7" i="9" s="1"/>
  <c r="C36" i="9"/>
  <c r="C62" i="9"/>
  <c r="C58" i="9"/>
  <c r="C14" i="9"/>
  <c r="H51" i="9"/>
  <c r="K51" i="9" s="1"/>
  <c r="M51" i="9" s="1"/>
  <c r="H15" i="9"/>
  <c r="K15" i="9" s="1"/>
  <c r="M15" i="9" s="1"/>
  <c r="H67" i="9"/>
  <c r="K67" i="9" s="1"/>
  <c r="M67" i="9" s="1"/>
  <c r="H62" i="9"/>
  <c r="K62" i="9" s="1"/>
  <c r="M62" i="9" s="1"/>
  <c r="H24" i="9"/>
  <c r="K24" i="9" s="1"/>
  <c r="M24" i="9" s="1"/>
  <c r="C18" i="9"/>
  <c r="H48" i="9"/>
  <c r="K48" i="9" s="1"/>
  <c r="M48" i="9" s="1"/>
  <c r="H4" i="9"/>
  <c r="K4" i="9" s="1"/>
  <c r="M4" i="9" s="1"/>
  <c r="H35" i="9"/>
  <c r="K35" i="9" s="1"/>
  <c r="M35" i="9" s="1"/>
  <c r="H23" i="9"/>
  <c r="K23" i="9" s="1"/>
  <c r="M23" i="9" s="1"/>
  <c r="H18" i="9"/>
  <c r="K18" i="9" s="1"/>
  <c r="M18" i="9" s="1"/>
  <c r="H17" i="9"/>
  <c r="K17" i="9" s="1"/>
  <c r="M17" i="9" s="1"/>
  <c r="H36" i="9"/>
  <c r="K36" i="9" s="1"/>
  <c r="M36" i="9" s="1"/>
  <c r="H58" i="9"/>
  <c r="K58" i="9" s="1"/>
  <c r="M58" i="9" s="1"/>
  <c r="H26" i="9"/>
  <c r="K26" i="9" s="1"/>
  <c r="M26" i="9" s="1"/>
  <c r="H57" i="9"/>
  <c r="K57" i="9" s="1"/>
  <c r="M57" i="9" s="1"/>
  <c r="H56" i="9"/>
  <c r="K56" i="9" s="1"/>
  <c r="M56" i="9" s="1"/>
  <c r="H55" i="9"/>
  <c r="K55" i="9" s="1"/>
  <c r="M55" i="9" s="1"/>
  <c r="H54" i="9"/>
  <c r="K54" i="9" s="1"/>
  <c r="M54" i="9" s="1"/>
  <c r="H22" i="9"/>
  <c r="K22" i="9" s="1"/>
  <c r="M22" i="9" s="1"/>
  <c r="H52" i="9"/>
  <c r="K52" i="9" s="1"/>
  <c r="M52" i="9" s="1"/>
  <c r="H14" i="9"/>
  <c r="K14" i="9" s="1"/>
  <c r="M14" i="9" s="1"/>
  <c r="H45" i="9"/>
  <c r="K45" i="9" s="1"/>
  <c r="M45" i="9" s="1"/>
  <c r="H16" i="9"/>
  <c r="K16" i="9" s="1"/>
  <c r="M16" i="9" s="1"/>
  <c r="H44" i="9"/>
  <c r="K44" i="9" s="1"/>
  <c r="M44" i="9" s="1"/>
  <c r="H11" i="9"/>
  <c r="K11" i="9" s="1"/>
  <c r="M11" i="9" s="1"/>
  <c r="C20" i="9"/>
  <c r="H42" i="9"/>
  <c r="K42" i="9" s="1"/>
  <c r="M42" i="9" s="1"/>
  <c r="H40" i="9"/>
  <c r="K40" i="9" s="1"/>
  <c r="M40" i="9" s="1"/>
  <c r="H6" i="9"/>
  <c r="K6" i="9" s="1"/>
  <c r="M6" i="9" s="1"/>
  <c r="H5" i="9"/>
  <c r="K5" i="9" s="1"/>
  <c r="M5" i="9" s="1"/>
  <c r="E47" i="9"/>
  <c r="G47" i="9" s="1"/>
  <c r="C43" i="9"/>
  <c r="C25" i="9"/>
  <c r="T7" i="9"/>
  <c r="C41" i="9"/>
  <c r="C19" i="9"/>
  <c r="E49" i="9"/>
  <c r="C46" i="9"/>
  <c r="C49" i="9"/>
  <c r="C12" i="9"/>
  <c r="C9" i="9"/>
  <c r="C48" i="9"/>
  <c r="N48" i="9" s="1"/>
  <c r="C47" i="9"/>
  <c r="C13" i="9"/>
  <c r="C7" i="9"/>
  <c r="C67" i="9"/>
  <c r="C42" i="9"/>
  <c r="C45" i="9"/>
  <c r="C61" i="9"/>
  <c r="C35" i="9"/>
  <c r="C66" i="9"/>
  <c r="C64" i="9"/>
  <c r="C32" i="9"/>
  <c r="C31" i="9"/>
  <c r="E66" i="9"/>
  <c r="G66" i="9" s="1"/>
  <c r="E65" i="9"/>
  <c r="G65" i="9" s="1"/>
  <c r="E64" i="9"/>
  <c r="G64" i="9" s="1"/>
  <c r="E63" i="9"/>
  <c r="G63" i="9" s="1"/>
  <c r="E34" i="9"/>
  <c r="G34" i="9" s="1"/>
  <c r="E33" i="9"/>
  <c r="G33" i="9" s="1"/>
  <c r="C65" i="9"/>
  <c r="C63" i="9"/>
  <c r="C34" i="9"/>
  <c r="C33" i="9"/>
  <c r="E32" i="9"/>
  <c r="G32" i="9" s="1"/>
  <c r="E31" i="9"/>
  <c r="G31" i="9" s="1"/>
  <c r="E62" i="9"/>
  <c r="G62" i="9" s="1"/>
  <c r="E61" i="9"/>
  <c r="G61" i="9" s="1"/>
  <c r="E58" i="9"/>
  <c r="G58" i="9" s="1"/>
  <c r="E57" i="9"/>
  <c r="G57" i="9" s="1"/>
  <c r="E29" i="9"/>
  <c r="G29" i="9" s="1"/>
  <c r="E60" i="9"/>
  <c r="G60" i="9" s="1"/>
  <c r="E59" i="9"/>
  <c r="G59" i="9" s="1"/>
  <c r="E26" i="9"/>
  <c r="G26" i="9" s="1"/>
  <c r="C30" i="9"/>
  <c r="E21" i="9"/>
  <c r="G21" i="9" s="1"/>
  <c r="C28" i="9"/>
  <c r="E20" i="9"/>
  <c r="E19" i="9"/>
  <c r="G19" i="9" s="1"/>
  <c r="E18" i="9"/>
  <c r="G18" i="9" s="1"/>
  <c r="E15" i="9"/>
  <c r="G15" i="9" s="1"/>
  <c r="E14" i="9"/>
  <c r="G14" i="9" s="1"/>
  <c r="E13" i="9"/>
  <c r="G13" i="9" s="1"/>
  <c r="C17" i="9"/>
  <c r="E12" i="9"/>
  <c r="G12" i="9" s="1"/>
  <c r="C60" i="9"/>
  <c r="C16" i="9"/>
  <c r="E43" i="9"/>
  <c r="G43" i="9" s="1"/>
  <c r="E10" i="9"/>
  <c r="G10" i="9" s="1"/>
  <c r="E9" i="9"/>
  <c r="G9" i="9" s="1"/>
  <c r="E8" i="9"/>
  <c r="G8" i="9" s="1"/>
  <c r="E39" i="9"/>
  <c r="G39" i="9" s="1"/>
  <c r="C52" i="9"/>
  <c r="C11" i="9"/>
  <c r="E6" i="9"/>
  <c r="C51" i="9"/>
  <c r="C10" i="9"/>
  <c r="E37" i="9"/>
  <c r="G37" i="9" s="1"/>
  <c r="E5" i="9"/>
  <c r="G5" i="9" s="1"/>
  <c r="E30" i="9"/>
  <c r="G30" i="9" s="1"/>
  <c r="E28" i="9"/>
  <c r="G28" i="9" s="1"/>
  <c r="E27" i="9"/>
  <c r="G27" i="9" s="1"/>
  <c r="E25" i="9"/>
  <c r="G25" i="9" s="1"/>
  <c r="C29" i="9"/>
  <c r="E53" i="9"/>
  <c r="G53" i="9" s="1"/>
  <c r="C27" i="9"/>
  <c r="E50" i="9"/>
  <c r="G50" i="9" s="1"/>
  <c r="C21" i="9"/>
  <c r="E46" i="9"/>
  <c r="G46" i="9" s="1"/>
  <c r="E44" i="9"/>
  <c r="G44" i="9" s="1"/>
  <c r="C59" i="9"/>
  <c r="E41" i="9"/>
  <c r="G41" i="9" s="1"/>
  <c r="E40" i="9"/>
  <c r="G40" i="9" s="1"/>
  <c r="C53" i="9"/>
  <c r="E7" i="9"/>
  <c r="G7" i="9" s="1"/>
  <c r="E38" i="9"/>
  <c r="G38" i="9" s="1"/>
  <c r="C50" i="9"/>
  <c r="E4" i="9"/>
  <c r="E36" i="9"/>
  <c r="G36" i="9" s="1"/>
  <c r="C56" i="9"/>
  <c r="C24" i="9"/>
  <c r="C55" i="9"/>
  <c r="C23" i="9"/>
  <c r="C54" i="9"/>
  <c r="C22" i="9"/>
  <c r="C8" i="9"/>
  <c r="C39" i="9"/>
  <c r="C38" i="9"/>
  <c r="C37" i="9"/>
  <c r="N36" i="9" l="1"/>
  <c r="B61" i="20"/>
  <c r="B65" i="20"/>
  <c r="B32" i="20"/>
  <c r="B10" i="20"/>
  <c r="B14" i="20"/>
  <c r="N67" i="9"/>
  <c r="G16" i="9"/>
  <c r="B11" i="20"/>
  <c r="B40" i="20"/>
  <c r="B33" i="20"/>
  <c r="B8" i="20"/>
  <c r="B50" i="20"/>
  <c r="B41" i="20"/>
  <c r="B24" i="20"/>
  <c r="B58" i="20"/>
  <c r="B43" i="20"/>
  <c r="B60" i="20"/>
  <c r="B42" i="20"/>
  <c r="N47" i="19"/>
  <c r="G49" i="9"/>
  <c r="B9" i="20"/>
  <c r="B13" i="20"/>
  <c r="B63" i="20"/>
  <c r="B49" i="20"/>
  <c r="B19" i="20"/>
  <c r="B54" i="20"/>
  <c r="N18" i="19"/>
  <c r="G20" i="9"/>
  <c r="B15" i="20"/>
  <c r="B20" i="20"/>
  <c r="B34" i="20"/>
  <c r="B48" i="20"/>
  <c r="B17" i="20"/>
  <c r="B21" i="20"/>
  <c r="B23" i="20"/>
  <c r="F67" i="9"/>
  <c r="G67" i="9"/>
  <c r="N65" i="19"/>
  <c r="B56" i="20"/>
  <c r="B57" i="20"/>
  <c r="B5" i="20"/>
  <c r="N4" i="19"/>
  <c r="G6" i="9"/>
  <c r="B26" i="20"/>
  <c r="B47" i="20"/>
  <c r="B28" i="20"/>
  <c r="B64" i="20"/>
  <c r="F35" i="9"/>
  <c r="G35" i="9"/>
  <c r="N33" i="19"/>
  <c r="B31" i="20"/>
  <c r="B12" i="20"/>
  <c r="B27" i="20"/>
  <c r="B51" i="20"/>
  <c r="B16" i="20"/>
  <c r="B2" i="20"/>
  <c r="B37" i="20"/>
  <c r="B35" i="20"/>
  <c r="B18" i="20"/>
  <c r="B30" i="20"/>
  <c r="B45" i="20"/>
  <c r="B3" i="20"/>
  <c r="B52" i="20"/>
  <c r="F22" i="9"/>
  <c r="G22" i="9"/>
  <c r="B38" i="20"/>
  <c r="B53" i="20"/>
  <c r="B36" i="20"/>
  <c r="G4" i="9"/>
  <c r="Q69" i="9"/>
  <c r="R69" i="9" s="1"/>
  <c r="Q68" i="9"/>
  <c r="R68" i="9" s="1"/>
  <c r="B22" i="20"/>
  <c r="B46" i="20"/>
  <c r="B7" i="20"/>
  <c r="B55" i="20"/>
  <c r="F23" i="9"/>
  <c r="G23" i="9"/>
  <c r="N21" i="19"/>
  <c r="B44" i="20"/>
  <c r="B25" i="20"/>
  <c r="N20" i="19"/>
  <c r="F55" i="9"/>
  <c r="G55" i="9"/>
  <c r="N53" i="19"/>
  <c r="B59" i="20"/>
  <c r="B4" i="20"/>
  <c r="O68" i="9"/>
  <c r="P68" i="9" s="1"/>
  <c r="O69" i="9"/>
  <c r="P69" i="9" s="1"/>
  <c r="B29" i="20"/>
  <c r="B39" i="20"/>
  <c r="B62" i="20"/>
  <c r="B6" i="20"/>
  <c r="F11" i="9"/>
  <c r="N9" i="19"/>
  <c r="F19" i="9"/>
  <c r="N17" i="19"/>
  <c r="F44" i="9"/>
  <c r="N42" i="19"/>
  <c r="F26" i="9"/>
  <c r="N24" i="19"/>
  <c r="F27" i="9"/>
  <c r="N25" i="19"/>
  <c r="F31" i="9"/>
  <c r="N29" i="19"/>
  <c r="F41" i="9"/>
  <c r="N39" i="19"/>
  <c r="F18" i="9"/>
  <c r="N16" i="19"/>
  <c r="F42" i="9"/>
  <c r="N40" i="19"/>
  <c r="F46" i="9"/>
  <c r="N44" i="19"/>
  <c r="F45" i="9"/>
  <c r="N43" i="19"/>
  <c r="F21" i="9"/>
  <c r="N19" i="19"/>
  <c r="F50" i="9"/>
  <c r="N48" i="19"/>
  <c r="F53" i="9"/>
  <c r="N51" i="19"/>
  <c r="F59" i="9"/>
  <c r="N57" i="19"/>
  <c r="F60" i="9"/>
  <c r="N58" i="19"/>
  <c r="F25" i="9"/>
  <c r="N23" i="19"/>
  <c r="F29" i="9"/>
  <c r="N27" i="19"/>
  <c r="F57" i="9"/>
  <c r="N55" i="19"/>
  <c r="F28" i="9"/>
  <c r="N26" i="19"/>
  <c r="F58" i="9"/>
  <c r="N56" i="19"/>
  <c r="F30" i="9"/>
  <c r="N28" i="19"/>
  <c r="F61" i="9"/>
  <c r="N59" i="19"/>
  <c r="F5" i="9"/>
  <c r="N3" i="19"/>
  <c r="F62" i="9"/>
  <c r="N60" i="19"/>
  <c r="F37" i="9"/>
  <c r="N35" i="19"/>
  <c r="F32" i="9"/>
  <c r="N30" i="19"/>
  <c r="F47" i="9"/>
  <c r="N45" i="19"/>
  <c r="F39" i="9"/>
  <c r="N37" i="19"/>
  <c r="F33" i="9"/>
  <c r="N31" i="19"/>
  <c r="F8" i="9"/>
  <c r="N6" i="19"/>
  <c r="F34" i="9"/>
  <c r="N32" i="19"/>
  <c r="F9" i="9"/>
  <c r="N7" i="19"/>
  <c r="F63" i="9"/>
  <c r="N61" i="19"/>
  <c r="F10" i="9"/>
  <c r="N8" i="19"/>
  <c r="F64" i="9"/>
  <c r="N62" i="19"/>
  <c r="F43" i="9"/>
  <c r="N41" i="19"/>
  <c r="F65" i="9"/>
  <c r="N63" i="19"/>
  <c r="F36" i="9"/>
  <c r="N34" i="19"/>
  <c r="F66" i="9"/>
  <c r="N64" i="19"/>
  <c r="F12" i="9"/>
  <c r="N10" i="19"/>
  <c r="F38" i="9"/>
  <c r="N36" i="19"/>
  <c r="F7" i="9"/>
  <c r="N5" i="19"/>
  <c r="F13" i="9"/>
  <c r="N11" i="19"/>
  <c r="F14" i="9"/>
  <c r="N12" i="19"/>
  <c r="F40" i="9"/>
  <c r="N38" i="19"/>
  <c r="F15" i="9"/>
  <c r="N13" i="19"/>
  <c r="F51" i="9"/>
  <c r="N49" i="19"/>
  <c r="F4" i="9"/>
  <c r="N2" i="19"/>
  <c r="N45" i="9"/>
  <c r="N4" i="9"/>
  <c r="T9" i="9"/>
  <c r="N65" i="9"/>
  <c r="N47" i="9"/>
  <c r="N5" i="9"/>
  <c r="N6" i="9"/>
  <c r="F6" i="9"/>
  <c r="N49" i="9"/>
  <c r="F49" i="9"/>
  <c r="N7" i="9"/>
  <c r="N20" i="9"/>
  <c r="F20" i="9"/>
  <c r="O27" i="9"/>
  <c r="P27" i="9" s="1"/>
  <c r="T6" i="9"/>
  <c r="N38" i="9"/>
  <c r="N53" i="9"/>
  <c r="N66" i="9"/>
  <c r="O38" i="9"/>
  <c r="P38" i="9" s="1"/>
  <c r="N37" i="9"/>
  <c r="O18" i="9"/>
  <c r="P18" i="9" s="1"/>
  <c r="O44" i="9"/>
  <c r="P44" i="9" s="1"/>
  <c r="N62" i="9"/>
  <c r="Q5" i="9"/>
  <c r="R5" i="9" s="1"/>
  <c r="Q37" i="9"/>
  <c r="R37" i="9" s="1"/>
  <c r="Q2" i="9"/>
  <c r="Q7" i="9"/>
  <c r="R7" i="9" s="1"/>
  <c r="Q39" i="9"/>
  <c r="R39" i="9" s="1"/>
  <c r="Q8" i="9"/>
  <c r="R8" i="9" s="1"/>
  <c r="Q40" i="9"/>
  <c r="R40" i="9" s="1"/>
  <c r="Q9" i="9"/>
  <c r="R9" i="9" s="1"/>
  <c r="Q10" i="9"/>
  <c r="R10" i="9" s="1"/>
  <c r="Q42" i="9"/>
  <c r="R42" i="9" s="1"/>
  <c r="Q43" i="9"/>
  <c r="R43" i="9" s="1"/>
  <c r="Q13" i="9"/>
  <c r="R13" i="9" s="1"/>
  <c r="Q14" i="9"/>
  <c r="R14" i="9" s="1"/>
  <c r="Q46" i="9"/>
  <c r="R46" i="9" s="1"/>
  <c r="Q48" i="9"/>
  <c r="R48" i="9" s="1"/>
  <c r="Q50" i="9"/>
  <c r="R50" i="9" s="1"/>
  <c r="Q20" i="9"/>
  <c r="R20" i="9" s="1"/>
  <c r="Q24" i="9"/>
  <c r="R24" i="9" s="1"/>
  <c r="Q58" i="9"/>
  <c r="R58" i="9" s="1"/>
  <c r="Q6" i="9"/>
  <c r="R6" i="9" s="1"/>
  <c r="Q38" i="9"/>
  <c r="R38" i="9" s="1"/>
  <c r="Q44" i="9"/>
  <c r="R44" i="9" s="1"/>
  <c r="Q47" i="9"/>
  <c r="R47" i="9" s="1"/>
  <c r="Q51" i="9"/>
  <c r="R51" i="9" s="1"/>
  <c r="Q21" i="9"/>
  <c r="R21" i="9" s="1"/>
  <c r="Q53" i="9"/>
  <c r="R53" i="9" s="1"/>
  <c r="Q55" i="9"/>
  <c r="R55" i="9" s="1"/>
  <c r="Q25" i="9"/>
  <c r="R25" i="9" s="1"/>
  <c r="Q41" i="9"/>
  <c r="R41" i="9" s="1"/>
  <c r="Q11" i="9"/>
  <c r="R11" i="9" s="1"/>
  <c r="Q12" i="9"/>
  <c r="R12" i="9" s="1"/>
  <c r="Q45" i="9"/>
  <c r="R45" i="9" s="1"/>
  <c r="Q15" i="9"/>
  <c r="R15" i="9" s="1"/>
  <c r="Q16" i="9"/>
  <c r="R16" i="9" s="1"/>
  <c r="Q54" i="9"/>
  <c r="R54" i="9" s="1"/>
  <c r="Q26" i="9"/>
  <c r="R26" i="9" s="1"/>
  <c r="Q18" i="9"/>
  <c r="R18" i="9" s="1"/>
  <c r="Q19" i="9"/>
  <c r="R19" i="9" s="1"/>
  <c r="Q22" i="9"/>
  <c r="R22" i="9" s="1"/>
  <c r="Q56" i="9"/>
  <c r="R56" i="9" s="1"/>
  <c r="Q17" i="9"/>
  <c r="R17" i="9" s="1"/>
  <c r="Q49" i="9"/>
  <c r="R49" i="9" s="1"/>
  <c r="Q52" i="9"/>
  <c r="R52" i="9" s="1"/>
  <c r="Q23" i="9"/>
  <c r="R23" i="9" s="1"/>
  <c r="Q57" i="9"/>
  <c r="R57" i="9" s="1"/>
  <c r="Q27" i="9"/>
  <c r="R27" i="9" s="1"/>
  <c r="Q59" i="9"/>
  <c r="R59" i="9" s="1"/>
  <c r="Q28" i="9"/>
  <c r="R28" i="9" s="1"/>
  <c r="Q60" i="9"/>
  <c r="R60" i="9" s="1"/>
  <c r="Q29" i="9"/>
  <c r="R29" i="9" s="1"/>
  <c r="Q61" i="9"/>
  <c r="R61" i="9" s="1"/>
  <c r="Q30" i="9"/>
  <c r="R30" i="9" s="1"/>
  <c r="Q62" i="9"/>
  <c r="R62" i="9" s="1"/>
  <c r="Q31" i="9"/>
  <c r="R31" i="9" s="1"/>
  <c r="Q63" i="9"/>
  <c r="R63" i="9" s="1"/>
  <c r="Q32" i="9"/>
  <c r="R32" i="9" s="1"/>
  <c r="Q64" i="9"/>
  <c r="R64" i="9" s="1"/>
  <c r="Q33" i="9"/>
  <c r="R33" i="9" s="1"/>
  <c r="Q65" i="9"/>
  <c r="R65" i="9" s="1"/>
  <c r="Q34" i="9"/>
  <c r="R34" i="9" s="1"/>
  <c r="Q66" i="9"/>
  <c r="R66" i="9" s="1"/>
  <c r="Q35" i="9"/>
  <c r="R35" i="9" s="1"/>
  <c r="Q67" i="9"/>
  <c r="R67" i="9" s="1"/>
  <c r="Q36" i="9"/>
  <c r="R36" i="9" s="1"/>
  <c r="Q4" i="9"/>
  <c r="R4" i="9" s="1"/>
  <c r="O61" i="9"/>
  <c r="P61" i="9" s="1"/>
  <c r="O32" i="9"/>
  <c r="P32" i="9" s="1"/>
  <c r="O59" i="9"/>
  <c r="P59" i="9" s="1"/>
  <c r="O60" i="9"/>
  <c r="P60" i="9" s="1"/>
  <c r="O11" i="9"/>
  <c r="P11" i="9" s="1"/>
  <c r="O31" i="9"/>
  <c r="P31" i="9" s="1"/>
  <c r="N40" i="9"/>
  <c r="O6" i="9"/>
  <c r="P6" i="9" s="1"/>
  <c r="N43" i="9"/>
  <c r="N34" i="9"/>
  <c r="O42" i="9"/>
  <c r="P42" i="9" s="1"/>
  <c r="N64" i="9"/>
  <c r="N14" i="9"/>
  <c r="N15" i="9"/>
  <c r="O46" i="9"/>
  <c r="P46" i="9" s="1"/>
  <c r="O9" i="9"/>
  <c r="P9" i="9" s="1"/>
  <c r="N18" i="9"/>
  <c r="O41" i="9"/>
  <c r="P41" i="9" s="1"/>
  <c r="N25" i="9"/>
  <c r="N28" i="9"/>
  <c r="N61" i="9"/>
  <c r="O28" i="9"/>
  <c r="P28" i="9" s="1"/>
  <c r="O29" i="9"/>
  <c r="P29" i="9" s="1"/>
  <c r="O10" i="9"/>
  <c r="P10" i="9" s="1"/>
  <c r="O36" i="9"/>
  <c r="P36" i="9" s="1"/>
  <c r="O4" i="9"/>
  <c r="P4" i="9" s="1"/>
  <c r="O12" i="9"/>
  <c r="P12" i="9" s="1"/>
  <c r="N41" i="9"/>
  <c r="O49" i="9"/>
  <c r="P49" i="9" s="1"/>
  <c r="N33" i="9"/>
  <c r="O20" i="9"/>
  <c r="P20" i="9" s="1"/>
  <c r="O21" i="9"/>
  <c r="P21" i="9" s="1"/>
  <c r="O54" i="9"/>
  <c r="P54" i="9" s="1"/>
  <c r="O55" i="9"/>
  <c r="P55" i="9" s="1"/>
  <c r="O24" i="9"/>
  <c r="P24" i="9" s="1"/>
  <c r="O51" i="9"/>
  <c r="P51" i="9" s="1"/>
  <c r="O52" i="9"/>
  <c r="P52" i="9" s="1"/>
  <c r="O53" i="9"/>
  <c r="P53" i="9" s="1"/>
  <c r="O25" i="9"/>
  <c r="P25" i="9" s="1"/>
  <c r="O19" i="9"/>
  <c r="P19" i="9" s="1"/>
  <c r="O22" i="9"/>
  <c r="P22" i="9" s="1"/>
  <c r="O23" i="9"/>
  <c r="P23" i="9" s="1"/>
  <c r="O56" i="9"/>
  <c r="P56" i="9" s="1"/>
  <c r="O57" i="9"/>
  <c r="P57" i="9" s="1"/>
  <c r="O33" i="9"/>
  <c r="P33" i="9" s="1"/>
  <c r="O65" i="9"/>
  <c r="P65" i="9" s="1"/>
  <c r="O34" i="9"/>
  <c r="P34" i="9" s="1"/>
  <c r="O66" i="9"/>
  <c r="P66" i="9" s="1"/>
  <c r="O35" i="9"/>
  <c r="P35" i="9" s="1"/>
  <c r="O67" i="9"/>
  <c r="P67" i="9" s="1"/>
  <c r="N30" i="9"/>
  <c r="N26" i="9"/>
  <c r="O13" i="9"/>
  <c r="P13" i="9" s="1"/>
  <c r="O45" i="9"/>
  <c r="P45" i="9" s="1"/>
  <c r="O16" i="9"/>
  <c r="P16" i="9" s="1"/>
  <c r="O17" i="9"/>
  <c r="P17" i="9" s="1"/>
  <c r="O14" i="9"/>
  <c r="P14" i="9" s="1"/>
  <c r="O48" i="9"/>
  <c r="P48" i="9" s="1"/>
  <c r="O5" i="9"/>
  <c r="P5" i="9" s="1"/>
  <c r="O37" i="9"/>
  <c r="P37" i="9" s="1"/>
  <c r="P2" i="9"/>
  <c r="O30" i="9"/>
  <c r="P30" i="9" s="1"/>
  <c r="O63" i="9"/>
  <c r="P63" i="9" s="1"/>
  <c r="N44" i="9"/>
  <c r="N12" i="9"/>
  <c r="N63" i="9"/>
  <c r="N13" i="9"/>
  <c r="O8" i="9"/>
  <c r="P8" i="9" s="1"/>
  <c r="N42" i="9"/>
  <c r="N50" i="9"/>
  <c r="N19" i="9"/>
  <c r="O47" i="9"/>
  <c r="P47" i="9" s="1"/>
  <c r="N35" i="9"/>
  <c r="N57" i="9"/>
  <c r="O50" i="9"/>
  <c r="P50" i="9" s="1"/>
  <c r="O26" i="9"/>
  <c r="P26" i="9" s="1"/>
  <c r="O62" i="9"/>
  <c r="P62" i="9" s="1"/>
  <c r="N9" i="9"/>
  <c r="O15" i="9"/>
  <c r="P15" i="9" s="1"/>
  <c r="O64" i="9"/>
  <c r="P64" i="9" s="1"/>
  <c r="O7" i="9"/>
  <c r="P7" i="9" s="1"/>
  <c r="O39" i="9"/>
  <c r="P39" i="9" s="1"/>
  <c r="N46" i="9"/>
  <c r="O43" i="9"/>
  <c r="P43" i="9" s="1"/>
  <c r="N52" i="9"/>
  <c r="O40" i="9"/>
  <c r="P40" i="9" s="1"/>
  <c r="N58" i="9"/>
  <c r="O58" i="9"/>
  <c r="P58" i="9" s="1"/>
  <c r="N17" i="9"/>
  <c r="N22" i="9"/>
  <c r="N54" i="9"/>
  <c r="N23" i="9"/>
  <c r="N55" i="9"/>
  <c r="N21" i="9"/>
  <c r="N24" i="9"/>
  <c r="N56" i="9"/>
  <c r="N11" i="9"/>
  <c r="N32" i="9"/>
  <c r="N51" i="9"/>
  <c r="N10" i="9"/>
  <c r="N8" i="9"/>
  <c r="N59" i="9"/>
  <c r="N60" i="9"/>
  <c r="N31" i="9"/>
  <c r="N16" i="9"/>
  <c r="N27" i="9"/>
  <c r="N29" i="9"/>
  <c r="N39" i="9"/>
  <c r="C45" i="20" l="1"/>
  <c r="D45" i="20" s="1"/>
  <c r="C35" i="20"/>
  <c r="D35" i="20" s="1"/>
  <c r="C15" i="20"/>
  <c r="D15" i="20" s="1"/>
  <c r="C31" i="20"/>
  <c r="D31" i="20" s="1"/>
  <c r="C63" i="20"/>
  <c r="D63" i="20" s="1"/>
  <c r="C34" i="20"/>
  <c r="D34" i="20" s="1"/>
  <c r="C52" i="20"/>
  <c r="D52" i="20" s="1"/>
  <c r="C64" i="20"/>
  <c r="D64" i="20" s="1"/>
  <c r="C24" i="20"/>
  <c r="D24" i="20" s="1"/>
  <c r="C26" i="20"/>
  <c r="D26" i="20" s="1"/>
  <c r="C50" i="20"/>
  <c r="D50" i="20" s="1"/>
  <c r="C55" i="20"/>
  <c r="D55" i="20" s="1"/>
  <c r="C7" i="20"/>
  <c r="D7" i="20" s="1"/>
  <c r="C8" i="20"/>
  <c r="D8" i="20" s="1"/>
  <c r="C57" i="20"/>
  <c r="D57" i="20" s="1"/>
  <c r="C56" i="20"/>
  <c r="D56" i="20" s="1"/>
  <c r="C36" i="20"/>
  <c r="D36" i="20" s="1"/>
  <c r="C38" i="20"/>
  <c r="D38" i="20" s="1"/>
  <c r="C4" i="20"/>
  <c r="D4" i="20" s="1"/>
  <c r="C53" i="20"/>
  <c r="D53" i="20" s="1"/>
  <c r="C23" i="20"/>
  <c r="D23" i="20" s="1"/>
  <c r="C60" i="20"/>
  <c r="D60" i="20" s="1"/>
  <c r="C39" i="20"/>
  <c r="D39" i="20" s="1"/>
  <c r="C46" i="20"/>
  <c r="D46" i="20" s="1"/>
  <c r="C22" i="20"/>
  <c r="D22" i="20" s="1"/>
  <c r="C54" i="20"/>
  <c r="D54" i="20" s="1"/>
  <c r="C17" i="20"/>
  <c r="D17" i="20" s="1"/>
  <c r="C44" i="20"/>
  <c r="D44" i="20" s="1"/>
  <c r="C37" i="20"/>
  <c r="D37" i="20" s="1"/>
  <c r="C20" i="20"/>
  <c r="D20" i="20" s="1"/>
  <c r="C10" i="20"/>
  <c r="D10" i="20" s="1"/>
  <c r="C48" i="20"/>
  <c r="D48" i="20" s="1"/>
  <c r="C13" i="20"/>
  <c r="D13" i="20" s="1"/>
  <c r="C16" i="20"/>
  <c r="D16" i="20" s="1"/>
  <c r="C11" i="20"/>
  <c r="D11" i="20" s="1"/>
  <c r="C49" i="20"/>
  <c r="D49" i="20" s="1"/>
  <c r="C61" i="20"/>
  <c r="D61" i="20" s="1"/>
  <c r="C18" i="20"/>
  <c r="D18" i="20" s="1"/>
  <c r="C27" i="20"/>
  <c r="D27" i="20" s="1"/>
  <c r="C32" i="20"/>
  <c r="D32" i="20" s="1"/>
  <c r="C28" i="20"/>
  <c r="D28" i="20" s="1"/>
  <c r="C59" i="20"/>
  <c r="D59" i="20" s="1"/>
  <c r="C2" i="20"/>
  <c r="D2" i="20" s="1"/>
  <c r="L4" i="9"/>
  <c r="L68" i="9"/>
  <c r="L69" i="9"/>
  <c r="C19" i="20"/>
  <c r="D19" i="20" s="1"/>
  <c r="C62" i="20"/>
  <c r="D62" i="20" s="1"/>
  <c r="C30" i="20"/>
  <c r="D30" i="20" s="1"/>
  <c r="C14" i="20"/>
  <c r="D14" i="20" s="1"/>
  <c r="C43" i="20"/>
  <c r="D43" i="20" s="1"/>
  <c r="C51" i="20"/>
  <c r="D51" i="20" s="1"/>
  <c r="C12" i="20"/>
  <c r="D12" i="20" s="1"/>
  <c r="C5" i="20"/>
  <c r="D5" i="20" s="1"/>
  <c r="C6" i="20"/>
  <c r="D6" i="20" s="1"/>
  <c r="C65" i="20"/>
  <c r="D65" i="20" s="1"/>
  <c r="C21" i="20"/>
  <c r="D21" i="20" s="1"/>
  <c r="C29" i="20"/>
  <c r="D29" i="20" s="1"/>
  <c r="C25" i="20"/>
  <c r="D25" i="20" s="1"/>
  <c r="C42" i="20"/>
  <c r="D42" i="20" s="1"/>
  <c r="C33" i="20"/>
  <c r="D33" i="20" s="1"/>
  <c r="C40" i="20"/>
  <c r="D40" i="20" s="1"/>
  <c r="C58" i="20"/>
  <c r="D58" i="20" s="1"/>
  <c r="C9" i="20"/>
  <c r="D9" i="20" s="1"/>
  <c r="C3" i="20"/>
  <c r="D3" i="20" s="1"/>
  <c r="C47" i="20"/>
  <c r="D47" i="20" s="1"/>
  <c r="C41" i="20"/>
  <c r="D41" i="20" s="1"/>
  <c r="T8" i="9"/>
  <c r="P2" i="19"/>
  <c r="T4" i="9"/>
  <c r="L45" i="9"/>
  <c r="L39" i="9"/>
  <c r="L33" i="9"/>
  <c r="L5" i="9"/>
  <c r="L9" i="9"/>
  <c r="L66" i="9"/>
  <c r="L64" i="9"/>
  <c r="L60" i="9"/>
  <c r="L30" i="9"/>
  <c r="L38" i="9"/>
  <c r="L59" i="9"/>
  <c r="L58" i="9"/>
  <c r="L32" i="9"/>
  <c r="L24" i="9"/>
  <c r="L23" i="9"/>
  <c r="L61" i="9"/>
  <c r="L28" i="9"/>
  <c r="L52" i="9"/>
  <c r="L25" i="9"/>
  <c r="L50" i="9"/>
  <c r="L55" i="9"/>
  <c r="L16" i="9"/>
  <c r="L53" i="9"/>
  <c r="L46" i="9"/>
  <c r="L51" i="9"/>
  <c r="L12" i="9"/>
  <c r="L43" i="9"/>
  <c r="L42" i="9"/>
  <c r="L47" i="9"/>
  <c r="L40" i="9"/>
  <c r="L44" i="9"/>
  <c r="L41" i="9"/>
  <c r="L37" i="9"/>
  <c r="L10" i="9"/>
  <c r="L67" i="9"/>
  <c r="L35" i="9"/>
  <c r="L65" i="9"/>
  <c r="L31" i="9"/>
  <c r="L26" i="9"/>
  <c r="L29" i="9"/>
  <c r="L6" i="9"/>
  <c r="L34" i="9"/>
  <c r="L57" i="9"/>
  <c r="L63" i="9"/>
  <c r="L62" i="9"/>
  <c r="L54" i="9"/>
  <c r="L21" i="9"/>
  <c r="L27" i="9"/>
  <c r="L19" i="9"/>
  <c r="L56" i="9"/>
  <c r="L17" i="9"/>
  <c r="L22" i="9"/>
  <c r="L15" i="9"/>
  <c r="L20" i="9"/>
  <c r="L13" i="9"/>
  <c r="L18" i="9"/>
  <c r="L49" i="9"/>
  <c r="L48" i="9"/>
  <c r="L14" i="9"/>
  <c r="L36" i="9"/>
  <c r="L7" i="9"/>
  <c r="L8" i="9"/>
  <c r="L11" i="9"/>
  <c r="T5" i="9"/>
  <c r="O33" i="19" l="1"/>
  <c r="O65" i="19"/>
  <c r="O34" i="19"/>
  <c r="O37" i="19"/>
  <c r="O38" i="19"/>
  <c r="O39" i="19"/>
  <c r="O40" i="19"/>
  <c r="O9" i="19"/>
  <c r="O42" i="19"/>
  <c r="O11" i="19"/>
  <c r="O45" i="19"/>
  <c r="O46" i="19"/>
  <c r="O15" i="19"/>
  <c r="O16" i="19"/>
  <c r="O48" i="19"/>
  <c r="O49" i="19"/>
  <c r="O18" i="19"/>
  <c r="O50" i="19"/>
  <c r="O19" i="19"/>
  <c r="O23" i="19"/>
  <c r="O56" i="19"/>
  <c r="O26" i="19"/>
  <c r="O58" i="19"/>
  <c r="O27" i="19"/>
  <c r="O28" i="19"/>
  <c r="O29" i="19"/>
  <c r="O31" i="19"/>
  <c r="O63" i="19"/>
  <c r="O3" i="19"/>
  <c r="O35" i="19"/>
  <c r="O4" i="19"/>
  <c r="O36" i="19"/>
  <c r="O5" i="19"/>
  <c r="O6" i="19"/>
  <c r="O7" i="19"/>
  <c r="O8" i="19"/>
  <c r="O41" i="19"/>
  <c r="O10" i="19"/>
  <c r="O43" i="19"/>
  <c r="O12" i="19"/>
  <c r="O44" i="19"/>
  <c r="O13" i="19"/>
  <c r="O14" i="19"/>
  <c r="O47" i="19"/>
  <c r="O17" i="19"/>
  <c r="O24" i="19"/>
  <c r="O57" i="19"/>
  <c r="O61" i="19"/>
  <c r="O30" i="19"/>
  <c r="O51" i="19"/>
  <c r="O25" i="19"/>
  <c r="O59" i="19"/>
  <c r="O60" i="19"/>
  <c r="O64" i="19"/>
  <c r="O20" i="19"/>
  <c r="O52" i="19"/>
  <c r="O21" i="19"/>
  <c r="O53" i="19"/>
  <c r="O22" i="19"/>
  <c r="O54" i="19"/>
  <c r="O55" i="19"/>
  <c r="O32" i="19"/>
  <c r="O62" i="19"/>
  <c r="O2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E19D76-00C2-40E9-A528-F9AC15CFEA1A}" keepAlive="1" name="Query - perfdataPerformanceSummary" description="Connection to the 'perfdataPerformanceSummary' query in the workbook." type="5" refreshedVersion="8" background="1" saveData="1">
    <dbPr connection="Provider=Microsoft.Mashup.OleDb.1;Data Source=$Workbook$;Location=perfdataPerformanceSummary;Extended Properties=&quot;&quot;" command="SELECT * FROM [perfdataPerformanceSummary]"/>
  </connection>
  <connection id="2" xr16:uid="{D9E819E6-361F-47C7-8D9B-C09315724FCD}" keepAlive="1" name="Query - perfdataPerformanceSummary (2)" description="Connection to the 'perfdataPerformanceSummary (2)' query in the workbook." type="5" refreshedVersion="8" background="1" saveData="1">
    <dbPr connection="Provider=Microsoft.Mashup.OleDb.1;Data Source=$Workbook$;Location=&quot;perfdataPerformanceSummary (2)&quot;;Extended Properties=&quot;&quot;" command="SELECT * FROM [perfdataPerformanceSummary (2)]"/>
  </connection>
</connections>
</file>

<file path=xl/sharedStrings.xml><?xml version="1.0" encoding="utf-8"?>
<sst xmlns="http://schemas.openxmlformats.org/spreadsheetml/2006/main" count="138" uniqueCount="120">
  <si>
    <t>Name</t>
  </si>
  <si>
    <t>fps</t>
  </si>
  <si>
    <t>cpums</t>
  </si>
  <si>
    <t>cms</t>
  </si>
  <si>
    <t>gms</t>
  </si>
  <si>
    <t>expectedp</t>
  </si>
  <si>
    <t>loadedp</t>
  </si>
  <si>
    <t>shaderp_comp</t>
  </si>
  <si>
    <t>shaderp_grph</t>
  </si>
  <si>
    <t>expectedc</t>
  </si>
  <si>
    <t>shaderc</t>
  </si>
  <si>
    <t>sidelen</t>
  </si>
  <si>
    <t>cell_count</t>
  </si>
  <si>
    <t>mean</t>
  </si>
  <si>
    <t>stddev</t>
  </si>
  <si>
    <t>000CollisionDataSet32X16X4</t>
  </si>
  <si>
    <t>001CollisionDataSet11264X5632X14</t>
  </si>
  <si>
    <t>002CollisionDataSet26624X13312X17</t>
  </si>
  <si>
    <t>003CollisionDataSet36864X18432X19</t>
  </si>
  <si>
    <t>004CollisionDataSet47104X23552X21</t>
  </si>
  <si>
    <t>005CollisionDataSet57344X28672X22</t>
  </si>
  <si>
    <t>006CollisionDataSet67584X33792X23</t>
  </si>
  <si>
    <t>007CollisionDataSet77824X38912X24</t>
  </si>
  <si>
    <t>008CollisionDataSet88064X44032X25</t>
  </si>
  <si>
    <t>009CollisionDataSet98304X49152X26</t>
  </si>
  <si>
    <t>010CollisionDataSet148480X74240X29</t>
  </si>
  <si>
    <t>011CollisionDataSet214016X107008X32</t>
  </si>
  <si>
    <t>012CollisionDataSet312320X156160X36</t>
  </si>
  <si>
    <t>013CollisionDataSet377856X188928X39</t>
  </si>
  <si>
    <t>014CollisionDataSet459776X229888X41</t>
  </si>
  <si>
    <t>015CollisionDataSet525312X262656X43</t>
  </si>
  <si>
    <t>016CollisionDataSet623616X311808X45</t>
  </si>
  <si>
    <t>017CollisionDataSet705536X352768X47</t>
  </si>
  <si>
    <t>018CollisionDataSet787456X393728X49</t>
  </si>
  <si>
    <t>019CollisionDataSet934912X467456X51</t>
  </si>
  <si>
    <t>020CollisionDataSet1098752X549376X54</t>
  </si>
  <si>
    <t>021CollisionDataSet1262592X631296X57</t>
  </si>
  <si>
    <t>022CollisionDataSet1426432X713216X59</t>
  </si>
  <si>
    <t>023CollisionDataSet1590272X795136X61</t>
  </si>
  <si>
    <t>024CollisionDataSet1754112X877056X63</t>
  </si>
  <si>
    <t>025CollisionDataSet1917952X958976X65</t>
  </si>
  <si>
    <t>026CollisionDataSet2081792X1040896X66</t>
  </si>
  <si>
    <t>027CollisionDataSet2245632X1122816X68</t>
  </si>
  <si>
    <t>028CollisionDataSet2409472X1204736X70</t>
  </si>
  <si>
    <t>029CollisionDataSet2573312X1286656X71</t>
  </si>
  <si>
    <t>030CollisionDataSet2737152X1368576X72</t>
  </si>
  <si>
    <t>031CollisionDataSet2900992X1450496X74</t>
  </si>
  <si>
    <t>032CollisionDataSet3064832X1532416X75</t>
  </si>
  <si>
    <t>033CollisionDataSet3228672X1614336X76</t>
  </si>
  <si>
    <t>034CollisionDataSet3392512X1696256X78</t>
  </si>
  <si>
    <t>035CollisionDataSet3539968X1769984X79</t>
  </si>
  <si>
    <t>036CollisionDataSet3703808X1851904X80</t>
  </si>
  <si>
    <t>037CollisionDataSet3867648X1933824X81</t>
  </si>
  <si>
    <t>038CollisionDataSet4031488X2015744X82</t>
  </si>
  <si>
    <t>039CollisionDataSet4195328X2097664X83</t>
  </si>
  <si>
    <t>040CollisionDataSet4359168X2179584X84</t>
  </si>
  <si>
    <t>041CollisionDataSet4523008X2261504X85</t>
  </si>
  <si>
    <t>042CollisionDataSet4686848X2343424X86</t>
  </si>
  <si>
    <t>043CollisionDataSet4850688X2425344X87</t>
  </si>
  <si>
    <t>044CollisionDataSet5014528X2507264X88</t>
  </si>
  <si>
    <t>045CollisionDataSet5178368X2589184X89</t>
  </si>
  <si>
    <t>046CollisionDataSet5342208X2671104X90</t>
  </si>
  <si>
    <t>047CollisionDataSet5506048X2753024X91</t>
  </si>
  <si>
    <t>048CollisionDataSet5669888X2834944X92</t>
  </si>
  <si>
    <t>049CollisionDataSet5833728X2916864X93</t>
  </si>
  <si>
    <t>050CollisionDataSet5997568X2998784X93</t>
  </si>
  <si>
    <t>051CollisionDataSet6112256X3056128X94</t>
  </si>
  <si>
    <t>052CollisionDataSet6243328X3121664X95</t>
  </si>
  <si>
    <t>Linear Fit</t>
  </si>
  <si>
    <t>Linear Residuals
mean</t>
  </si>
  <si>
    <t>Linear Residuals mean differnce</t>
  </si>
  <si>
    <t>Quadtratic Residuals mean differnce</t>
  </si>
  <si>
    <t>Quadtratic Residual Mean</t>
  </si>
  <si>
    <t xml:space="preserve">Quadtratic
Fit </t>
  </si>
  <si>
    <t>Min(Linear Residue)</t>
  </si>
  <si>
    <t>Max(Linear Residue)</t>
  </si>
  <si>
    <t>STD(LinearResidue)</t>
  </si>
  <si>
    <t>Mean(LinearResidue)</t>
  </si>
  <si>
    <t xml:space="preserve">coefficient of variation (CV) </t>
  </si>
  <si>
    <t>Linear 
Residuals</t>
  </si>
  <si>
    <t>Linear 
residuals ABS</t>
  </si>
  <si>
    <t xml:space="preserve">LN fit </t>
  </si>
  <si>
    <t>LOG10 Transform Fit</t>
  </si>
  <si>
    <t>LOG10
Graphics Time</t>
  </si>
  <si>
    <t>Log Mean</t>
  </si>
  <si>
    <t>LOG10 Mean</t>
  </si>
  <si>
    <t>PQBRT Grapics Data LOG10 Fit Residue Mean</t>
  </si>
  <si>
    <t>PQBRT Grapics Data LOG10 Fit Residue</t>
  </si>
  <si>
    <t>Log Residual</t>
  </si>
  <si>
    <t>Quadtratic Residuals</t>
  </si>
  <si>
    <t>GMS</t>
  </si>
  <si>
    <t xml:space="preserve">PQBRT Graphics Data </t>
  </si>
  <si>
    <t>PQBRT Graphics Data Linear Fit</t>
  </si>
  <si>
    <t>PQBRT Graphics Data Linear Fit Residue</t>
  </si>
  <si>
    <t>PQBRT Graphics Data Linear Fit Residue Mean</t>
  </si>
  <si>
    <t xml:space="preserve">PQBRT Graphics Data log(10) </t>
  </si>
  <si>
    <t>PQBRT Graphics Data log(10) Trendline</t>
  </si>
  <si>
    <t>PQBRT Graphics Data LOG10 Residuals</t>
  </si>
  <si>
    <t>PQBRT Graphics Data LOG10 Fit</t>
  </si>
  <si>
    <t xml:space="preserve">PQBRT Quadratic Graphics Residual Histogram </t>
  </si>
  <si>
    <t>STD.DEV</t>
  </si>
  <si>
    <t>Standardized
 Residual</t>
  </si>
  <si>
    <t>Percentile</t>
  </si>
  <si>
    <t>Z_score X</t>
  </si>
  <si>
    <t>GMS Data Y</t>
  </si>
  <si>
    <t>QQ Outliers</t>
  </si>
  <si>
    <t>LN</t>
  </si>
  <si>
    <t>Quadratic Residuals ABS</t>
  </si>
  <si>
    <t>Linear % error</t>
  </si>
  <si>
    <t>Log % error</t>
  </si>
  <si>
    <t>053CollisionDataSet6480896X3240448X96</t>
  </si>
  <si>
    <t>054CollisionDataSet6992896X3496448X98</t>
  </si>
  <si>
    <t>055CollisionDataSet7504896X3752448X100</t>
  </si>
  <si>
    <t>056CollisionDataSet8016896X4008448X103</t>
  </si>
  <si>
    <t>057CollisionDataSet8528896X4264448X105</t>
  </si>
  <si>
    <t>058CollisionDataSet9040896X4520448X107</t>
  </si>
  <si>
    <t>059CollisionDataSet9552896X4776448X109</t>
  </si>
  <si>
    <t>060CollisionDataSet10064896X5032448X110</t>
  </si>
  <si>
    <t>061CollisionDataSet10474496X5237248X112</t>
  </si>
  <si>
    <t>062CollisionDataSet11088896X5544448X114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</si>
</sst>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6" borderId="0" applyNumberFormat="0" applyBorder="0" applyAlignment="0" applyProtection="0"/>
  </cellStyleXfs>
  <cellXfs count="67">
    <xf numFmtId="0" fontId="0" fillId="0" borderId="0" xfId="0"/>
    <xf numFmtId="0" fontId="1" fillId="2" borderId="1" xfId="1" applyBorder="1"/>
    <xf numFmtId="0" fontId="1" fillId="2" borderId="1" xfId="1" applyBorder="1" applyAlignment="1">
      <alignment wrapText="1"/>
    </xf>
    <xf numFmtId="0" fontId="0" fillId="2" borderId="1" xfId="1" applyFont="1" applyBorder="1"/>
    <xf numFmtId="0" fontId="1" fillId="3" borderId="1" xfId="2" applyBorder="1"/>
    <xf numFmtId="0" fontId="0" fillId="4" borderId="1" xfId="0" applyFill="1" applyBorder="1"/>
    <xf numFmtId="0" fontId="0" fillId="0" borderId="0" xfId="0" applyAlignment="1">
      <alignment wrapText="1"/>
    </xf>
    <xf numFmtId="0" fontId="3" fillId="0" borderId="0" xfId="0" applyFont="1"/>
    <xf numFmtId="0" fontId="0" fillId="5" borderId="0" xfId="0" applyFill="1"/>
    <xf numFmtId="0" fontId="3" fillId="5" borderId="0" xfId="0" applyFont="1" applyFill="1"/>
    <xf numFmtId="0" fontId="1" fillId="6" borderId="1" xfId="3" applyBorder="1" applyAlignment="1">
      <alignment wrapText="1"/>
    </xf>
    <xf numFmtId="0" fontId="1" fillId="6" borderId="1" xfId="3" applyBorder="1"/>
    <xf numFmtId="0" fontId="0" fillId="7" borderId="1" xfId="1" applyFont="1" applyFill="1" applyBorder="1" applyAlignment="1">
      <alignment wrapText="1"/>
    </xf>
    <xf numFmtId="0" fontId="0" fillId="7" borderId="1" xfId="1" applyFont="1" applyFill="1" applyBorder="1"/>
    <xf numFmtId="0" fontId="1" fillId="7" borderId="1" xfId="1" applyFill="1" applyBorder="1"/>
    <xf numFmtId="0" fontId="0" fillId="8" borderId="1" xfId="1" applyFont="1" applyFill="1" applyBorder="1" applyAlignment="1">
      <alignment wrapText="1"/>
    </xf>
    <xf numFmtId="0" fontId="0" fillId="8" borderId="2" xfId="1" applyFont="1" applyFill="1" applyBorder="1" applyAlignment="1">
      <alignment wrapText="1"/>
    </xf>
    <xf numFmtId="0" fontId="1" fillId="8" borderId="1" xfId="1" applyFill="1" applyBorder="1"/>
    <xf numFmtId="0" fontId="0" fillId="8" borderId="1" xfId="1" applyFont="1" applyFill="1" applyBorder="1"/>
    <xf numFmtId="0" fontId="1" fillId="8" borderId="2" xfId="1" applyFill="1" applyBorder="1"/>
    <xf numFmtId="0" fontId="0" fillId="4" borderId="1" xfId="1" applyFont="1" applyFill="1" applyBorder="1" applyAlignment="1">
      <alignment wrapText="1"/>
    </xf>
    <xf numFmtId="0" fontId="1" fillId="4" borderId="1" xfId="1" applyFill="1" applyBorder="1"/>
    <xf numFmtId="0" fontId="1" fillId="4" borderId="1" xfId="2" applyFill="1" applyBorder="1"/>
    <xf numFmtId="0" fontId="1" fillId="7" borderId="1" xfId="2" applyFill="1" applyBorder="1"/>
    <xf numFmtId="0" fontId="0" fillId="7" borderId="1" xfId="0" applyFill="1" applyBorder="1"/>
    <xf numFmtId="0" fontId="1" fillId="9" borderId="1" xfId="1" applyFill="1" applyBorder="1"/>
    <xf numFmtId="0" fontId="1" fillId="9" borderId="3" xfId="1" applyFill="1" applyBorder="1"/>
    <xf numFmtId="0" fontId="1" fillId="6" borderId="3" xfId="3" applyBorder="1"/>
    <xf numFmtId="0" fontId="0" fillId="7" borderId="3" xfId="1" applyFont="1" applyFill="1" applyBorder="1"/>
    <xf numFmtId="0" fontId="1" fillId="7" borderId="3" xfId="1" applyFill="1" applyBorder="1"/>
    <xf numFmtId="0" fontId="0" fillId="7" borderId="3" xfId="0" applyFill="1" applyBorder="1"/>
    <xf numFmtId="0" fontId="1" fillId="8" borderId="3" xfId="1" applyFill="1" applyBorder="1"/>
    <xf numFmtId="0" fontId="0" fillId="8" borderId="3" xfId="1" applyFont="1" applyFill="1" applyBorder="1"/>
    <xf numFmtId="0" fontId="1" fillId="8" borderId="4" xfId="1" applyFill="1" applyBorder="1"/>
    <xf numFmtId="0" fontId="1" fillId="4" borderId="3" xfId="1" applyFill="1" applyBorder="1"/>
    <xf numFmtId="0" fontId="1" fillId="4" borderId="3" xfId="2" applyFill="1" applyBorder="1"/>
    <xf numFmtId="0" fontId="1" fillId="7" borderId="3" xfId="2" applyFill="1" applyBorder="1"/>
    <xf numFmtId="0" fontId="1" fillId="2" borderId="3" xfId="1" applyBorder="1"/>
    <xf numFmtId="0" fontId="0" fillId="4" borderId="3" xfId="0" applyFill="1" applyBorder="1"/>
    <xf numFmtId="0" fontId="1" fillId="9" borderId="5" xfId="1" applyFill="1" applyBorder="1"/>
    <xf numFmtId="0" fontId="1" fillId="6" borderId="5" xfId="3" applyBorder="1"/>
    <xf numFmtId="0" fontId="0" fillId="7" borderId="5" xfId="1" applyFont="1" applyFill="1" applyBorder="1"/>
    <xf numFmtId="0" fontId="1" fillId="7" borderId="5" xfId="1" applyFill="1" applyBorder="1"/>
    <xf numFmtId="0" fontId="0" fillId="7" borderId="5" xfId="0" applyFill="1" applyBorder="1"/>
    <xf numFmtId="0" fontId="1" fillId="8" borderId="5" xfId="1" applyFill="1" applyBorder="1"/>
    <xf numFmtId="0" fontId="0" fillId="8" borderId="5" xfId="1" applyFont="1" applyFill="1" applyBorder="1"/>
    <xf numFmtId="0" fontId="1" fillId="8" borderId="6" xfId="1" applyFill="1" applyBorder="1"/>
    <xf numFmtId="0" fontId="1" fillId="4" borderId="5" xfId="1" applyFill="1" applyBorder="1"/>
    <xf numFmtId="0" fontId="1" fillId="4" borderId="5" xfId="2" applyFill="1" applyBorder="1"/>
    <xf numFmtId="0" fontId="1" fillId="7" borderId="5" xfId="2" applyFill="1" applyBorder="1"/>
    <xf numFmtId="0" fontId="1" fillId="2" borderId="5" xfId="1" applyBorder="1"/>
    <xf numFmtId="0" fontId="0" fillId="4" borderId="5" xfId="0" applyFill="1" applyBorder="1"/>
    <xf numFmtId="0" fontId="1" fillId="9" borderId="7" xfId="1" applyFill="1" applyBorder="1"/>
    <xf numFmtId="0" fontId="1" fillId="6" borderId="8" xfId="3" applyBorder="1"/>
    <xf numFmtId="0" fontId="0" fillId="7" borderId="8" xfId="1" applyFont="1" applyFill="1" applyBorder="1"/>
    <xf numFmtId="0" fontId="1" fillId="7" borderId="8" xfId="1" applyFill="1" applyBorder="1"/>
    <xf numFmtId="0" fontId="0" fillId="7" borderId="8" xfId="0" applyFill="1" applyBorder="1"/>
    <xf numFmtId="0" fontId="1" fillId="8" borderId="8" xfId="1" applyFill="1" applyBorder="1"/>
    <xf numFmtId="0" fontId="0" fillId="8" borderId="8" xfId="1" applyFont="1" applyFill="1" applyBorder="1"/>
    <xf numFmtId="0" fontId="1" fillId="8" borderId="9" xfId="1" applyFill="1" applyBorder="1"/>
    <xf numFmtId="0" fontId="1" fillId="4" borderId="8" xfId="1" applyFill="1" applyBorder="1"/>
    <xf numFmtId="0" fontId="1" fillId="4" borderId="8" xfId="2" applyFill="1" applyBorder="1"/>
    <xf numFmtId="0" fontId="1" fillId="7" borderId="8" xfId="2" applyFill="1" applyBorder="1"/>
    <xf numFmtId="0" fontId="1" fillId="2" borderId="8" xfId="1" applyBorder="1"/>
    <xf numFmtId="0" fontId="0" fillId="0" borderId="10" xfId="0" applyBorder="1"/>
    <xf numFmtId="0" fontId="0" fillId="4" borderId="11" xfId="0" applyFill="1" applyBorder="1"/>
    <xf numFmtId="0" fontId="0" fillId="0" borderId="1" xfId="0" applyBorder="1"/>
  </cellXfs>
  <cellStyles count="4">
    <cellStyle name="20% - Accent1" xfId="3" builtinId="30"/>
    <cellStyle name="20% - Accent2" xfId="1" builtinId="34"/>
    <cellStyle name="20% - Accent6" xfId="2" builtinId="50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QQ Plot Liear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QQ Plot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QQPlot!$D$2:$D$65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xVal>
          <c:yVal>
            <c:numRef>
              <c:f>QQPlot!$A$2:$A$65</c:f>
              <c:numCache>
                <c:formatCode>General</c:formatCode>
                <c:ptCount val="64"/>
                <c:pt idx="0">
                  <c:v>8.8000000000000004E-6</c:v>
                </c:pt>
                <c:pt idx="1">
                  <c:v>1.5583999999999999E-5</c:v>
                </c:pt>
                <c:pt idx="2">
                  <c:v>2.4736000000000002E-5</c:v>
                </c:pt>
                <c:pt idx="3">
                  <c:v>3.2095999999999999E-5</c:v>
                </c:pt>
                <c:pt idx="4">
                  <c:v>3.8303999999999998E-5</c:v>
                </c:pt>
                <c:pt idx="5">
                  <c:v>4.4576000000000001E-5</c:v>
                </c:pt>
                <c:pt idx="6">
                  <c:v>5.1103999999999997E-5</c:v>
                </c:pt>
                <c:pt idx="7">
                  <c:v>5.664E-5</c:v>
                </c:pt>
                <c:pt idx="8">
                  <c:v>6.2943999999999999E-5</c:v>
                </c:pt>
                <c:pt idx="9">
                  <c:v>6.8960000000000004E-5</c:v>
                </c:pt>
                <c:pt idx="10">
                  <c:v>1.1568E-4</c:v>
                </c:pt>
                <c:pt idx="11">
                  <c:v>1.8908799999999999E-4</c:v>
                </c:pt>
                <c:pt idx="12">
                  <c:v>2.7628800000000002E-4</c:v>
                </c:pt>
                <c:pt idx="13">
                  <c:v>3.3334400000000001E-4</c:v>
                </c:pt>
                <c:pt idx="14">
                  <c:v>4.0153600000000003E-4</c:v>
                </c:pt>
                <c:pt idx="15">
                  <c:v>4.7600000000000002E-4</c:v>
                </c:pt>
                <c:pt idx="16">
                  <c:v>5.4911999999999995E-4</c:v>
                </c:pt>
                <c:pt idx="17">
                  <c:v>6.1097600000000005E-4</c:v>
                </c:pt>
                <c:pt idx="18">
                  <c:v>7.9798399999999995E-4</c:v>
                </c:pt>
                <c:pt idx="19">
                  <c:v>1.0666199999999999E-3</c:v>
                </c:pt>
                <c:pt idx="20">
                  <c:v>9.2800000000000001E-4</c:v>
                </c:pt>
                <c:pt idx="21">
                  <c:v>1.57485E-3</c:v>
                </c:pt>
                <c:pt idx="22">
                  <c:v>1.2012500000000001E-3</c:v>
                </c:pt>
                <c:pt idx="23">
                  <c:v>1.8320000000000001E-3</c:v>
                </c:pt>
                <c:pt idx="24">
                  <c:v>1.97606E-3</c:v>
                </c:pt>
                <c:pt idx="25">
                  <c:v>2.6045399999999998E-3</c:v>
                </c:pt>
                <c:pt idx="26">
                  <c:v>2.0458199999999998E-3</c:v>
                </c:pt>
                <c:pt idx="27">
                  <c:v>1.8382400000000001E-3</c:v>
                </c:pt>
                <c:pt idx="28">
                  <c:v>2.1936600000000001E-3</c:v>
                </c:pt>
                <c:pt idx="29">
                  <c:v>2.9188500000000002E-3</c:v>
                </c:pt>
                <c:pt idx="30">
                  <c:v>2.7937000000000001E-3</c:v>
                </c:pt>
                <c:pt idx="31">
                  <c:v>2.87309E-3</c:v>
                </c:pt>
                <c:pt idx="32">
                  <c:v>2.9427500000000001E-3</c:v>
                </c:pt>
                <c:pt idx="33">
                  <c:v>2.72544E-3</c:v>
                </c:pt>
                <c:pt idx="34">
                  <c:v>4.6337599999999998E-3</c:v>
                </c:pt>
                <c:pt idx="35">
                  <c:v>3.6751000000000002E-3</c:v>
                </c:pt>
                <c:pt idx="36">
                  <c:v>3.0104300000000001E-3</c:v>
                </c:pt>
                <c:pt idx="37">
                  <c:v>3.1471699999999999E-3</c:v>
                </c:pt>
                <c:pt idx="38">
                  <c:v>3.4416E-3</c:v>
                </c:pt>
                <c:pt idx="39">
                  <c:v>3.56778E-3</c:v>
                </c:pt>
                <c:pt idx="40">
                  <c:v>4.0989399999999997E-3</c:v>
                </c:pt>
                <c:pt idx="41">
                  <c:v>3.82234E-3</c:v>
                </c:pt>
                <c:pt idx="42">
                  <c:v>3.9490899999999997E-3</c:v>
                </c:pt>
                <c:pt idx="43">
                  <c:v>4.2356199999999998E-3</c:v>
                </c:pt>
                <c:pt idx="44">
                  <c:v>4.3932800000000003E-3</c:v>
                </c:pt>
                <c:pt idx="45">
                  <c:v>5.0516500000000004E-3</c:v>
                </c:pt>
                <c:pt idx="46">
                  <c:v>4.52726E-3</c:v>
                </c:pt>
                <c:pt idx="47">
                  <c:v>4.6591699999999998E-3</c:v>
                </c:pt>
                <c:pt idx="48">
                  <c:v>4.77379E-3</c:v>
                </c:pt>
                <c:pt idx="49">
                  <c:v>8.7579500000000005E-3</c:v>
                </c:pt>
                <c:pt idx="50">
                  <c:v>7.5047999999999998E-3</c:v>
                </c:pt>
                <c:pt idx="51">
                  <c:v>5.20682E-3</c:v>
                </c:pt>
                <c:pt idx="52">
                  <c:v>5.5878400000000002E-3</c:v>
                </c:pt>
                <c:pt idx="53">
                  <c:v>5.2840600000000001E-3</c:v>
                </c:pt>
                <c:pt idx="54">
                  <c:v>6.0125100000000004E-3</c:v>
                </c:pt>
                <c:pt idx="55">
                  <c:v>7.2675500000000002E-3</c:v>
                </c:pt>
                <c:pt idx="56">
                  <c:v>6.8345899999999998E-3</c:v>
                </c:pt>
                <c:pt idx="57">
                  <c:v>6.4116800000000003E-3</c:v>
                </c:pt>
                <c:pt idx="58">
                  <c:v>8.5558100000000005E-3</c:v>
                </c:pt>
                <c:pt idx="59">
                  <c:v>8.0968299999999993E-3</c:v>
                </c:pt>
                <c:pt idx="60">
                  <c:v>7.7145900000000003E-3</c:v>
                </c:pt>
                <c:pt idx="61">
                  <c:v>0</c:v>
                </c:pt>
                <c:pt idx="62">
                  <c:v>0</c:v>
                </c:pt>
                <c:pt idx="63">
                  <c:v>8.8949100000000007E-3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C2-42FA-A73C-3037099EB066}"/>
            </c:ext>
          </c:extLst>
        </c:ser>
        <c:ser>
          <c:idx val="1"/>
          <c:order val="1"/>
          <c:tx>
            <c:strRef>
              <c:f>QQPlot!$J$2</c:f>
              <c:strCache>
                <c:ptCount val="1"/>
                <c:pt idx="0">
                  <c:v>QQ Outliers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4762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698473044212938"/>
                  <c:y val="-3.24226409472747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QQPlot!$D$19:$D$61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QQPlot!$A$19:$A$61</c:f>
              <c:numCache>
                <c:formatCode>General</c:formatCode>
                <c:ptCount val="43"/>
                <c:pt idx="0">
                  <c:v>6.1097600000000005E-4</c:v>
                </c:pt>
                <c:pt idx="1">
                  <c:v>7.9798399999999995E-4</c:v>
                </c:pt>
                <c:pt idx="2">
                  <c:v>1.0666199999999999E-3</c:v>
                </c:pt>
                <c:pt idx="3">
                  <c:v>9.2800000000000001E-4</c:v>
                </c:pt>
                <c:pt idx="4">
                  <c:v>1.57485E-3</c:v>
                </c:pt>
                <c:pt idx="5">
                  <c:v>1.2012500000000001E-3</c:v>
                </c:pt>
                <c:pt idx="6">
                  <c:v>1.8320000000000001E-3</c:v>
                </c:pt>
                <c:pt idx="7">
                  <c:v>1.97606E-3</c:v>
                </c:pt>
                <c:pt idx="8">
                  <c:v>2.6045399999999998E-3</c:v>
                </c:pt>
                <c:pt idx="9">
                  <c:v>2.0458199999999998E-3</c:v>
                </c:pt>
                <c:pt idx="10">
                  <c:v>1.8382400000000001E-3</c:v>
                </c:pt>
                <c:pt idx="11">
                  <c:v>2.1936600000000001E-3</c:v>
                </c:pt>
                <c:pt idx="12">
                  <c:v>2.9188500000000002E-3</c:v>
                </c:pt>
                <c:pt idx="13">
                  <c:v>2.7937000000000001E-3</c:v>
                </c:pt>
                <c:pt idx="14">
                  <c:v>2.87309E-3</c:v>
                </c:pt>
                <c:pt idx="15">
                  <c:v>2.9427500000000001E-3</c:v>
                </c:pt>
                <c:pt idx="16">
                  <c:v>2.72544E-3</c:v>
                </c:pt>
                <c:pt idx="17">
                  <c:v>4.6337599999999998E-3</c:v>
                </c:pt>
                <c:pt idx="18">
                  <c:v>3.6751000000000002E-3</c:v>
                </c:pt>
                <c:pt idx="19">
                  <c:v>3.0104300000000001E-3</c:v>
                </c:pt>
                <c:pt idx="20">
                  <c:v>3.1471699999999999E-3</c:v>
                </c:pt>
                <c:pt idx="21">
                  <c:v>3.4416E-3</c:v>
                </c:pt>
                <c:pt idx="22">
                  <c:v>3.56778E-3</c:v>
                </c:pt>
                <c:pt idx="23">
                  <c:v>4.0989399999999997E-3</c:v>
                </c:pt>
                <c:pt idx="24">
                  <c:v>3.82234E-3</c:v>
                </c:pt>
                <c:pt idx="25">
                  <c:v>3.9490899999999997E-3</c:v>
                </c:pt>
                <c:pt idx="26">
                  <c:v>4.2356199999999998E-3</c:v>
                </c:pt>
                <c:pt idx="27">
                  <c:v>4.3932800000000003E-3</c:v>
                </c:pt>
                <c:pt idx="28">
                  <c:v>5.0516500000000004E-3</c:v>
                </c:pt>
                <c:pt idx="29">
                  <c:v>4.52726E-3</c:v>
                </c:pt>
                <c:pt idx="30">
                  <c:v>4.6591699999999998E-3</c:v>
                </c:pt>
                <c:pt idx="31">
                  <c:v>4.77379E-3</c:v>
                </c:pt>
                <c:pt idx="32">
                  <c:v>8.7579500000000005E-3</c:v>
                </c:pt>
                <c:pt idx="33">
                  <c:v>7.5047999999999998E-3</c:v>
                </c:pt>
                <c:pt idx="34">
                  <c:v>5.20682E-3</c:v>
                </c:pt>
                <c:pt idx="35">
                  <c:v>5.5878400000000002E-3</c:v>
                </c:pt>
                <c:pt idx="36">
                  <c:v>5.2840600000000001E-3</c:v>
                </c:pt>
                <c:pt idx="37">
                  <c:v>6.0125100000000004E-3</c:v>
                </c:pt>
                <c:pt idx="38">
                  <c:v>7.2675500000000002E-3</c:v>
                </c:pt>
                <c:pt idx="39">
                  <c:v>6.8345899999999998E-3</c:v>
                </c:pt>
                <c:pt idx="40">
                  <c:v>6.4116800000000003E-3</c:v>
                </c:pt>
                <c:pt idx="41">
                  <c:v>8.5558100000000005E-3</c:v>
                </c:pt>
                <c:pt idx="42">
                  <c:v>8.0968299999999993E-3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C2-42FA-A73C-3037099EB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103519"/>
        <c:axId val="1454156351"/>
      </c:scatterChart>
      <c:valAx>
        <c:axId val="134410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156351"/>
        <c:crosses val="autoZero"/>
        <c:crossBetween val="midCat"/>
      </c:valAx>
      <c:valAx>
        <c:axId val="145415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103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PQBRT Graphics Log</a:t>
            </a:r>
            <a:r>
              <a:rPr lang="en-US" sz="1400" b="0" i="0" u="none" strike="noStrike" kern="1200" spc="0" baseline="-2500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10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Residuals</a:t>
            </a:r>
          </a:p>
        </c:rich>
      </c:tx>
      <c:layout>
        <c:manualLayout>
          <c:xMode val="edge"/>
          <c:yMode val="edge"/>
          <c:x val="0.38048488158633348"/>
          <c:y val="2.44399185336048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106488554602324E-2"/>
          <c:y val="0.10864498644986449"/>
          <c:w val="0.89089682819498306"/>
          <c:h val="0.7904511121445869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'Graphcs Log'!$R$27</c:f>
              <c:strCache>
                <c:ptCount val="1"/>
                <c:pt idx="0">
                  <c:v>PQBRT Graphics Data LOG10 Residuals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ysDash"/>
              </a:ln>
              <a:effectLst/>
            </c:spPr>
            <c:trendlineType val="log"/>
            <c:dispRSqr val="0"/>
            <c:dispEq val="0"/>
          </c:trendline>
          <c:xVal>
            <c:numRef>
              <c:f>'PQBRT Calcs Segments'!$V$4:$V$69</c:f>
              <c:numCache>
                <c:formatCode>General</c:formatCode>
                <c:ptCount val="66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6480896</c:v>
                </c:pt>
                <c:pt idx="54">
                  <c:v>6992896</c:v>
                </c:pt>
                <c:pt idx="55">
                  <c:v>7504896</c:v>
                </c:pt>
                <c:pt idx="56">
                  <c:v>8016896</c:v>
                </c:pt>
                <c:pt idx="57">
                  <c:v>8528896</c:v>
                </c:pt>
                <c:pt idx="58">
                  <c:v>9040896</c:v>
                </c:pt>
                <c:pt idx="59">
                  <c:v>9552896</c:v>
                </c:pt>
                <c:pt idx="60">
                  <c:v>10064896</c:v>
                </c:pt>
                <c:pt idx="61">
                  <c:v>10474496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xVal>
          <c:yVal>
            <c:numRef>
              <c:f>'PQBRT Calcs Segments'!$K$4:$K$69</c:f>
              <c:numCache>
                <c:formatCode>General</c:formatCode>
                <c:ptCount val="66"/>
                <c:pt idx="0">
                  <c:v>2.9118305445284625</c:v>
                </c:pt>
                <c:pt idx="1">
                  <c:v>0.33200839347445044</c:v>
                </c:pt>
                <c:pt idx="2">
                  <c:v>0.11778545464420986</c:v>
                </c:pt>
                <c:pt idx="3">
                  <c:v>7.3956274813882672E-2</c:v>
                </c:pt>
                <c:pt idx="4">
                  <c:v>3.2527386250406742E-2</c:v>
                </c:pt>
                <c:pt idx="5">
                  <c:v>3.5113429389683759E-3</c:v>
                </c:pt>
                <c:pt idx="6">
                  <c:v>-1.6377913627241725E-2</c:v>
                </c:pt>
                <c:pt idx="7">
                  <c:v>-3.9751509150239173E-2</c:v>
                </c:pt>
                <c:pt idx="8">
                  <c:v>-5.3539196819266444E-2</c:v>
                </c:pt>
                <c:pt idx="9">
                  <c:v>-6.6949509567170828E-2</c:v>
                </c:pt>
                <c:pt idx="10">
                  <c:v>-4.1181267239751129E-2</c:v>
                </c:pt>
                <c:pt idx="11">
                  <c:v>-4.1040251756441215E-3</c:v>
                </c:pt>
                <c:pt idx="12">
                  <c:v>-2.1703828499342048E-2</c:v>
                </c:pt>
                <c:pt idx="13">
                  <c:v>-3.20437062051524E-2</c:v>
                </c:pt>
                <c:pt idx="14">
                  <c:v>-4.5851412992011564E-2</c:v>
                </c:pt>
                <c:pt idx="15">
                  <c:v>-3.6236602334419388E-2</c:v>
                </c:pt>
                <c:pt idx="16">
                  <c:v>-5.6910884801522954E-2</c:v>
                </c:pt>
                <c:pt idx="17">
                  <c:v>-7.0080680868871426E-2</c:v>
                </c:pt>
                <c:pt idx="18">
                  <c:v>-7.0909535684768876E-3</c:v>
                </c:pt>
                <c:pt idx="19">
                  <c:v>-2.4321182570750555E-2</c:v>
                </c:pt>
                <c:pt idx="20">
                  <c:v>-4.1739908741988518E-2</c:v>
                </c:pt>
                <c:pt idx="21">
                  <c:v>-5.7151698655734329E-2</c:v>
                </c:pt>
                <c:pt idx="22">
                  <c:v>1.6091545209810931E-3</c:v>
                </c:pt>
                <c:pt idx="23">
                  <c:v>1.4855707097981341E-2</c:v>
                </c:pt>
                <c:pt idx="24">
                  <c:v>-3.0960584636601229E-2</c:v>
                </c:pt>
                <c:pt idx="25">
                  <c:v>-4.2629580592072003E-2</c:v>
                </c:pt>
                <c:pt idx="26">
                  <c:v>3.7766809323164008E-2</c:v>
                </c:pt>
                <c:pt idx="27">
                  <c:v>-0.10363471348710984</c:v>
                </c:pt>
                <c:pt idx="28">
                  <c:v>-0.10729656116645625</c:v>
                </c:pt>
                <c:pt idx="29">
                  <c:v>-3.4014646913647528E-2</c:v>
                </c:pt>
                <c:pt idx="30">
                  <c:v>-4.1210502959376782E-2</c:v>
                </c:pt>
                <c:pt idx="31">
                  <c:v>-7.2790392341521848E-2</c:v>
                </c:pt>
                <c:pt idx="32">
                  <c:v>-0.1290630076628756</c:v>
                </c:pt>
                <c:pt idx="33">
                  <c:v>-0.13126759845376812</c:v>
                </c:pt>
                <c:pt idx="34">
                  <c:v>-0.13486192970623767</c:v>
                </c:pt>
                <c:pt idx="35">
                  <c:v>-0.13609061737133343</c:v>
                </c:pt>
                <c:pt idx="36">
                  <c:v>1.0101719358684758E-2</c:v>
                </c:pt>
                <c:pt idx="37">
                  <c:v>-0.13994774270489607</c:v>
                </c:pt>
                <c:pt idx="38">
                  <c:v>-0.14432012138773898</c:v>
                </c:pt>
                <c:pt idx="39">
                  <c:v>-0.15066184952621953</c:v>
                </c:pt>
                <c:pt idx="40">
                  <c:v>-0.15207838652612748</c:v>
                </c:pt>
                <c:pt idx="41">
                  <c:v>-0.15570556463810004</c:v>
                </c:pt>
                <c:pt idx="42">
                  <c:v>-0.1566926636777044</c:v>
                </c:pt>
                <c:pt idx="43">
                  <c:v>-0.15901912518744243</c:v>
                </c:pt>
                <c:pt idx="44">
                  <c:v>-0.15916857295875975</c:v>
                </c:pt>
                <c:pt idx="45">
                  <c:v>-0.16162821805272554</c:v>
                </c:pt>
                <c:pt idx="46">
                  <c:v>-0.16417825179993351</c:v>
                </c:pt>
                <c:pt idx="47">
                  <c:v>-0.1681927961787939</c:v>
                </c:pt>
                <c:pt idx="48">
                  <c:v>1.4140954524980209E-2</c:v>
                </c:pt>
                <c:pt idx="49">
                  <c:v>-0.17150408585301635</c:v>
                </c:pt>
                <c:pt idx="50">
                  <c:v>-0.17172337528820014</c:v>
                </c:pt>
                <c:pt idx="51">
                  <c:v>-0.17446383382379782</c:v>
                </c:pt>
                <c:pt idx="52">
                  <c:v>3.4737756477231319E-2</c:v>
                </c:pt>
                <c:pt idx="53">
                  <c:v>-0.17843235921955403</c:v>
                </c:pt>
                <c:pt idx="54">
                  <c:v>-0.18329253322871697</c:v>
                </c:pt>
                <c:pt idx="55">
                  <c:v>-0.18945609332446622</c:v>
                </c:pt>
                <c:pt idx="56">
                  <c:v>-0.19354507239750118</c:v>
                </c:pt>
                <c:pt idx="57">
                  <c:v>-0.1967279198567411</c:v>
                </c:pt>
                <c:pt idx="58">
                  <c:v>-0.19892028745300872</c:v>
                </c:pt>
                <c:pt idx="59">
                  <c:v>-0.20448602565978735</c:v>
                </c:pt>
                <c:pt idx="60">
                  <c:v>-0.20572039796323205</c:v>
                </c:pt>
                <c:pt idx="61">
                  <c:v>-0.20807866281542564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51-45C6-A222-CDEF6D2EA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89520"/>
        <c:axId val="761086160"/>
      </c:scatterChart>
      <c:valAx>
        <c:axId val="7610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particles ,n</a:t>
                </a:r>
              </a:p>
            </c:rich>
          </c:tx>
          <c:layout>
            <c:manualLayout>
              <c:xMode val="edge"/>
              <c:yMode val="edge"/>
              <c:x val="0.44358310702491666"/>
              <c:y val="0.926251530167690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6160"/>
        <c:crosses val="autoZero"/>
        <c:crossBetween val="midCat"/>
      </c:valAx>
      <c:valAx>
        <c:axId val="7610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LOG</a:t>
                </a:r>
                <a:r>
                  <a:rPr lang="en-US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10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Time Differnece, </a:t>
                </a:r>
                <a:r>
                  <a:rPr lang="el-G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511098973899939"/>
          <c:y val="0.24519995082081136"/>
          <c:w val="0.25720753113953243"/>
          <c:h val="0.137475503953044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'Standardized residual'!$O$1</c:f>
              <c:strCache>
                <c:ptCount val="1"/>
                <c:pt idx="0">
                  <c:v>Standardized
 Residual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'PQBRT Calcs Segments'!$V$4:$V$67</c:f>
              <c:numCache>
                <c:formatCode>General</c:formatCode>
                <c:ptCount val="64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6480896</c:v>
                </c:pt>
                <c:pt idx="54">
                  <c:v>6992896</c:v>
                </c:pt>
                <c:pt idx="55">
                  <c:v>7504896</c:v>
                </c:pt>
                <c:pt idx="56">
                  <c:v>8016896</c:v>
                </c:pt>
                <c:pt idx="57">
                  <c:v>8528896</c:v>
                </c:pt>
                <c:pt idx="58">
                  <c:v>9040896</c:v>
                </c:pt>
                <c:pt idx="59">
                  <c:v>9552896</c:v>
                </c:pt>
                <c:pt idx="60">
                  <c:v>10064896</c:v>
                </c:pt>
                <c:pt idx="61">
                  <c:v>10474496</c:v>
                </c:pt>
                <c:pt idx="62">
                  <c:v>0</c:v>
                </c:pt>
                <c:pt idx="63">
                  <c:v>0</c:v>
                </c:pt>
              </c:numCache>
            </c:numRef>
          </c:xVal>
          <c:yVal>
            <c:numRef>
              <c:f>'Standardized residual'!$O$2:$O$65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B6-4943-BA78-4383C902E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3550223"/>
        <c:axId val="1481885743"/>
      </c:scatterChart>
      <c:valAx>
        <c:axId val="145355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885743"/>
        <c:crosses val="autoZero"/>
        <c:crossBetween val="midCat"/>
      </c:valAx>
      <c:valAx>
        <c:axId val="148188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550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PQBRT Graphics Performance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Linear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712680391891566E-2"/>
          <c:y val="7.9014791946660459E-2"/>
          <c:w val="0.85260790061790159"/>
          <c:h val="0.8130132262878905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'Graphics Total Linear Segment'!$P$2</c:f>
              <c:strCache>
                <c:ptCount val="1"/>
                <c:pt idx="0">
                  <c:v>PQBRT Graphics Data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9872028073356788E-3"/>
                  <c:y val="0.48835752148628481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'PQBRT Calcs Segments'!$V$21:$V$67</c:f>
              <c:numCache>
                <c:formatCode>General</c:formatCode>
                <c:ptCount val="47"/>
                <c:pt idx="0">
                  <c:v>705536</c:v>
                </c:pt>
                <c:pt idx="1">
                  <c:v>787456</c:v>
                </c:pt>
                <c:pt idx="2">
                  <c:v>934912</c:v>
                </c:pt>
                <c:pt idx="3">
                  <c:v>1098752</c:v>
                </c:pt>
                <c:pt idx="4">
                  <c:v>1262592</c:v>
                </c:pt>
                <c:pt idx="5">
                  <c:v>1426432</c:v>
                </c:pt>
                <c:pt idx="6">
                  <c:v>1590272</c:v>
                </c:pt>
                <c:pt idx="7">
                  <c:v>1754112</c:v>
                </c:pt>
                <c:pt idx="8">
                  <c:v>1917952</c:v>
                </c:pt>
                <c:pt idx="9">
                  <c:v>2081792</c:v>
                </c:pt>
                <c:pt idx="10">
                  <c:v>2245632</c:v>
                </c:pt>
                <c:pt idx="11">
                  <c:v>2409472</c:v>
                </c:pt>
                <c:pt idx="12">
                  <c:v>2573312</c:v>
                </c:pt>
                <c:pt idx="13">
                  <c:v>2737152</c:v>
                </c:pt>
                <c:pt idx="14">
                  <c:v>2900992</c:v>
                </c:pt>
                <c:pt idx="15">
                  <c:v>3064832</c:v>
                </c:pt>
                <c:pt idx="16">
                  <c:v>3228672</c:v>
                </c:pt>
                <c:pt idx="17">
                  <c:v>3392512</c:v>
                </c:pt>
                <c:pt idx="18">
                  <c:v>3539968</c:v>
                </c:pt>
                <c:pt idx="19">
                  <c:v>3703808</c:v>
                </c:pt>
                <c:pt idx="20">
                  <c:v>3867648</c:v>
                </c:pt>
                <c:pt idx="21">
                  <c:v>4031488</c:v>
                </c:pt>
                <c:pt idx="22">
                  <c:v>4195328</c:v>
                </c:pt>
                <c:pt idx="23">
                  <c:v>4359168</c:v>
                </c:pt>
                <c:pt idx="24">
                  <c:v>4523008</c:v>
                </c:pt>
                <c:pt idx="25">
                  <c:v>4686848</c:v>
                </c:pt>
                <c:pt idx="26">
                  <c:v>4850688</c:v>
                </c:pt>
                <c:pt idx="27">
                  <c:v>5014528</c:v>
                </c:pt>
                <c:pt idx="28">
                  <c:v>5178368</c:v>
                </c:pt>
                <c:pt idx="29">
                  <c:v>5342208</c:v>
                </c:pt>
                <c:pt idx="30">
                  <c:v>5506048</c:v>
                </c:pt>
                <c:pt idx="31">
                  <c:v>5669888</c:v>
                </c:pt>
                <c:pt idx="32">
                  <c:v>5833728</c:v>
                </c:pt>
                <c:pt idx="33">
                  <c:v>5997568</c:v>
                </c:pt>
                <c:pt idx="34">
                  <c:v>6112256</c:v>
                </c:pt>
                <c:pt idx="35">
                  <c:v>6243328</c:v>
                </c:pt>
                <c:pt idx="36">
                  <c:v>6480896</c:v>
                </c:pt>
                <c:pt idx="37">
                  <c:v>6992896</c:v>
                </c:pt>
                <c:pt idx="38">
                  <c:v>7504896</c:v>
                </c:pt>
                <c:pt idx="39">
                  <c:v>8016896</c:v>
                </c:pt>
                <c:pt idx="40">
                  <c:v>8528896</c:v>
                </c:pt>
                <c:pt idx="41">
                  <c:v>9040896</c:v>
                </c:pt>
                <c:pt idx="42">
                  <c:v>9552896</c:v>
                </c:pt>
                <c:pt idx="43">
                  <c:v>10064896</c:v>
                </c:pt>
                <c:pt idx="44">
                  <c:v>10474496</c:v>
                </c:pt>
                <c:pt idx="45">
                  <c:v>0</c:v>
                </c:pt>
                <c:pt idx="46">
                  <c:v>0</c:v>
                </c:pt>
              </c:numCache>
            </c:numRef>
          </c:xVal>
          <c:yVal>
            <c:numRef>
              <c:f>'PQBRT Calcs Segments'!$A$21:$A$67</c:f>
              <c:numCache>
                <c:formatCode>General</c:formatCode>
                <c:ptCount val="47"/>
                <c:pt idx="0">
                  <c:v>6.1097600000000005E-4</c:v>
                </c:pt>
                <c:pt idx="1">
                  <c:v>7.9798399999999995E-4</c:v>
                </c:pt>
                <c:pt idx="2">
                  <c:v>9.2800000000000001E-4</c:v>
                </c:pt>
                <c:pt idx="3">
                  <c:v>1.0666199999999999E-3</c:v>
                </c:pt>
                <c:pt idx="4">
                  <c:v>1.2012500000000001E-3</c:v>
                </c:pt>
                <c:pt idx="5">
                  <c:v>1.57485E-3</c:v>
                </c:pt>
                <c:pt idx="6">
                  <c:v>1.8320000000000001E-3</c:v>
                </c:pt>
                <c:pt idx="7">
                  <c:v>1.8382400000000001E-3</c:v>
                </c:pt>
                <c:pt idx="8">
                  <c:v>1.97606E-3</c:v>
                </c:pt>
                <c:pt idx="9">
                  <c:v>2.6045399999999998E-3</c:v>
                </c:pt>
                <c:pt idx="10">
                  <c:v>2.0458199999999998E-3</c:v>
                </c:pt>
                <c:pt idx="11">
                  <c:v>2.1936600000000001E-3</c:v>
                </c:pt>
                <c:pt idx="12">
                  <c:v>2.7937000000000001E-3</c:v>
                </c:pt>
                <c:pt idx="13">
                  <c:v>2.9427500000000001E-3</c:v>
                </c:pt>
                <c:pt idx="14">
                  <c:v>2.9188500000000002E-3</c:v>
                </c:pt>
                <c:pt idx="15">
                  <c:v>2.72544E-3</c:v>
                </c:pt>
                <c:pt idx="16">
                  <c:v>2.87309E-3</c:v>
                </c:pt>
                <c:pt idx="17">
                  <c:v>3.0104300000000001E-3</c:v>
                </c:pt>
                <c:pt idx="18">
                  <c:v>3.1471699999999999E-3</c:v>
                </c:pt>
                <c:pt idx="19">
                  <c:v>4.6337599999999998E-3</c:v>
                </c:pt>
                <c:pt idx="20">
                  <c:v>3.4416E-3</c:v>
                </c:pt>
                <c:pt idx="21">
                  <c:v>3.56778E-3</c:v>
                </c:pt>
                <c:pt idx="22">
                  <c:v>3.6751000000000002E-3</c:v>
                </c:pt>
                <c:pt idx="23">
                  <c:v>3.82234E-3</c:v>
                </c:pt>
                <c:pt idx="24">
                  <c:v>3.9490899999999997E-3</c:v>
                </c:pt>
                <c:pt idx="25">
                  <c:v>4.0989399999999997E-3</c:v>
                </c:pt>
                <c:pt idx="26">
                  <c:v>4.2356199999999998E-3</c:v>
                </c:pt>
                <c:pt idx="27">
                  <c:v>4.3932800000000003E-3</c:v>
                </c:pt>
                <c:pt idx="28">
                  <c:v>4.52726E-3</c:v>
                </c:pt>
                <c:pt idx="29">
                  <c:v>4.6591699999999998E-3</c:v>
                </c:pt>
                <c:pt idx="30">
                  <c:v>4.77379E-3</c:v>
                </c:pt>
                <c:pt idx="31">
                  <c:v>7.5047999999999998E-3</c:v>
                </c:pt>
                <c:pt idx="32">
                  <c:v>5.0516500000000004E-3</c:v>
                </c:pt>
                <c:pt idx="33">
                  <c:v>5.20682E-3</c:v>
                </c:pt>
                <c:pt idx="34">
                  <c:v>5.2840600000000001E-3</c:v>
                </c:pt>
                <c:pt idx="35">
                  <c:v>8.7579500000000005E-3</c:v>
                </c:pt>
                <c:pt idx="36">
                  <c:v>5.5878400000000002E-3</c:v>
                </c:pt>
                <c:pt idx="37">
                  <c:v>6.0125100000000004E-3</c:v>
                </c:pt>
                <c:pt idx="38">
                  <c:v>6.4116800000000003E-3</c:v>
                </c:pt>
                <c:pt idx="39">
                  <c:v>6.8345899999999998E-3</c:v>
                </c:pt>
                <c:pt idx="40">
                  <c:v>7.2675500000000002E-3</c:v>
                </c:pt>
                <c:pt idx="41">
                  <c:v>7.7145900000000003E-3</c:v>
                </c:pt>
                <c:pt idx="42">
                  <c:v>8.0968299999999993E-3</c:v>
                </c:pt>
                <c:pt idx="43">
                  <c:v>8.5558100000000005E-3</c:v>
                </c:pt>
                <c:pt idx="44">
                  <c:v>8.8949100000000007E-3</c:v>
                </c:pt>
                <c:pt idx="45">
                  <c:v>0</c:v>
                </c:pt>
                <c:pt idx="4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2D-4944-B978-A6673E0310DB}"/>
            </c:ext>
          </c:extLst>
        </c:ser>
        <c:ser>
          <c:idx val="1"/>
          <c:order val="1"/>
          <c:tx>
            <c:strRef>
              <c:f>'Graphics Total Linear Segment'!$P$3</c:f>
              <c:strCache>
                <c:ptCount val="1"/>
                <c:pt idx="0">
                  <c:v>PQBRT Graphics Data Linear 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'PQBRT Calcs Segments'!$V$4:$V$67</c:f>
              <c:numCache>
                <c:formatCode>General</c:formatCode>
                <c:ptCount val="64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6480896</c:v>
                </c:pt>
                <c:pt idx="54">
                  <c:v>6992896</c:v>
                </c:pt>
                <c:pt idx="55">
                  <c:v>7504896</c:v>
                </c:pt>
                <c:pt idx="56">
                  <c:v>8016896</c:v>
                </c:pt>
                <c:pt idx="57">
                  <c:v>8528896</c:v>
                </c:pt>
                <c:pt idx="58">
                  <c:v>9040896</c:v>
                </c:pt>
                <c:pt idx="59">
                  <c:v>9552896</c:v>
                </c:pt>
                <c:pt idx="60">
                  <c:v>10064896</c:v>
                </c:pt>
                <c:pt idx="61">
                  <c:v>10474496</c:v>
                </c:pt>
                <c:pt idx="62">
                  <c:v>0</c:v>
                </c:pt>
                <c:pt idx="63">
                  <c:v>0</c:v>
                </c:pt>
              </c:numCache>
            </c:numRef>
          </c:xVal>
          <c:yVal>
            <c:numRef>
              <c:f>'PQBRT Calcs Segments'!$D$4:$D$67</c:f>
              <c:numCache>
                <c:formatCode>General</c:formatCode>
                <c:ptCount val="64"/>
                <c:pt idx="0">
                  <c:v>-6.1573320551240813E-5</c:v>
                </c:pt>
                <c:pt idx="1">
                  <c:v>-4.6348936826682965E-5</c:v>
                </c:pt>
                <c:pt idx="2">
                  <c:v>-2.5529266776005562E-5</c:v>
                </c:pt>
                <c:pt idx="3">
                  <c:v>-1.1649486742220629E-5</c:v>
                </c:pt>
                <c:pt idx="4">
                  <c:v>2.2302932915643043E-6</c:v>
                </c:pt>
                <c:pt idx="5">
                  <c:v>1.6110073325349244E-5</c:v>
                </c:pt>
                <c:pt idx="6">
                  <c:v>2.9989853359134184E-5</c:v>
                </c:pt>
                <c:pt idx="7">
                  <c:v>4.386963339291911E-5</c:v>
                </c:pt>
                <c:pt idx="8">
                  <c:v>5.774941342670405E-5</c:v>
                </c:pt>
                <c:pt idx="9">
                  <c:v>7.162919346048899E-5</c:v>
                </c:pt>
                <c:pt idx="10">
                  <c:v>1.3964011562603518E-4</c:v>
                </c:pt>
                <c:pt idx="11">
                  <c:v>2.2847070784225875E-4</c:v>
                </c:pt>
                <c:pt idx="12">
                  <c:v>3.6171659616659416E-4</c:v>
                </c:pt>
                <c:pt idx="13">
                  <c:v>4.5054718838281774E-4</c:v>
                </c:pt>
                <c:pt idx="14">
                  <c:v>5.6158542865309725E-4</c:v>
                </c:pt>
                <c:pt idx="15">
                  <c:v>6.5041602086932083E-4</c:v>
                </c:pt>
                <c:pt idx="16">
                  <c:v>7.8366190919365618E-4</c:v>
                </c:pt>
                <c:pt idx="17">
                  <c:v>8.947001494639357E-4</c:v>
                </c:pt>
                <c:pt idx="18">
                  <c:v>1.0057383897342151E-3</c:v>
                </c:pt>
                <c:pt idx="19">
                  <c:v>1.2056072222207182E-3</c:v>
                </c:pt>
                <c:pt idx="20">
                  <c:v>1.4276837027612772E-3</c:v>
                </c:pt>
                <c:pt idx="21">
                  <c:v>1.6497601833018361E-3</c:v>
                </c:pt>
                <c:pt idx="22">
                  <c:v>1.8718366638423951E-3</c:v>
                </c:pt>
                <c:pt idx="23">
                  <c:v>2.0939131443829537E-3</c:v>
                </c:pt>
                <c:pt idx="24">
                  <c:v>2.3159896249235127E-3</c:v>
                </c:pt>
                <c:pt idx="25">
                  <c:v>2.5380661054640718E-3</c:v>
                </c:pt>
                <c:pt idx="26">
                  <c:v>2.7601425860046308E-3</c:v>
                </c:pt>
                <c:pt idx="27">
                  <c:v>2.9822190665451899E-3</c:v>
                </c:pt>
                <c:pt idx="28">
                  <c:v>3.2042955470857485E-3</c:v>
                </c:pt>
                <c:pt idx="29">
                  <c:v>3.4263720276263075E-3</c:v>
                </c:pt>
                <c:pt idx="30">
                  <c:v>3.6484485081668665E-3</c:v>
                </c:pt>
                <c:pt idx="31">
                  <c:v>3.8705249887074251E-3</c:v>
                </c:pt>
                <c:pt idx="32">
                  <c:v>4.0926014692479846E-3</c:v>
                </c:pt>
                <c:pt idx="33">
                  <c:v>4.3146779497885432E-3</c:v>
                </c:pt>
                <c:pt idx="34">
                  <c:v>4.5367544303291027E-3</c:v>
                </c:pt>
                <c:pt idx="35">
                  <c:v>4.7366232628156058E-3</c:v>
                </c:pt>
                <c:pt idx="36">
                  <c:v>4.9586997433561644E-3</c:v>
                </c:pt>
                <c:pt idx="37">
                  <c:v>5.1807762238967239E-3</c:v>
                </c:pt>
                <c:pt idx="38">
                  <c:v>5.4028527044372825E-3</c:v>
                </c:pt>
                <c:pt idx="39">
                  <c:v>5.6249291849778411E-3</c:v>
                </c:pt>
                <c:pt idx="40">
                  <c:v>5.8470056655184005E-3</c:v>
                </c:pt>
                <c:pt idx="41">
                  <c:v>6.0690821460589591E-3</c:v>
                </c:pt>
                <c:pt idx="42">
                  <c:v>6.2911586265995186E-3</c:v>
                </c:pt>
                <c:pt idx="43">
                  <c:v>6.5132351071400772E-3</c:v>
                </c:pt>
                <c:pt idx="44">
                  <c:v>6.7353115876806358E-3</c:v>
                </c:pt>
                <c:pt idx="45">
                  <c:v>6.9573880682211953E-3</c:v>
                </c:pt>
                <c:pt idx="46">
                  <c:v>7.1794645487617539E-3</c:v>
                </c:pt>
                <c:pt idx="47">
                  <c:v>7.4015410293023134E-3</c:v>
                </c:pt>
                <c:pt idx="48">
                  <c:v>7.623617509842872E-3</c:v>
                </c:pt>
                <c:pt idx="49">
                  <c:v>7.8456939903834323E-3</c:v>
                </c:pt>
                <c:pt idx="50">
                  <c:v>8.0677704709239909E-3</c:v>
                </c:pt>
                <c:pt idx="51">
                  <c:v>8.2232240073023821E-3</c:v>
                </c:pt>
                <c:pt idx="52">
                  <c:v>8.4008851917348297E-3</c:v>
                </c:pt>
                <c:pt idx="53">
                  <c:v>8.7228960885186394E-3</c:v>
                </c:pt>
                <c:pt idx="54">
                  <c:v>9.4168850902078861E-3</c:v>
                </c:pt>
                <c:pt idx="55">
                  <c:v>1.0110874091897133E-2</c:v>
                </c:pt>
                <c:pt idx="56">
                  <c:v>1.080486309358638E-2</c:v>
                </c:pt>
                <c:pt idx="57">
                  <c:v>1.1498852095275626E-2</c:v>
                </c:pt>
                <c:pt idx="58">
                  <c:v>1.2192841096964873E-2</c:v>
                </c:pt>
                <c:pt idx="59">
                  <c:v>1.288683009865412E-2</c:v>
                </c:pt>
                <c:pt idx="60">
                  <c:v>1.3580819100343366E-2</c:v>
                </c:pt>
                <c:pt idx="61">
                  <c:v>1.4136010301694764E-2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2D-4944-B978-A6673E031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105056"/>
        <c:axId val="1509106016"/>
      </c:scatterChart>
      <c:valAx>
        <c:axId val="150910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particles ,n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6016"/>
        <c:crosses val="autoZero"/>
        <c:crossBetween val="midCat"/>
      </c:valAx>
      <c:valAx>
        <c:axId val="15091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Frame Time 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826710906021982"/>
          <c:y val="0.14883124903504713"/>
          <c:w val="0.21895541705469687"/>
          <c:h val="0.16544233441408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PQBRT Graphics Performance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Linear Fit Residuals</a:t>
            </a:r>
          </a:p>
        </c:rich>
      </c:tx>
      <c:layout>
        <c:manualLayout>
          <c:xMode val="edge"/>
          <c:yMode val="edge"/>
          <c:x val="0.37624005784526399"/>
          <c:y val="9.546539379474940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421131740311205E-2"/>
          <c:y val="0.11802704852824185"/>
          <c:w val="0.83285645151189058"/>
          <c:h val="0.7985838047093755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'Graphics Total Linear Segment'!$P$23</c:f>
              <c:strCache>
                <c:ptCount val="1"/>
                <c:pt idx="0">
                  <c:v>PQBRT Graphics Data Linear Fit Residue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'PQBRT Calcs Segments'!$V$4:$V$67</c:f>
              <c:numCache>
                <c:formatCode>General</c:formatCode>
                <c:ptCount val="64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6480896</c:v>
                </c:pt>
                <c:pt idx="54">
                  <c:v>6992896</c:v>
                </c:pt>
                <c:pt idx="55">
                  <c:v>7504896</c:v>
                </c:pt>
                <c:pt idx="56">
                  <c:v>8016896</c:v>
                </c:pt>
                <c:pt idx="57">
                  <c:v>8528896</c:v>
                </c:pt>
                <c:pt idx="58">
                  <c:v>9040896</c:v>
                </c:pt>
                <c:pt idx="59">
                  <c:v>9552896</c:v>
                </c:pt>
                <c:pt idx="60">
                  <c:v>10064896</c:v>
                </c:pt>
                <c:pt idx="61">
                  <c:v>10474496</c:v>
                </c:pt>
                <c:pt idx="62">
                  <c:v>0</c:v>
                </c:pt>
                <c:pt idx="63">
                  <c:v>0</c:v>
                </c:pt>
              </c:numCache>
            </c:numRef>
          </c:xVal>
          <c:yVal>
            <c:numRef>
              <c:f>'PQBRT Calcs Segments'!$E$4:$E$67</c:f>
              <c:numCache>
                <c:formatCode>General</c:formatCode>
                <c:ptCount val="64"/>
                <c:pt idx="0">
                  <c:v>7.037332055124081E-5</c:v>
                </c:pt>
                <c:pt idx="1">
                  <c:v>6.1932936826682963E-5</c:v>
                </c:pt>
                <c:pt idx="2">
                  <c:v>5.0265266776005564E-5</c:v>
                </c:pt>
                <c:pt idx="3">
                  <c:v>4.3745486742220628E-5</c:v>
                </c:pt>
                <c:pt idx="4">
                  <c:v>3.6073706708435693E-5</c:v>
                </c:pt>
                <c:pt idx="5">
                  <c:v>2.8465926674650757E-5</c:v>
                </c:pt>
                <c:pt idx="6">
                  <c:v>2.1114146640865813E-5</c:v>
                </c:pt>
                <c:pt idx="7">
                  <c:v>1.2770366607080889E-5</c:v>
                </c:pt>
                <c:pt idx="8">
                  <c:v>5.1945865732959488E-6</c:v>
                </c:pt>
                <c:pt idx="9">
                  <c:v>-2.6691934604889864E-6</c:v>
                </c:pt>
                <c:pt idx="10">
                  <c:v>-2.3960115626035176E-5</c:v>
                </c:pt>
                <c:pt idx="11">
                  <c:v>-3.9382707842258762E-5</c:v>
                </c:pt>
                <c:pt idx="12">
                  <c:v>-8.5428596166594142E-5</c:v>
                </c:pt>
                <c:pt idx="13">
                  <c:v>-1.1720318838281772E-4</c:v>
                </c:pt>
                <c:pt idx="14">
                  <c:v>-1.6004942865309723E-4</c:v>
                </c:pt>
                <c:pt idx="15">
                  <c:v>-1.744160208693208E-4</c:v>
                </c:pt>
                <c:pt idx="16">
                  <c:v>-2.3454190919365624E-4</c:v>
                </c:pt>
                <c:pt idx="17">
                  <c:v>-2.8372414946393565E-4</c:v>
                </c:pt>
                <c:pt idx="18">
                  <c:v>-2.0775438973421516E-4</c:v>
                </c:pt>
                <c:pt idx="19">
                  <c:v>-2.776072222207182E-4</c:v>
                </c:pt>
                <c:pt idx="20">
                  <c:v>-3.6106370276127735E-4</c:v>
                </c:pt>
                <c:pt idx="21">
                  <c:v>-4.48510183301836E-4</c:v>
                </c:pt>
                <c:pt idx="22">
                  <c:v>-2.9698666384239507E-4</c:v>
                </c:pt>
                <c:pt idx="23">
                  <c:v>-2.6191314438295363E-4</c:v>
                </c:pt>
                <c:pt idx="24">
                  <c:v>-4.7774962492351265E-4</c:v>
                </c:pt>
                <c:pt idx="25">
                  <c:v>-5.6200610546407181E-4</c:v>
                </c:pt>
                <c:pt idx="26">
                  <c:v>-1.5560258600463102E-4</c:v>
                </c:pt>
                <c:pt idx="27">
                  <c:v>-9.3639906654519002E-4</c:v>
                </c:pt>
                <c:pt idx="28">
                  <c:v>-1.0106355470857484E-3</c:v>
                </c:pt>
                <c:pt idx="29">
                  <c:v>-6.3267202762630741E-4</c:v>
                </c:pt>
                <c:pt idx="30">
                  <c:v>-7.0569850816686649E-4</c:v>
                </c:pt>
                <c:pt idx="31">
                  <c:v>-9.5167498870742497E-4</c:v>
                </c:pt>
                <c:pt idx="32">
                  <c:v>-1.3671614692479846E-3</c:v>
                </c:pt>
                <c:pt idx="33">
                  <c:v>-1.4415879497885432E-3</c:v>
                </c:pt>
                <c:pt idx="34">
                  <c:v>-1.5263244303291026E-3</c:v>
                </c:pt>
                <c:pt idx="35">
                  <c:v>-1.5894532628156059E-3</c:v>
                </c:pt>
                <c:pt idx="36">
                  <c:v>-3.249397433561646E-4</c:v>
                </c:pt>
                <c:pt idx="37">
                  <c:v>-1.7391762238967239E-3</c:v>
                </c:pt>
                <c:pt idx="38">
                  <c:v>-1.8350727044372825E-3</c:v>
                </c:pt>
                <c:pt idx="39">
                  <c:v>-1.9498291849778409E-3</c:v>
                </c:pt>
                <c:pt idx="40">
                  <c:v>-2.0246656655184005E-3</c:v>
                </c:pt>
                <c:pt idx="41">
                  <c:v>-2.1199921460589594E-3</c:v>
                </c:pt>
                <c:pt idx="42">
                  <c:v>-2.1922186265995189E-3</c:v>
                </c:pt>
                <c:pt idx="43">
                  <c:v>-2.2776151071400774E-3</c:v>
                </c:pt>
                <c:pt idx="44">
                  <c:v>-2.3420315876806356E-3</c:v>
                </c:pt>
                <c:pt idx="45">
                  <c:v>-2.4301280682211953E-3</c:v>
                </c:pt>
                <c:pt idx="46">
                  <c:v>-2.5202945487617541E-3</c:v>
                </c:pt>
                <c:pt idx="47">
                  <c:v>-2.6277510293023134E-3</c:v>
                </c:pt>
                <c:pt idx="48">
                  <c:v>-1.1881750984287214E-4</c:v>
                </c:pt>
                <c:pt idx="49">
                  <c:v>-2.7940439903834319E-3</c:v>
                </c:pt>
                <c:pt idx="50">
                  <c:v>-2.8609504709239909E-3</c:v>
                </c:pt>
                <c:pt idx="51">
                  <c:v>-2.939164007302382E-3</c:v>
                </c:pt>
                <c:pt idx="52">
                  <c:v>3.5706480826517076E-4</c:v>
                </c:pt>
                <c:pt idx="53">
                  <c:v>-3.1350560885186392E-3</c:v>
                </c:pt>
                <c:pt idx="54">
                  <c:v>-3.4043750902078857E-3</c:v>
                </c:pt>
                <c:pt idx="55">
                  <c:v>-3.6991940918971325E-3</c:v>
                </c:pt>
                <c:pt idx="56">
                  <c:v>-3.9702730935863798E-3</c:v>
                </c:pt>
                <c:pt idx="57">
                  <c:v>-4.2313020952756261E-3</c:v>
                </c:pt>
                <c:pt idx="58">
                  <c:v>-4.4782510969648727E-3</c:v>
                </c:pt>
                <c:pt idx="59">
                  <c:v>-4.7900000986541205E-3</c:v>
                </c:pt>
                <c:pt idx="60">
                  <c:v>-5.025009100343366E-3</c:v>
                </c:pt>
                <c:pt idx="61">
                  <c:v>-5.2411003016947632E-3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D7-4E65-9CD3-9F16BE263555}"/>
            </c:ext>
          </c:extLst>
        </c:ser>
        <c:ser>
          <c:idx val="1"/>
          <c:order val="1"/>
          <c:tx>
            <c:strRef>
              <c:f>'Graphics Total Linear Segment'!$P$24</c:f>
              <c:strCache>
                <c:ptCount val="1"/>
                <c:pt idx="0">
                  <c:v>PQBRT Graphics Data Linear Fit Residue 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'PQBRT Calcs Segments'!$V$4:$V$67</c:f>
              <c:numCache>
                <c:formatCode>General</c:formatCode>
                <c:ptCount val="64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6480896</c:v>
                </c:pt>
                <c:pt idx="54">
                  <c:v>6992896</c:v>
                </c:pt>
                <c:pt idx="55">
                  <c:v>7504896</c:v>
                </c:pt>
                <c:pt idx="56">
                  <c:v>8016896</c:v>
                </c:pt>
                <c:pt idx="57">
                  <c:v>8528896</c:v>
                </c:pt>
                <c:pt idx="58">
                  <c:v>9040896</c:v>
                </c:pt>
                <c:pt idx="59">
                  <c:v>9552896</c:v>
                </c:pt>
                <c:pt idx="60">
                  <c:v>10064896</c:v>
                </c:pt>
                <c:pt idx="61">
                  <c:v>10474496</c:v>
                </c:pt>
                <c:pt idx="62">
                  <c:v>0</c:v>
                </c:pt>
                <c:pt idx="63">
                  <c:v>0</c:v>
                </c:pt>
              </c:numCache>
            </c:numRef>
          </c:xVal>
          <c:yVal>
            <c:numRef>
              <c:f>'PQBRT Calcs Segments'!$Q$4:$Q$67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D7-4E65-9CD3-9F16BE263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89520"/>
        <c:axId val="761086160"/>
      </c:scatterChart>
      <c:valAx>
        <c:axId val="7610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particles ,n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6160"/>
        <c:crosses val="autoZero"/>
        <c:crossBetween val="midCat"/>
      </c:valAx>
      <c:valAx>
        <c:axId val="7610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Differnece, </a:t>
                </a:r>
                <a:r>
                  <a:rPr lang="el-G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57909599694832"/>
          <c:y val="0.73602189941054508"/>
          <c:w val="0.28255395949692841"/>
          <c:h val="0.107399319715107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QQ Plot Log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QQ Plot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QQPlot!$I$2:$I$65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xVal>
          <c:yVal>
            <c:numRef>
              <c:f>QQPlot!$F$2:$F$65</c:f>
              <c:numCache>
                <c:formatCode>General</c:formatCode>
                <c:ptCount val="64"/>
                <c:pt idx="0">
                  <c:v>0</c:v>
                </c:pt>
                <c:pt idx="1">
                  <c:v>2.9718680993610735E-3</c:v>
                </c:pt>
                <c:pt idx="2">
                  <c:v>4.5571921179603566E-3</c:v>
                </c:pt>
                <c:pt idx="3">
                  <c:v>5.9329587896765302E-3</c:v>
                </c:pt>
                <c:pt idx="4">
                  <c:v>6.6211781428987398E-3</c:v>
                </c:pt>
                <c:pt idx="5">
                  <c:v>7.112805353726475E-3</c:v>
                </c:pt>
                <c:pt idx="6">
                  <c:v>7.6105190361761797E-3</c:v>
                </c:pt>
                <c:pt idx="7">
                  <c:v>8.0875212519040708E-3</c:v>
                </c:pt>
                <c:pt idx="8">
                  <c:v>8.5229103010650061E-3</c:v>
                </c:pt>
                <c:pt idx="9">
                  <c:v>8.9639277105518882E-3</c:v>
                </c:pt>
                <c:pt idx="10">
                  <c:v>9.3398072785256126E-3</c:v>
                </c:pt>
                <c:pt idx="11">
                  <c:v>1.112546628236318E-2</c:v>
                </c:pt>
                <c:pt idx="12">
                  <c:v>1.4147791347061916E-2</c:v>
                </c:pt>
                <c:pt idx="13">
                  <c:v>1.6983756945976352E-2</c:v>
                </c:pt>
                <c:pt idx="14">
                  <c:v>1.8539471405625351E-2</c:v>
                </c:pt>
                <c:pt idx="15">
                  <c:v>2.0561711990979739E-2</c:v>
                </c:pt>
                <c:pt idx="16">
                  <c:v>2.2005090320196371E-2</c:v>
                </c:pt>
                <c:pt idx="17">
                  <c:v>2.404395974044209E-2</c:v>
                </c:pt>
                <c:pt idx="18">
                  <c:v>2.7779704822045895E-2</c:v>
                </c:pt>
                <c:pt idx="19">
                  <c:v>3.2569003669133019E-2</c:v>
                </c:pt>
                <c:pt idx="20">
                  <c:v>3.4549384943874183E-2</c:v>
                </c:pt>
                <c:pt idx="21">
                  <c:v>3.7643857400643736E-2</c:v>
                </c:pt>
                <c:pt idx="22">
                  <c:v>4.3884963256222514E-2</c:v>
                </c:pt>
                <c:pt idx="23">
                  <c:v>4.670963498037637E-2</c:v>
                </c:pt>
                <c:pt idx="24">
                  <c:v>4.7832729380623891E-2</c:v>
                </c:pt>
                <c:pt idx="25">
                  <c:v>4.8126499976624104E-2</c:v>
                </c:pt>
                <c:pt idx="26">
                  <c:v>4.8186927687911378E-2</c:v>
                </c:pt>
                <c:pt idx="27">
                  <c:v>4.9906813162132482E-2</c:v>
                </c:pt>
                <c:pt idx="28">
                  <c:v>5.2273415805742025E-2</c:v>
                </c:pt>
                <c:pt idx="29">
                  <c:v>5.653547558834187E-2</c:v>
                </c:pt>
                <c:pt idx="30">
                  <c:v>5.7121362028579113E-2</c:v>
                </c:pt>
                <c:pt idx="31">
                  <c:v>5.8123145131694309E-2</c:v>
                </c:pt>
                <c:pt idx="32">
                  <c:v>6.0723883275034377E-2</c:v>
                </c:pt>
                <c:pt idx="33">
                  <c:v>6.3478106461992076E-2</c:v>
                </c:pt>
                <c:pt idx="34">
                  <c:v>6.6821553409061069E-2</c:v>
                </c:pt>
                <c:pt idx="35">
                  <c:v>6.6990596355010895E-2</c:v>
                </c:pt>
                <c:pt idx="36">
                  <c:v>7.0278303906682327E-2</c:v>
                </c:pt>
                <c:pt idx="37">
                  <c:v>7.0717890240023423E-2</c:v>
                </c:pt>
                <c:pt idx="38">
                  <c:v>7.1938445910375348E-2</c:v>
                </c:pt>
                <c:pt idx="39">
                  <c:v>7.3144241058336237E-2</c:v>
                </c:pt>
                <c:pt idx="40">
                  <c:v>7.3249368597961301E-2</c:v>
                </c:pt>
                <c:pt idx="41">
                  <c:v>7.4654202828775829E-2</c:v>
                </c:pt>
                <c:pt idx="42">
                  <c:v>7.9430976325360628E-2</c:v>
                </c:pt>
                <c:pt idx="43">
                  <c:v>8.1018886686994168E-2</c:v>
                </c:pt>
                <c:pt idx="44">
                  <c:v>8.2261230236363475E-2</c:v>
                </c:pt>
                <c:pt idx="45">
                  <c:v>8.3540289681087412E-2</c:v>
                </c:pt>
                <c:pt idx="46">
                  <c:v>8.439431260458255E-2</c:v>
                </c:pt>
                <c:pt idx="47">
                  <c:v>8.5453730170192102E-2</c:v>
                </c:pt>
                <c:pt idx="48">
                  <c:v>8.6415912886458585E-2</c:v>
                </c:pt>
                <c:pt idx="49">
                  <c:v>8.6607909569507563E-2</c:v>
                </c:pt>
                <c:pt idx="50">
                  <c:v>8.7845489354889478E-2</c:v>
                </c:pt>
                <c:pt idx="51">
                  <c:v>8.8835691025623248E-2</c:v>
                </c:pt>
                <c:pt idx="52">
                  <c:v>9.1600000000000001E-2</c:v>
                </c:pt>
                <c:pt idx="53">
                  <c:v>9.4148127968643108E-2</c:v>
                </c:pt>
                <c:pt idx="54">
                  <c:v>9.4247175023976185E-2</c:v>
                </c:pt>
                <c:pt idx="55">
                  <c:v>9.4404237193041293E-2</c:v>
                </c:pt>
                <c:pt idx="56">
                  <c:v>9.9892892640067246E-2</c:v>
                </c:pt>
                <c:pt idx="57">
                  <c:v>0.10037579389474337</c:v>
                </c:pt>
                <c:pt idx="58">
                  <c:v>0.10084294720008931</c:v>
                </c:pt>
                <c:pt idx="59">
                  <c:v>0.10094751111344945</c:v>
                </c:pt>
                <c:pt idx="60">
                  <c:v>0.10283238789408715</c:v>
                </c:pt>
                <c:pt idx="61">
                  <c:v>0.10370149468546729</c:v>
                </c:pt>
                <c:pt idx="62">
                  <c:v>0.10762713412518239</c:v>
                </c:pt>
                <c:pt idx="63">
                  <c:v>0.10786148524844259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49-4A62-B571-020F778AA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103519"/>
        <c:axId val="1454156351"/>
      </c:scatterChart>
      <c:valAx>
        <c:axId val="134410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156351"/>
        <c:crosses val="autoZero"/>
        <c:crossBetween val="midCat"/>
      </c:valAx>
      <c:valAx>
        <c:axId val="145415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103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PQBRT Graphics Performance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Percent Error in Linear Residuals</a:t>
            </a:r>
          </a:p>
        </c:rich>
      </c:tx>
      <c:layout>
        <c:manualLayout>
          <c:xMode val="edge"/>
          <c:yMode val="edge"/>
          <c:x val="0.38810516073109497"/>
          <c:y val="2.47977458700015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33231107593509"/>
          <c:y val="9.5469755469755474E-2"/>
          <c:w val="0.84457114724359261"/>
          <c:h val="0.780978120978121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'Graphics % Errors'!$P$23</c:f>
              <c:strCache>
                <c:ptCount val="1"/>
                <c:pt idx="0">
                  <c:v>PQBRT Graphics Data Linear Fit Residue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'PQBRT Calcs Segments'!$V$21:$V$69</c:f>
              <c:numCache>
                <c:formatCode>General</c:formatCode>
                <c:ptCount val="49"/>
                <c:pt idx="0">
                  <c:v>705536</c:v>
                </c:pt>
                <c:pt idx="1">
                  <c:v>787456</c:v>
                </c:pt>
                <c:pt idx="2">
                  <c:v>934912</c:v>
                </c:pt>
                <c:pt idx="3">
                  <c:v>1098752</c:v>
                </c:pt>
                <c:pt idx="4">
                  <c:v>1262592</c:v>
                </c:pt>
                <c:pt idx="5">
                  <c:v>1426432</c:v>
                </c:pt>
                <c:pt idx="6">
                  <c:v>1590272</c:v>
                </c:pt>
                <c:pt idx="7">
                  <c:v>1754112</c:v>
                </c:pt>
                <c:pt idx="8">
                  <c:v>1917952</c:v>
                </c:pt>
                <c:pt idx="9">
                  <c:v>2081792</c:v>
                </c:pt>
                <c:pt idx="10">
                  <c:v>2245632</c:v>
                </c:pt>
                <c:pt idx="11">
                  <c:v>2409472</c:v>
                </c:pt>
                <c:pt idx="12">
                  <c:v>2573312</c:v>
                </c:pt>
                <c:pt idx="13">
                  <c:v>2737152</c:v>
                </c:pt>
                <c:pt idx="14">
                  <c:v>2900992</c:v>
                </c:pt>
                <c:pt idx="15">
                  <c:v>3064832</c:v>
                </c:pt>
                <c:pt idx="16">
                  <c:v>3228672</c:v>
                </c:pt>
                <c:pt idx="17">
                  <c:v>3392512</c:v>
                </c:pt>
                <c:pt idx="18">
                  <c:v>3539968</c:v>
                </c:pt>
                <c:pt idx="19">
                  <c:v>3703808</c:v>
                </c:pt>
                <c:pt idx="20">
                  <c:v>3867648</c:v>
                </c:pt>
                <c:pt idx="21">
                  <c:v>4031488</c:v>
                </c:pt>
                <c:pt idx="22">
                  <c:v>4195328</c:v>
                </c:pt>
                <c:pt idx="23">
                  <c:v>4359168</c:v>
                </c:pt>
                <c:pt idx="24">
                  <c:v>4523008</c:v>
                </c:pt>
                <c:pt idx="25">
                  <c:v>4686848</c:v>
                </c:pt>
                <c:pt idx="26">
                  <c:v>4850688</c:v>
                </c:pt>
                <c:pt idx="27">
                  <c:v>5014528</c:v>
                </c:pt>
                <c:pt idx="28">
                  <c:v>5178368</c:v>
                </c:pt>
                <c:pt idx="29">
                  <c:v>5342208</c:v>
                </c:pt>
                <c:pt idx="30">
                  <c:v>5506048</c:v>
                </c:pt>
                <c:pt idx="31">
                  <c:v>5669888</c:v>
                </c:pt>
                <c:pt idx="32">
                  <c:v>5833728</c:v>
                </c:pt>
                <c:pt idx="33">
                  <c:v>5997568</c:v>
                </c:pt>
                <c:pt idx="34">
                  <c:v>6112256</c:v>
                </c:pt>
                <c:pt idx="35">
                  <c:v>6243328</c:v>
                </c:pt>
                <c:pt idx="36">
                  <c:v>6480896</c:v>
                </c:pt>
                <c:pt idx="37">
                  <c:v>6992896</c:v>
                </c:pt>
                <c:pt idx="38">
                  <c:v>7504896</c:v>
                </c:pt>
                <c:pt idx="39">
                  <c:v>8016896</c:v>
                </c:pt>
                <c:pt idx="40">
                  <c:v>8528896</c:v>
                </c:pt>
                <c:pt idx="41">
                  <c:v>9040896</c:v>
                </c:pt>
                <c:pt idx="42">
                  <c:v>9552896</c:v>
                </c:pt>
                <c:pt idx="43">
                  <c:v>10064896</c:v>
                </c:pt>
                <c:pt idx="44">
                  <c:v>10474496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xVal>
          <c:yVal>
            <c:numRef>
              <c:f>'PQBRT Calcs Segments'!$G$21:$G$69</c:f>
              <c:numCache>
                <c:formatCode>General</c:formatCode>
                <c:ptCount val="49"/>
                <c:pt idx="0">
                  <c:v>-46.437855081694799</c:v>
                </c:pt>
                <c:pt idx="1">
                  <c:v>-26.034906681614565</c:v>
                </c:pt>
                <c:pt idx="2">
                  <c:v>-29.914571359991189</c:v>
                </c:pt>
                <c:pt idx="3">
                  <c:v>-33.851203124006432</c:v>
                </c:pt>
                <c:pt idx="4">
                  <c:v>-37.336955946042536</c:v>
                </c:pt>
                <c:pt idx="5">
                  <c:v>-18.858092125751345</c:v>
                </c:pt>
                <c:pt idx="6">
                  <c:v>-14.29656901653677</c:v>
                </c:pt>
                <c:pt idx="7">
                  <c:v>-25.989513062685649</c:v>
                </c:pt>
                <c:pt idx="8">
                  <c:v>-28.440740942282716</c:v>
                </c:pt>
                <c:pt idx="9">
                  <c:v>-5.9742828293914103</c:v>
                </c:pt>
                <c:pt idx="10">
                  <c:v>-45.771332108650327</c:v>
                </c:pt>
                <c:pt idx="11">
                  <c:v>-46.070746929138899</c:v>
                </c:pt>
                <c:pt idx="12">
                  <c:v>-22.646383921906697</c:v>
                </c:pt>
                <c:pt idx="13">
                  <c:v>-23.980919485748583</c:v>
                </c:pt>
                <c:pt idx="14">
                  <c:v>-32.604449995971869</c:v>
                </c:pt>
                <c:pt idx="15">
                  <c:v>-50.162963383820035</c:v>
                </c:pt>
                <c:pt idx="16">
                  <c:v>-50.175523557860814</c:v>
                </c:pt>
                <c:pt idx="17">
                  <c:v>-50.701209804881778</c:v>
                </c:pt>
                <c:pt idx="18">
                  <c:v>-50.504207361394712</c:v>
                </c:pt>
                <c:pt idx="19">
                  <c:v>-7.0124422360278604</c:v>
                </c:pt>
                <c:pt idx="20">
                  <c:v>-50.53394420899361</c:v>
                </c:pt>
                <c:pt idx="21">
                  <c:v>-51.434581292492318</c:v>
                </c:pt>
                <c:pt idx="22">
                  <c:v>-53.055132784899484</c:v>
                </c:pt>
                <c:pt idx="23">
                  <c:v>-52.969271847046585</c:v>
                </c:pt>
                <c:pt idx="24">
                  <c:v>-53.683054730557153</c:v>
                </c:pt>
                <c:pt idx="25">
                  <c:v>-53.482574192340437</c:v>
                </c:pt>
                <c:pt idx="26">
                  <c:v>-53.772885838202612</c:v>
                </c:pt>
                <c:pt idx="27">
                  <c:v>-53.309408635020652</c:v>
                </c:pt>
                <c:pt idx="28">
                  <c:v>-53.677678512415795</c:v>
                </c:pt>
                <c:pt idx="29">
                  <c:v>-54.093208635052036</c:v>
                </c:pt>
                <c:pt idx="30">
                  <c:v>-55.045383841817788</c:v>
                </c:pt>
                <c:pt idx="31">
                  <c:v>-1.5832202036412981</c:v>
                </c:pt>
                <c:pt idx="32">
                  <c:v>-55.309532338610786</c:v>
                </c:pt>
                <c:pt idx="33">
                  <c:v>-54.946214213742572</c:v>
                </c:pt>
                <c:pt idx="34">
                  <c:v>-55.623214106243722</c:v>
                </c:pt>
                <c:pt idx="35">
                  <c:v>4.0770363871130888</c:v>
                </c:pt>
                <c:pt idx="36">
                  <c:v>-56.104972377853322</c:v>
                </c:pt>
                <c:pt idx="37">
                  <c:v>-56.621528948939549</c:v>
                </c:pt>
                <c:pt idx="38">
                  <c:v>-57.694615013493063</c:v>
                </c:pt>
                <c:pt idx="39">
                  <c:v>-58.090874413628036</c:v>
                </c:pt>
                <c:pt idx="40">
                  <c:v>-58.221850489857317</c:v>
                </c:pt>
                <c:pt idx="41">
                  <c:v>-58.049113393775599</c:v>
                </c:pt>
                <c:pt idx="42">
                  <c:v>-59.158956019258412</c:v>
                </c:pt>
                <c:pt idx="43">
                  <c:v>-58.732125892736818</c:v>
                </c:pt>
                <c:pt idx="44">
                  <c:v>-58.922465788802391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DB-46F8-AC8B-C173ED1DD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89520"/>
        <c:axId val="761086160"/>
      </c:scatterChart>
      <c:valAx>
        <c:axId val="7610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particles ,n</a:t>
                </a:r>
              </a:p>
            </c:rich>
          </c:tx>
          <c:layout>
            <c:manualLayout>
              <c:xMode val="edge"/>
              <c:yMode val="edge"/>
              <c:x val="0.46913867842592916"/>
              <c:y val="0.897039897039897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6160"/>
        <c:crosses val="autoZero"/>
        <c:crossBetween val="midCat"/>
      </c:valAx>
      <c:valAx>
        <c:axId val="7610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Percent Errors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707094237267561"/>
          <c:y val="0.66722170758067001"/>
          <c:w val="0.28533923406275247"/>
          <c:h val="0.11029488960938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PQBRT Graphics Performance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Percent Error in LOG10 Residuals</a:t>
            </a:r>
          </a:p>
        </c:rich>
      </c:tx>
      <c:layout>
        <c:manualLayout>
          <c:xMode val="edge"/>
          <c:yMode val="edge"/>
          <c:x val="0.38810516073109497"/>
          <c:y val="2.47977458700015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33231107593509"/>
          <c:y val="9.5469755469755474E-2"/>
          <c:w val="0.84457114724359261"/>
          <c:h val="0.780978120978121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'Graphics % Errors'!$P$23</c:f>
              <c:strCache>
                <c:ptCount val="1"/>
                <c:pt idx="0">
                  <c:v>PQBRT Graphics Data Linear Fit Residue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'PQBRT Calcs Segments'!$V$20:$V$69</c:f>
              <c:numCache>
                <c:formatCode>General</c:formatCode>
                <c:ptCount val="50"/>
                <c:pt idx="0">
                  <c:v>623616</c:v>
                </c:pt>
                <c:pt idx="1">
                  <c:v>705536</c:v>
                </c:pt>
                <c:pt idx="2">
                  <c:v>787456</c:v>
                </c:pt>
                <c:pt idx="3">
                  <c:v>934912</c:v>
                </c:pt>
                <c:pt idx="4">
                  <c:v>1098752</c:v>
                </c:pt>
                <c:pt idx="5">
                  <c:v>1262592</c:v>
                </c:pt>
                <c:pt idx="6">
                  <c:v>1426432</c:v>
                </c:pt>
                <c:pt idx="7">
                  <c:v>1590272</c:v>
                </c:pt>
                <c:pt idx="8">
                  <c:v>1754112</c:v>
                </c:pt>
                <c:pt idx="9">
                  <c:v>1917952</c:v>
                </c:pt>
                <c:pt idx="10">
                  <c:v>2081792</c:v>
                </c:pt>
                <c:pt idx="11">
                  <c:v>2245632</c:v>
                </c:pt>
                <c:pt idx="12">
                  <c:v>2409472</c:v>
                </c:pt>
                <c:pt idx="13">
                  <c:v>2573312</c:v>
                </c:pt>
                <c:pt idx="14">
                  <c:v>2737152</c:v>
                </c:pt>
                <c:pt idx="15">
                  <c:v>2900992</c:v>
                </c:pt>
                <c:pt idx="16">
                  <c:v>3064832</c:v>
                </c:pt>
                <c:pt idx="17">
                  <c:v>3228672</c:v>
                </c:pt>
                <c:pt idx="18">
                  <c:v>3392512</c:v>
                </c:pt>
                <c:pt idx="19">
                  <c:v>3539968</c:v>
                </c:pt>
                <c:pt idx="20">
                  <c:v>3703808</c:v>
                </c:pt>
                <c:pt idx="21">
                  <c:v>3867648</c:v>
                </c:pt>
                <c:pt idx="22">
                  <c:v>4031488</c:v>
                </c:pt>
                <c:pt idx="23">
                  <c:v>4195328</c:v>
                </c:pt>
                <c:pt idx="24">
                  <c:v>4359168</c:v>
                </c:pt>
                <c:pt idx="25">
                  <c:v>4523008</c:v>
                </c:pt>
                <c:pt idx="26">
                  <c:v>4686848</c:v>
                </c:pt>
                <c:pt idx="27">
                  <c:v>4850688</c:v>
                </c:pt>
                <c:pt idx="28">
                  <c:v>5014528</c:v>
                </c:pt>
                <c:pt idx="29">
                  <c:v>5178368</c:v>
                </c:pt>
                <c:pt idx="30">
                  <c:v>5342208</c:v>
                </c:pt>
                <c:pt idx="31">
                  <c:v>5506048</c:v>
                </c:pt>
                <c:pt idx="32">
                  <c:v>5669888</c:v>
                </c:pt>
                <c:pt idx="33">
                  <c:v>5833728</c:v>
                </c:pt>
                <c:pt idx="34">
                  <c:v>5997568</c:v>
                </c:pt>
                <c:pt idx="35">
                  <c:v>6112256</c:v>
                </c:pt>
                <c:pt idx="36">
                  <c:v>6243328</c:v>
                </c:pt>
                <c:pt idx="37">
                  <c:v>6480896</c:v>
                </c:pt>
                <c:pt idx="38">
                  <c:v>6992896</c:v>
                </c:pt>
                <c:pt idx="39">
                  <c:v>7504896</c:v>
                </c:pt>
                <c:pt idx="40">
                  <c:v>8016896</c:v>
                </c:pt>
                <c:pt idx="41">
                  <c:v>8528896</c:v>
                </c:pt>
                <c:pt idx="42">
                  <c:v>9040896</c:v>
                </c:pt>
                <c:pt idx="43">
                  <c:v>9552896</c:v>
                </c:pt>
                <c:pt idx="44">
                  <c:v>10064896</c:v>
                </c:pt>
                <c:pt idx="45">
                  <c:v>10474496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'PQBRT Calcs Segments'!$M$20:$M$69</c:f>
              <c:numCache>
                <c:formatCode>General</c:formatCode>
                <c:ptCount val="50"/>
                <c:pt idx="0">
                  <c:v>1.7765654168128315</c:v>
                </c:pt>
                <c:pt idx="1">
                  <c:v>2.2291036156842159</c:v>
                </c:pt>
                <c:pt idx="2">
                  <c:v>0.22941277528400364</c:v>
                </c:pt>
                <c:pt idx="3">
                  <c:v>0.80851478391692555</c:v>
                </c:pt>
                <c:pt idx="4">
                  <c:v>1.4244485451244158</c:v>
                </c:pt>
                <c:pt idx="5">
                  <c:v>1.9960673801469573</c:v>
                </c:pt>
                <c:pt idx="6">
                  <c:v>-5.7380250968307039E-2</c:v>
                </c:pt>
                <c:pt idx="7">
                  <c:v>-0.53982862261945652</c:v>
                </c:pt>
                <c:pt idx="8">
                  <c:v>1.1447222791721861</c:v>
                </c:pt>
                <c:pt idx="9">
                  <c:v>1.6016702889932004</c:v>
                </c:pt>
                <c:pt idx="10">
                  <c:v>-1.4403620898089908</c:v>
                </c:pt>
                <c:pt idx="11">
                  <c:v>4.0083078322423162</c:v>
                </c:pt>
                <c:pt idx="12">
                  <c:v>4.205178375477824</c:v>
                </c:pt>
                <c:pt idx="13">
                  <c:v>1.3498917183231367</c:v>
                </c:pt>
                <c:pt idx="14">
                  <c:v>1.6550162660273067</c:v>
                </c:pt>
                <c:pt idx="15">
                  <c:v>2.9565579400087754</c:v>
                </c:pt>
                <c:pt idx="16">
                  <c:v>5.2992399189802235</c:v>
                </c:pt>
                <c:pt idx="17">
                  <c:v>5.445922458852718</c:v>
                </c:pt>
                <c:pt idx="18">
                  <c:v>5.6510115552377558</c:v>
                </c:pt>
                <c:pt idx="19">
                  <c:v>5.7519543423106025</c:v>
                </c:pt>
                <c:pt idx="20">
                  <c:v>-0.43092980408135717</c:v>
                </c:pt>
                <c:pt idx="21">
                  <c:v>6.0236832426549345</c:v>
                </c:pt>
                <c:pt idx="22">
                  <c:v>6.2658473069612866</c:v>
                </c:pt>
                <c:pt idx="23">
                  <c:v>6.5962039766363318</c:v>
                </c:pt>
                <c:pt idx="24">
                  <c:v>6.7125222241332994</c:v>
                </c:pt>
                <c:pt idx="25">
                  <c:v>6.9270284042015104</c:v>
                </c:pt>
                <c:pt idx="26">
                  <c:v>7.0245741337329637</c:v>
                </c:pt>
                <c:pt idx="27">
                  <c:v>7.1822284036549044</c:v>
                </c:pt>
                <c:pt idx="28">
                  <c:v>7.2413781714584902</c:v>
                </c:pt>
                <c:pt idx="29">
                  <c:v>7.4055224053458364</c:v>
                </c:pt>
                <c:pt idx="30">
                  <c:v>7.5744983910812138</c:v>
                </c:pt>
                <c:pt idx="31">
                  <c:v>7.8122238434445004</c:v>
                </c:pt>
                <c:pt idx="32">
                  <c:v>-0.66116244694802062</c:v>
                </c:pt>
                <c:pt idx="33">
                  <c:v>8.0705425303410667</c:v>
                </c:pt>
                <c:pt idx="34">
                  <c:v>8.1319811100439185</c:v>
                </c:pt>
                <c:pt idx="35">
                  <c:v>8.2976530837360123</c:v>
                </c:pt>
                <c:pt idx="36">
                  <c:v>-1.6602385171971108</c:v>
                </c:pt>
                <c:pt idx="37">
                  <c:v>8.601953545745058</c:v>
                </c:pt>
                <c:pt idx="38">
                  <c:v>8.9952830147682015</c:v>
                </c:pt>
                <c:pt idx="39">
                  <c:v>9.4559160804017086</c:v>
                </c:pt>
                <c:pt idx="40">
                  <c:v>9.8159407856676744</c:v>
                </c:pt>
                <c:pt idx="41">
                  <c:v>10.130775814112468</c:v>
                </c:pt>
                <c:pt idx="42">
                  <c:v>10.394175557294187</c:v>
                </c:pt>
                <c:pt idx="43">
                  <c:v>10.835424918808384</c:v>
                </c:pt>
                <c:pt idx="44">
                  <c:v>11.048246901216856</c:v>
                </c:pt>
                <c:pt idx="45">
                  <c:v>11.291564254553895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81-463D-B769-46D5D298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89520"/>
        <c:axId val="761086160"/>
      </c:scatterChart>
      <c:valAx>
        <c:axId val="7610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particles ,n</a:t>
                </a:r>
              </a:p>
            </c:rich>
          </c:tx>
          <c:layout>
            <c:manualLayout>
              <c:xMode val="edge"/>
              <c:yMode val="edge"/>
              <c:x val="0.46913867842592916"/>
              <c:y val="0.897039897039897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6160"/>
        <c:crosses val="autoZero"/>
        <c:crossBetween val="midCat"/>
      </c:valAx>
      <c:valAx>
        <c:axId val="7610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Percent Errors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707094237267561"/>
          <c:y val="0.66722170758067001"/>
          <c:w val="0.28533923406275247"/>
          <c:h val="0.11029488960938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PQBRT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Graphics</a:t>
            </a:r>
            <a:r>
              <a:rPr lang="en-US"/>
              <a:t> Performance</a:t>
            </a:r>
          </a:p>
          <a:p>
            <a:pPr>
              <a:defRPr/>
            </a:pPr>
            <a:r>
              <a:rPr lang="en-US"/>
              <a:t>Ploynomial</a:t>
            </a:r>
            <a:r>
              <a:rPr lang="en-US" baseline="0"/>
              <a:t>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992230280288542E-2"/>
          <c:y val="8.1110212119749753E-2"/>
          <c:w val="0.87812425112035841"/>
          <c:h val="0.8511283140181388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'Graphics Total Quad'!$P$2</c:f>
              <c:strCache>
                <c:ptCount val="1"/>
                <c:pt idx="0">
                  <c:v>PQBRT Graphics Data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8.343835855241824E-2"/>
                  <c:y val="0.41208463433241166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'PQBRT Data'!$G$2:$G$64</c:f>
              <c:numCache>
                <c:formatCode>General</c:formatCode>
                <c:ptCount val="63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6480896</c:v>
                </c:pt>
                <c:pt idx="54">
                  <c:v>6992896</c:v>
                </c:pt>
                <c:pt idx="55">
                  <c:v>7504896</c:v>
                </c:pt>
                <c:pt idx="56">
                  <c:v>8016896</c:v>
                </c:pt>
                <c:pt idx="57">
                  <c:v>8528896</c:v>
                </c:pt>
                <c:pt idx="58">
                  <c:v>9040896</c:v>
                </c:pt>
                <c:pt idx="59">
                  <c:v>9552896</c:v>
                </c:pt>
                <c:pt idx="60">
                  <c:v>10064896</c:v>
                </c:pt>
                <c:pt idx="61">
                  <c:v>10474496</c:v>
                </c:pt>
                <c:pt idx="62">
                  <c:v>11088896</c:v>
                </c:pt>
              </c:numCache>
            </c:numRef>
          </c:xVal>
          <c:yVal>
            <c:numRef>
              <c:f>'PQBRT Data'!$E$2:$E$64</c:f>
              <c:numCache>
                <c:formatCode>General</c:formatCode>
                <c:ptCount val="63"/>
                <c:pt idx="0">
                  <c:v>8.8000000000000004E-6</c:v>
                </c:pt>
                <c:pt idx="1">
                  <c:v>1.5583999999999999E-5</c:v>
                </c:pt>
                <c:pt idx="2">
                  <c:v>2.4736000000000002E-5</c:v>
                </c:pt>
                <c:pt idx="3">
                  <c:v>3.2095999999999999E-5</c:v>
                </c:pt>
                <c:pt idx="4">
                  <c:v>3.8303999999999998E-5</c:v>
                </c:pt>
                <c:pt idx="5">
                  <c:v>4.4576000000000001E-5</c:v>
                </c:pt>
                <c:pt idx="6">
                  <c:v>5.1103999999999997E-5</c:v>
                </c:pt>
                <c:pt idx="7">
                  <c:v>5.664E-5</c:v>
                </c:pt>
                <c:pt idx="8">
                  <c:v>6.2943999999999999E-5</c:v>
                </c:pt>
                <c:pt idx="9">
                  <c:v>6.8960000000000004E-5</c:v>
                </c:pt>
                <c:pt idx="10">
                  <c:v>1.1568E-4</c:v>
                </c:pt>
                <c:pt idx="11">
                  <c:v>1.8908799999999999E-4</c:v>
                </c:pt>
                <c:pt idx="12">
                  <c:v>2.7628800000000002E-4</c:v>
                </c:pt>
                <c:pt idx="13">
                  <c:v>3.3334400000000001E-4</c:v>
                </c:pt>
                <c:pt idx="14">
                  <c:v>4.0153600000000003E-4</c:v>
                </c:pt>
                <c:pt idx="15">
                  <c:v>4.7600000000000002E-4</c:v>
                </c:pt>
                <c:pt idx="16">
                  <c:v>5.4911999999999995E-4</c:v>
                </c:pt>
                <c:pt idx="17">
                  <c:v>6.1097600000000005E-4</c:v>
                </c:pt>
                <c:pt idx="18">
                  <c:v>7.9798399999999995E-4</c:v>
                </c:pt>
                <c:pt idx="19">
                  <c:v>9.2800000000000001E-4</c:v>
                </c:pt>
                <c:pt idx="20">
                  <c:v>1.0666199999999999E-3</c:v>
                </c:pt>
                <c:pt idx="21">
                  <c:v>1.2012500000000001E-3</c:v>
                </c:pt>
                <c:pt idx="22">
                  <c:v>1.57485E-3</c:v>
                </c:pt>
                <c:pt idx="23">
                  <c:v>1.8320000000000001E-3</c:v>
                </c:pt>
                <c:pt idx="24">
                  <c:v>1.8382400000000001E-3</c:v>
                </c:pt>
                <c:pt idx="25">
                  <c:v>1.97606E-3</c:v>
                </c:pt>
                <c:pt idx="26">
                  <c:v>2.6045399999999998E-3</c:v>
                </c:pt>
                <c:pt idx="27">
                  <c:v>2.0458199999999998E-3</c:v>
                </c:pt>
                <c:pt idx="28">
                  <c:v>2.1936600000000001E-3</c:v>
                </c:pt>
                <c:pt idx="29">
                  <c:v>2.7937000000000001E-3</c:v>
                </c:pt>
                <c:pt idx="30">
                  <c:v>2.9427500000000001E-3</c:v>
                </c:pt>
                <c:pt idx="31">
                  <c:v>2.9188500000000002E-3</c:v>
                </c:pt>
                <c:pt idx="32">
                  <c:v>2.72544E-3</c:v>
                </c:pt>
                <c:pt idx="33">
                  <c:v>2.87309E-3</c:v>
                </c:pt>
                <c:pt idx="34">
                  <c:v>3.0104300000000001E-3</c:v>
                </c:pt>
                <c:pt idx="35">
                  <c:v>3.1471699999999999E-3</c:v>
                </c:pt>
                <c:pt idx="36">
                  <c:v>4.6337599999999998E-3</c:v>
                </c:pt>
                <c:pt idx="37">
                  <c:v>3.4416E-3</c:v>
                </c:pt>
                <c:pt idx="38">
                  <c:v>3.56778E-3</c:v>
                </c:pt>
                <c:pt idx="39">
                  <c:v>3.6751000000000002E-3</c:v>
                </c:pt>
                <c:pt idx="40">
                  <c:v>3.82234E-3</c:v>
                </c:pt>
                <c:pt idx="41">
                  <c:v>3.9490899999999997E-3</c:v>
                </c:pt>
                <c:pt idx="42">
                  <c:v>4.0989399999999997E-3</c:v>
                </c:pt>
                <c:pt idx="43">
                  <c:v>4.2356199999999998E-3</c:v>
                </c:pt>
                <c:pt idx="44">
                  <c:v>4.3932800000000003E-3</c:v>
                </c:pt>
                <c:pt idx="45">
                  <c:v>4.52726E-3</c:v>
                </c:pt>
                <c:pt idx="46">
                  <c:v>4.6591699999999998E-3</c:v>
                </c:pt>
                <c:pt idx="47">
                  <c:v>4.77379E-3</c:v>
                </c:pt>
                <c:pt idx="48">
                  <c:v>7.5047999999999998E-3</c:v>
                </c:pt>
                <c:pt idx="49">
                  <c:v>5.0516500000000004E-3</c:v>
                </c:pt>
                <c:pt idx="50">
                  <c:v>5.20682E-3</c:v>
                </c:pt>
                <c:pt idx="51">
                  <c:v>5.2840600000000001E-3</c:v>
                </c:pt>
                <c:pt idx="52">
                  <c:v>8.7579500000000005E-3</c:v>
                </c:pt>
                <c:pt idx="53">
                  <c:v>5.5878400000000002E-3</c:v>
                </c:pt>
                <c:pt idx="54">
                  <c:v>6.0125100000000004E-3</c:v>
                </c:pt>
                <c:pt idx="55">
                  <c:v>6.4116800000000003E-3</c:v>
                </c:pt>
                <c:pt idx="56">
                  <c:v>6.8345899999999998E-3</c:v>
                </c:pt>
                <c:pt idx="57">
                  <c:v>7.2675500000000002E-3</c:v>
                </c:pt>
                <c:pt idx="58">
                  <c:v>7.7145900000000003E-3</c:v>
                </c:pt>
                <c:pt idx="59">
                  <c:v>8.0968299999999993E-3</c:v>
                </c:pt>
                <c:pt idx="60">
                  <c:v>8.5558100000000005E-3</c:v>
                </c:pt>
                <c:pt idx="61">
                  <c:v>8.8949100000000007E-3</c:v>
                </c:pt>
                <c:pt idx="62">
                  <c:v>9.4073300000000002E-3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57-4C8A-BE60-B4D2A1F53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105056"/>
        <c:axId val="150910601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'Graphics Total Quad'!$P$3</c15:sqref>
                        </c15:formulaRef>
                      </c:ext>
                    </c:extLst>
                    <c:strCache>
                      <c:ptCount val="1"/>
                      <c:pt idx="0">
                        <c:v>PQBRT Graphics Data Linear Fit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'PQBRT Calcs Segments'!$V$4:$V$67</c15:sqref>
                        </c15:formulaRef>
                      </c:ext>
                    </c:extLst>
                    <c:numCache>
                      <c:formatCode>General</c:formatCode>
                      <c:ptCount val="64"/>
                      <c:pt idx="0">
                        <c:v>32</c:v>
                      </c:pt>
                      <c:pt idx="1">
                        <c:v>11264</c:v>
                      </c:pt>
                      <c:pt idx="2">
                        <c:v>26624</c:v>
                      </c:pt>
                      <c:pt idx="3">
                        <c:v>36864</c:v>
                      </c:pt>
                      <c:pt idx="4">
                        <c:v>47104</c:v>
                      </c:pt>
                      <c:pt idx="5">
                        <c:v>57344</c:v>
                      </c:pt>
                      <c:pt idx="6">
                        <c:v>67584</c:v>
                      </c:pt>
                      <c:pt idx="7">
                        <c:v>77824</c:v>
                      </c:pt>
                      <c:pt idx="8">
                        <c:v>88064</c:v>
                      </c:pt>
                      <c:pt idx="9">
                        <c:v>98304</c:v>
                      </c:pt>
                      <c:pt idx="10">
                        <c:v>148480</c:v>
                      </c:pt>
                      <c:pt idx="11">
                        <c:v>214016</c:v>
                      </c:pt>
                      <c:pt idx="12">
                        <c:v>312320</c:v>
                      </c:pt>
                      <c:pt idx="13">
                        <c:v>377856</c:v>
                      </c:pt>
                      <c:pt idx="14">
                        <c:v>459776</c:v>
                      </c:pt>
                      <c:pt idx="15">
                        <c:v>525312</c:v>
                      </c:pt>
                      <c:pt idx="16">
                        <c:v>623616</c:v>
                      </c:pt>
                      <c:pt idx="17">
                        <c:v>705536</c:v>
                      </c:pt>
                      <c:pt idx="18">
                        <c:v>787456</c:v>
                      </c:pt>
                      <c:pt idx="19">
                        <c:v>934912</c:v>
                      </c:pt>
                      <c:pt idx="20">
                        <c:v>1098752</c:v>
                      </c:pt>
                      <c:pt idx="21">
                        <c:v>1262592</c:v>
                      </c:pt>
                      <c:pt idx="22">
                        <c:v>1426432</c:v>
                      </c:pt>
                      <c:pt idx="23">
                        <c:v>1590272</c:v>
                      </c:pt>
                      <c:pt idx="24">
                        <c:v>1754112</c:v>
                      </c:pt>
                      <c:pt idx="25">
                        <c:v>1917952</c:v>
                      </c:pt>
                      <c:pt idx="26">
                        <c:v>2081792</c:v>
                      </c:pt>
                      <c:pt idx="27">
                        <c:v>2245632</c:v>
                      </c:pt>
                      <c:pt idx="28">
                        <c:v>2409472</c:v>
                      </c:pt>
                      <c:pt idx="29">
                        <c:v>2573312</c:v>
                      </c:pt>
                      <c:pt idx="30">
                        <c:v>2737152</c:v>
                      </c:pt>
                      <c:pt idx="31">
                        <c:v>2900992</c:v>
                      </c:pt>
                      <c:pt idx="32">
                        <c:v>3064832</c:v>
                      </c:pt>
                      <c:pt idx="33">
                        <c:v>3228672</c:v>
                      </c:pt>
                      <c:pt idx="34">
                        <c:v>3392512</c:v>
                      </c:pt>
                      <c:pt idx="35">
                        <c:v>3539968</c:v>
                      </c:pt>
                      <c:pt idx="36">
                        <c:v>3703808</c:v>
                      </c:pt>
                      <c:pt idx="37">
                        <c:v>3867648</c:v>
                      </c:pt>
                      <c:pt idx="38">
                        <c:v>4031488</c:v>
                      </c:pt>
                      <c:pt idx="39">
                        <c:v>4195328</c:v>
                      </c:pt>
                      <c:pt idx="40">
                        <c:v>4359168</c:v>
                      </c:pt>
                      <c:pt idx="41">
                        <c:v>4523008</c:v>
                      </c:pt>
                      <c:pt idx="42">
                        <c:v>4686848</c:v>
                      </c:pt>
                      <c:pt idx="43">
                        <c:v>4850688</c:v>
                      </c:pt>
                      <c:pt idx="44">
                        <c:v>5014528</c:v>
                      </c:pt>
                      <c:pt idx="45">
                        <c:v>5178368</c:v>
                      </c:pt>
                      <c:pt idx="46">
                        <c:v>5342208</c:v>
                      </c:pt>
                      <c:pt idx="47">
                        <c:v>5506048</c:v>
                      </c:pt>
                      <c:pt idx="48">
                        <c:v>5669888</c:v>
                      </c:pt>
                      <c:pt idx="49">
                        <c:v>5833728</c:v>
                      </c:pt>
                      <c:pt idx="50">
                        <c:v>5997568</c:v>
                      </c:pt>
                      <c:pt idx="51">
                        <c:v>6112256</c:v>
                      </c:pt>
                      <c:pt idx="52">
                        <c:v>6243328</c:v>
                      </c:pt>
                      <c:pt idx="53">
                        <c:v>6480896</c:v>
                      </c:pt>
                      <c:pt idx="54">
                        <c:v>6992896</c:v>
                      </c:pt>
                      <c:pt idx="55">
                        <c:v>7504896</c:v>
                      </c:pt>
                      <c:pt idx="56">
                        <c:v>8016896</c:v>
                      </c:pt>
                      <c:pt idx="57">
                        <c:v>8528896</c:v>
                      </c:pt>
                      <c:pt idx="58">
                        <c:v>9040896</c:v>
                      </c:pt>
                      <c:pt idx="59">
                        <c:v>9552896</c:v>
                      </c:pt>
                      <c:pt idx="60">
                        <c:v>10064896</c:v>
                      </c:pt>
                      <c:pt idx="61">
                        <c:v>10474496</c:v>
                      </c:pt>
                      <c:pt idx="62">
                        <c:v>0</c:v>
                      </c:pt>
                      <c:pt idx="63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'PQBRT Calcs Segments'!$B$4:$B$67</c15:sqref>
                        </c15:formulaRef>
                      </c:ext>
                    </c:extLst>
                    <c:numCache>
                      <c:formatCode>General</c:formatCode>
                      <c:ptCount val="64"/>
                      <c:pt idx="0">
                        <c:v>-6.6139424493759342E-5</c:v>
                      </c:pt>
                      <c:pt idx="1">
                        <c:v>-5.0857729716042777E-5</c:v>
                      </c:pt>
                      <c:pt idx="2">
                        <c:v>-2.9959957006103123E-5</c:v>
                      </c:pt>
                      <c:pt idx="3">
                        <c:v>-1.6028282736116857E-5</c:v>
                      </c:pt>
                      <c:pt idx="4">
                        <c:v>-2.0967478287760516E-6</c:v>
                      </c:pt>
                      <c:pt idx="5">
                        <c:v>1.1834647715919293E-5</c:v>
                      </c:pt>
                      <c:pt idx="6">
                        <c:v>2.5765903897969163E-5</c:v>
                      </c:pt>
                      <c:pt idx="7">
                        <c:v>3.9697020717373573E-5</c:v>
                      </c:pt>
                      <c:pt idx="8">
                        <c:v>5.3627998174132522E-5</c:v>
                      </c:pt>
                      <c:pt idx="9">
                        <c:v>6.7558836268245969E-5</c:v>
                      </c:pt>
                      <c:pt idx="10">
                        <c:v>1.3581792844236183E-4</c:v>
                      </c:pt>
                      <c:pt idx="11">
                        <c:v>2.2496762172468163E-4</c:v>
                      </c:pt>
                      <c:pt idx="12">
                        <c:v>3.5868145859698966E-4</c:v>
                      </c:pt>
                      <c:pt idx="13">
                        <c:v>4.4781688114441375E-4</c:v>
                      </c:pt>
                      <c:pt idx="14">
                        <c:v>5.5922813204031525E-4</c:v>
                      </c:pt>
                      <c:pt idx="15">
                        <c:v>6.4835071092633322E-4</c:v>
                      </c:pt>
                      <c:pt idx="16">
                        <c:v>7.820238762041887E-4</c:v>
                      </c:pt>
                      <c:pt idx="17">
                        <c:v>8.9340836947216071E-4</c:v>
                      </c:pt>
                      <c:pt idx="18">
                        <c:v>1.0047839435308229E-3</c:v>
                      </c:pt>
                      <c:pt idx="19">
                        <c:v>1.2052375004289542E-3</c:v>
                      </c:pt>
                      <c:pt idx="20">
                        <c:v>1.4279297817648339E-3</c:v>
                      </c:pt>
                      <c:pt idx="21">
                        <c:v>1.6505863862634747E-3</c:v>
                      </c:pt>
                      <c:pt idx="22">
                        <c:v>1.8732073139248763E-3</c:v>
                      </c:pt>
                      <c:pt idx="23">
                        <c:v>2.0957925647490387E-3</c:v>
                      </c:pt>
                      <c:pt idx="24">
                        <c:v>2.3183421387359621E-3</c:v>
                      </c:pt>
                      <c:pt idx="25">
                        <c:v>2.5408560358856458E-3</c:v>
                      </c:pt>
                      <c:pt idx="26">
                        <c:v>2.7633342561980906E-3</c:v>
                      </c:pt>
                      <c:pt idx="27">
                        <c:v>2.9857767996732962E-3</c:v>
                      </c:pt>
                      <c:pt idx="28">
                        <c:v>3.208183666311263E-3</c:v>
                      </c:pt>
                      <c:pt idx="29">
                        <c:v>3.4305548561119905E-3</c:v>
                      </c:pt>
                      <c:pt idx="30">
                        <c:v>3.6528903690754787E-3</c:v>
                      </c:pt>
                      <c:pt idx="31">
                        <c:v>3.8751902052017282E-3</c:v>
                      </c:pt>
                      <c:pt idx="32">
                        <c:v>4.0974543644907383E-3</c:v>
                      </c:pt>
                      <c:pt idx="33">
                        <c:v>4.3196828469425092E-3</c:v>
                      </c:pt>
                      <c:pt idx="34">
                        <c:v>4.5418756525570404E-3</c:v>
                      </c:pt>
                      <c:pt idx="35">
                        <c:v>4.7418186739142804E-3</c:v>
                      </c:pt>
                      <c:pt idx="36">
                        <c:v>4.963943693538057E-3</c:v>
                      </c:pt>
                      <c:pt idx="37">
                        <c:v>5.1860330363245957E-3</c:v>
                      </c:pt>
                      <c:pt idx="38">
                        <c:v>5.4080867022738939E-3</c:v>
                      </c:pt>
                      <c:pt idx="39">
                        <c:v>5.6301046913859541E-3</c:v>
                      </c:pt>
                      <c:pt idx="40">
                        <c:v>5.8520870036607745E-3</c:v>
                      </c:pt>
                      <c:pt idx="41">
                        <c:v>6.0740336390983562E-3</c:v>
                      </c:pt>
                      <c:pt idx="42">
                        <c:v>6.2959445976986982E-3</c:v>
                      </c:pt>
                      <c:pt idx="43">
                        <c:v>6.5178198794618013E-3</c:v>
                      </c:pt>
                      <c:pt idx="44">
                        <c:v>6.7396594843876648E-3</c:v>
                      </c:pt>
                      <c:pt idx="45">
                        <c:v>6.9614634124762903E-3</c:v>
                      </c:pt>
                      <c:pt idx="46">
                        <c:v>7.1832316637276752E-3</c:v>
                      </c:pt>
                      <c:pt idx="47">
                        <c:v>7.4049642381418222E-3</c:v>
                      </c:pt>
                      <c:pt idx="48">
                        <c:v>7.6266611357187295E-3</c:v>
                      </c:pt>
                      <c:pt idx="49">
                        <c:v>7.8483223564583971E-3</c:v>
                      </c:pt>
                      <c:pt idx="50">
                        <c:v>8.0699479003608268E-3</c:v>
                      </c:pt>
                      <c:pt idx="51">
                        <c:v>8.2250645533743696E-3</c:v>
                      </c:pt>
                      <c:pt idx="52">
                        <c:v>8.4023193221446461E-3</c:v>
                      </c:pt>
                      <c:pt idx="53">
                        <c:v>8.7235353927000263E-3</c:v>
                      </c:pt>
                      <c:pt idx="54">
                        <c:v>9.4155563731868012E-3</c:v>
                      </c:pt>
                      <c:pt idx="55">
                        <c:v>1.0107228947059911E-2</c:v>
                      </c:pt>
                      <c:pt idx="56">
                        <c:v>1.0798553114319357E-2</c:v>
                      </c:pt>
                      <c:pt idx="57">
                        <c:v>1.1489528874965141E-2</c:v>
                      </c:pt>
                      <c:pt idx="58">
                        <c:v>1.218015622899726E-2</c:v>
                      </c:pt>
                      <c:pt idx="59">
                        <c:v>1.2870435176415717E-2</c:v>
                      </c:pt>
                      <c:pt idx="60">
                        <c:v>1.356036571722051E-2</c:v>
                      </c:pt>
                      <c:pt idx="61">
                        <c:v>1.4112059297102504E-2</c:v>
                      </c:pt>
                      <c:pt idx="62">
                        <c:v>0</c:v>
                      </c:pt>
                      <c:pt idx="63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0157-4C8A-BE60-B4D2A1F53186}"/>
                  </c:ext>
                </c:extLst>
              </c15:ser>
            </c15:filteredScatterSeries>
          </c:ext>
        </c:extLst>
      </c:scatterChart>
      <c:valAx>
        <c:axId val="150910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particles ,n</a:t>
                </a:r>
              </a:p>
            </c:rich>
          </c:tx>
          <c:layout>
            <c:manualLayout>
              <c:xMode val="edge"/>
              <c:yMode val="edge"/>
              <c:x val="0.49565460072554796"/>
              <c:y val="0.9257185570641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6016"/>
        <c:crosses val="autoZero"/>
        <c:crossBetween val="midCat"/>
      </c:valAx>
      <c:valAx>
        <c:axId val="15091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Frame Time 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117982724654692"/>
          <c:y val="0.27246026669240431"/>
          <c:w val="0.15428335006837371"/>
          <c:h val="0.165037872292801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PQBRT Graphics Performance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Ploynomial Fit Residuals</a:t>
            </a:r>
          </a:p>
        </c:rich>
      </c:tx>
      <c:layout>
        <c:manualLayout>
          <c:xMode val="edge"/>
          <c:yMode val="edge"/>
          <c:x val="0.38810516073109497"/>
          <c:y val="2.47977458700015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33231107593509"/>
          <c:y val="9.5469755469755474E-2"/>
          <c:w val="0.84457114724359261"/>
          <c:h val="0.780978120978121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'Graphics Total Quad'!$P$23</c:f>
              <c:strCache>
                <c:ptCount val="1"/>
                <c:pt idx="0">
                  <c:v>PQBRT Graphics Data Linear Fit Residue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'PQBRT Calcs Segments'!$V$4:$V$67</c:f>
              <c:numCache>
                <c:formatCode>General</c:formatCode>
                <c:ptCount val="64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6480896</c:v>
                </c:pt>
                <c:pt idx="54">
                  <c:v>6992896</c:v>
                </c:pt>
                <c:pt idx="55">
                  <c:v>7504896</c:v>
                </c:pt>
                <c:pt idx="56">
                  <c:v>8016896</c:v>
                </c:pt>
                <c:pt idx="57">
                  <c:v>8528896</c:v>
                </c:pt>
                <c:pt idx="58">
                  <c:v>9040896</c:v>
                </c:pt>
                <c:pt idx="59">
                  <c:v>9552896</c:v>
                </c:pt>
                <c:pt idx="60">
                  <c:v>10064896</c:v>
                </c:pt>
                <c:pt idx="61">
                  <c:v>10474496</c:v>
                </c:pt>
                <c:pt idx="62">
                  <c:v>0</c:v>
                </c:pt>
                <c:pt idx="63">
                  <c:v>0</c:v>
                </c:pt>
              </c:numCache>
            </c:numRef>
          </c:xVal>
          <c:yVal>
            <c:numRef>
              <c:f>'PQBRT Calcs Segments'!$C$4:$C$67</c:f>
              <c:numCache>
                <c:formatCode>General</c:formatCode>
                <c:ptCount val="64"/>
                <c:pt idx="0">
                  <c:v>7.4939424493759339E-5</c:v>
                </c:pt>
                <c:pt idx="1">
                  <c:v>6.6441729716042782E-5</c:v>
                </c:pt>
                <c:pt idx="2">
                  <c:v>5.4695957006103125E-5</c:v>
                </c:pt>
                <c:pt idx="3">
                  <c:v>4.8124282736116856E-5</c:v>
                </c:pt>
                <c:pt idx="4">
                  <c:v>4.0400747828776049E-5</c:v>
                </c:pt>
                <c:pt idx="5">
                  <c:v>3.2741352284080708E-5</c:v>
                </c:pt>
                <c:pt idx="6">
                  <c:v>2.5338096102030834E-5</c:v>
                </c:pt>
                <c:pt idx="7">
                  <c:v>1.6942979282626427E-5</c:v>
                </c:pt>
                <c:pt idx="8">
                  <c:v>9.3160018258674773E-6</c:v>
                </c:pt>
                <c:pt idx="9">
                  <c:v>1.4011637317540347E-6</c:v>
                </c:pt>
                <c:pt idx="10">
                  <c:v>-2.0137928442361824E-5</c:v>
                </c:pt>
                <c:pt idx="11">
                  <c:v>-3.5879621724681639E-5</c:v>
                </c:pt>
                <c:pt idx="12">
                  <c:v>-8.2393458596989643E-5</c:v>
                </c:pt>
                <c:pt idx="13">
                  <c:v>-1.1447288114441374E-4</c:v>
                </c:pt>
                <c:pt idx="14">
                  <c:v>-1.5769213204031523E-4</c:v>
                </c:pt>
                <c:pt idx="15">
                  <c:v>-1.723507109263332E-4</c:v>
                </c:pt>
                <c:pt idx="16">
                  <c:v>-2.3290387620418876E-4</c:v>
                </c:pt>
                <c:pt idx="17">
                  <c:v>-2.8243236947216065E-4</c:v>
                </c:pt>
                <c:pt idx="18">
                  <c:v>-2.0679994353082294E-4</c:v>
                </c:pt>
                <c:pt idx="19">
                  <c:v>-2.7723750042895419E-4</c:v>
                </c:pt>
                <c:pt idx="20">
                  <c:v>-3.6130978176483405E-4</c:v>
                </c:pt>
                <c:pt idx="21">
                  <c:v>-4.493363862634746E-4</c:v>
                </c:pt>
                <c:pt idx="22">
                  <c:v>-2.9835731392487629E-4</c:v>
                </c:pt>
                <c:pt idx="23">
                  <c:v>-2.6379256474903866E-4</c:v>
                </c:pt>
                <c:pt idx="24">
                  <c:v>-4.80102138735962E-4</c:v>
                </c:pt>
                <c:pt idx="25">
                  <c:v>-5.6479603588564581E-4</c:v>
                </c:pt>
                <c:pt idx="26">
                  <c:v>-1.5879425619809082E-4</c:v>
                </c:pt>
                <c:pt idx="27">
                  <c:v>-9.3995679967329637E-4</c:v>
                </c:pt>
                <c:pt idx="28">
                  <c:v>-1.0145236663112629E-3</c:v>
                </c:pt>
                <c:pt idx="29">
                  <c:v>-6.3685485611199039E-4</c:v>
                </c:pt>
                <c:pt idx="30">
                  <c:v>-7.1014036907547868E-4</c:v>
                </c:pt>
                <c:pt idx="31">
                  <c:v>-9.5634020520172797E-4</c:v>
                </c:pt>
                <c:pt idx="32">
                  <c:v>-1.3720143644907383E-3</c:v>
                </c:pt>
                <c:pt idx="33">
                  <c:v>-1.4465928469425092E-3</c:v>
                </c:pt>
                <c:pt idx="34">
                  <c:v>-1.5314456525570403E-3</c:v>
                </c:pt>
                <c:pt idx="35">
                  <c:v>-1.5946486739142804E-3</c:v>
                </c:pt>
                <c:pt idx="36">
                  <c:v>-3.3018369353805723E-4</c:v>
                </c:pt>
                <c:pt idx="37">
                  <c:v>-1.7444330363245958E-3</c:v>
                </c:pt>
                <c:pt idx="38">
                  <c:v>-1.8403067022738939E-3</c:v>
                </c:pt>
                <c:pt idx="39">
                  <c:v>-1.9550046913859539E-3</c:v>
                </c:pt>
                <c:pt idx="40">
                  <c:v>-2.0297470036607745E-3</c:v>
                </c:pt>
                <c:pt idx="41">
                  <c:v>-2.1249436390983565E-3</c:v>
                </c:pt>
                <c:pt idx="42">
                  <c:v>-2.1970045976986985E-3</c:v>
                </c:pt>
                <c:pt idx="43">
                  <c:v>-2.2821998794618015E-3</c:v>
                </c:pt>
                <c:pt idx="44">
                  <c:v>-2.3463794843876645E-3</c:v>
                </c:pt>
                <c:pt idx="45">
                  <c:v>-2.4342034124762903E-3</c:v>
                </c:pt>
                <c:pt idx="46">
                  <c:v>-2.5240616637276754E-3</c:v>
                </c:pt>
                <c:pt idx="47">
                  <c:v>-2.6311742381418222E-3</c:v>
                </c:pt>
                <c:pt idx="48">
                  <c:v>-1.2186113571872968E-4</c:v>
                </c:pt>
                <c:pt idx="49">
                  <c:v>-2.7966723564583967E-3</c:v>
                </c:pt>
                <c:pt idx="50">
                  <c:v>-2.8631279003608267E-3</c:v>
                </c:pt>
                <c:pt idx="51">
                  <c:v>-2.9410045533743694E-3</c:v>
                </c:pt>
                <c:pt idx="52">
                  <c:v>3.5563067785535432E-4</c:v>
                </c:pt>
                <c:pt idx="53">
                  <c:v>-3.1356953927000261E-3</c:v>
                </c:pt>
                <c:pt idx="54">
                  <c:v>-3.4030463731868008E-3</c:v>
                </c:pt>
                <c:pt idx="55">
                  <c:v>-3.6955489470599104E-3</c:v>
                </c:pt>
                <c:pt idx="56">
                  <c:v>-3.963963114319357E-3</c:v>
                </c:pt>
                <c:pt idx="57">
                  <c:v>-4.2219788749651406E-3</c:v>
                </c:pt>
                <c:pt idx="58">
                  <c:v>-4.4655662289972593E-3</c:v>
                </c:pt>
                <c:pt idx="59">
                  <c:v>-4.7736051764157173E-3</c:v>
                </c:pt>
                <c:pt idx="60">
                  <c:v>-5.0045557172205095E-3</c:v>
                </c:pt>
                <c:pt idx="61">
                  <c:v>-5.2171492971025031E-3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E8-4C09-B602-58B460F6D49B}"/>
            </c:ext>
          </c:extLst>
        </c:ser>
        <c:ser>
          <c:idx val="1"/>
          <c:order val="1"/>
          <c:tx>
            <c:strRef>
              <c:f>'Graphics Total Quad'!$P$24</c:f>
              <c:strCache>
                <c:ptCount val="1"/>
                <c:pt idx="0">
                  <c:v>PQBRT Graphics Data Linear Fit Residue 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'PQBRT Calcs Segments'!$V$4:$V$67</c:f>
              <c:numCache>
                <c:formatCode>General</c:formatCode>
                <c:ptCount val="64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6480896</c:v>
                </c:pt>
                <c:pt idx="54">
                  <c:v>6992896</c:v>
                </c:pt>
                <c:pt idx="55">
                  <c:v>7504896</c:v>
                </c:pt>
                <c:pt idx="56">
                  <c:v>8016896</c:v>
                </c:pt>
                <c:pt idx="57">
                  <c:v>8528896</c:v>
                </c:pt>
                <c:pt idx="58">
                  <c:v>9040896</c:v>
                </c:pt>
                <c:pt idx="59">
                  <c:v>9552896</c:v>
                </c:pt>
                <c:pt idx="60">
                  <c:v>10064896</c:v>
                </c:pt>
                <c:pt idx="61">
                  <c:v>10474496</c:v>
                </c:pt>
                <c:pt idx="62">
                  <c:v>0</c:v>
                </c:pt>
                <c:pt idx="63">
                  <c:v>0</c:v>
                </c:pt>
              </c:numCache>
            </c:numRef>
          </c:xVal>
          <c:yVal>
            <c:numRef>
              <c:f>'PQBRT Calcs Segments'!$O$4:$O$67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E8-4C09-B602-58B460F6D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89520"/>
        <c:axId val="761086160"/>
      </c:scatterChart>
      <c:valAx>
        <c:axId val="7610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particles ,n</a:t>
                </a:r>
              </a:p>
            </c:rich>
          </c:tx>
          <c:layout>
            <c:manualLayout>
              <c:xMode val="edge"/>
              <c:yMode val="edge"/>
              <c:x val="0.46913867842592916"/>
              <c:y val="0.897039897039897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6160"/>
        <c:crosses val="autoZero"/>
        <c:crossBetween val="midCat"/>
      </c:valAx>
      <c:valAx>
        <c:axId val="7610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Differnece, </a:t>
                </a:r>
                <a:r>
                  <a:rPr lang="el-G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400417601640049"/>
          <c:y val="0.71297334156759817"/>
          <c:w val="0.28533923406275247"/>
          <c:h val="0.11029488960938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PQBRT Graphics Performance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Linear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712680391891566E-2"/>
          <c:y val="7.9014791946660459E-2"/>
          <c:w val="0.85260790061790159"/>
          <c:h val="0.8130132262878905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'Graphics Total Linear'!$P$2</c:f>
              <c:strCache>
                <c:ptCount val="1"/>
                <c:pt idx="0">
                  <c:v>PQBRT Graphics Data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874529917775134E-2"/>
                  <c:y val="0.2244398126704750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'PQBRT Data'!$G$2:$G$63</c:f>
              <c:numCache>
                <c:formatCode>General</c:formatCode>
                <c:ptCount val="62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6480896</c:v>
                </c:pt>
                <c:pt idx="54">
                  <c:v>6992896</c:v>
                </c:pt>
                <c:pt idx="55">
                  <c:v>7504896</c:v>
                </c:pt>
                <c:pt idx="56">
                  <c:v>8016896</c:v>
                </c:pt>
                <c:pt idx="57">
                  <c:v>8528896</c:v>
                </c:pt>
                <c:pt idx="58">
                  <c:v>9040896</c:v>
                </c:pt>
                <c:pt idx="59">
                  <c:v>9552896</c:v>
                </c:pt>
                <c:pt idx="60">
                  <c:v>10064896</c:v>
                </c:pt>
                <c:pt idx="61">
                  <c:v>10474496</c:v>
                </c:pt>
              </c:numCache>
            </c:numRef>
          </c:xVal>
          <c:yVal>
            <c:numRef>
              <c:f>'PQBRT Data'!$E$2:$E$63</c:f>
              <c:numCache>
                <c:formatCode>General</c:formatCode>
                <c:ptCount val="62"/>
                <c:pt idx="0">
                  <c:v>8.8000000000000004E-6</c:v>
                </c:pt>
                <c:pt idx="1">
                  <c:v>1.5583999999999999E-5</c:v>
                </c:pt>
                <c:pt idx="2">
                  <c:v>2.4736000000000002E-5</c:v>
                </c:pt>
                <c:pt idx="3">
                  <c:v>3.2095999999999999E-5</c:v>
                </c:pt>
                <c:pt idx="4">
                  <c:v>3.8303999999999998E-5</c:v>
                </c:pt>
                <c:pt idx="5">
                  <c:v>4.4576000000000001E-5</c:v>
                </c:pt>
                <c:pt idx="6">
                  <c:v>5.1103999999999997E-5</c:v>
                </c:pt>
                <c:pt idx="7">
                  <c:v>5.664E-5</c:v>
                </c:pt>
                <c:pt idx="8">
                  <c:v>6.2943999999999999E-5</c:v>
                </c:pt>
                <c:pt idx="9">
                  <c:v>6.8960000000000004E-5</c:v>
                </c:pt>
                <c:pt idx="10">
                  <c:v>1.1568E-4</c:v>
                </c:pt>
                <c:pt idx="11">
                  <c:v>1.8908799999999999E-4</c:v>
                </c:pt>
                <c:pt idx="12">
                  <c:v>2.7628800000000002E-4</c:v>
                </c:pt>
                <c:pt idx="13">
                  <c:v>3.3334400000000001E-4</c:v>
                </c:pt>
                <c:pt idx="14">
                  <c:v>4.0153600000000003E-4</c:v>
                </c:pt>
                <c:pt idx="15">
                  <c:v>4.7600000000000002E-4</c:v>
                </c:pt>
                <c:pt idx="16">
                  <c:v>5.4911999999999995E-4</c:v>
                </c:pt>
                <c:pt idx="17">
                  <c:v>6.1097600000000005E-4</c:v>
                </c:pt>
                <c:pt idx="18">
                  <c:v>7.9798399999999995E-4</c:v>
                </c:pt>
                <c:pt idx="19">
                  <c:v>9.2800000000000001E-4</c:v>
                </c:pt>
                <c:pt idx="20">
                  <c:v>1.0666199999999999E-3</c:v>
                </c:pt>
                <c:pt idx="21">
                  <c:v>1.2012500000000001E-3</c:v>
                </c:pt>
                <c:pt idx="22">
                  <c:v>1.57485E-3</c:v>
                </c:pt>
                <c:pt idx="23">
                  <c:v>1.8320000000000001E-3</c:v>
                </c:pt>
                <c:pt idx="24">
                  <c:v>1.8382400000000001E-3</c:v>
                </c:pt>
                <c:pt idx="25">
                  <c:v>1.97606E-3</c:v>
                </c:pt>
                <c:pt idx="26">
                  <c:v>2.6045399999999998E-3</c:v>
                </c:pt>
                <c:pt idx="27">
                  <c:v>2.0458199999999998E-3</c:v>
                </c:pt>
                <c:pt idx="28">
                  <c:v>2.1936600000000001E-3</c:v>
                </c:pt>
                <c:pt idx="29">
                  <c:v>2.7937000000000001E-3</c:v>
                </c:pt>
                <c:pt idx="30">
                  <c:v>2.9427500000000001E-3</c:v>
                </c:pt>
                <c:pt idx="31">
                  <c:v>2.9188500000000002E-3</c:v>
                </c:pt>
                <c:pt idx="32">
                  <c:v>2.72544E-3</c:v>
                </c:pt>
                <c:pt idx="33">
                  <c:v>2.87309E-3</c:v>
                </c:pt>
                <c:pt idx="34">
                  <c:v>3.0104300000000001E-3</c:v>
                </c:pt>
                <c:pt idx="35">
                  <c:v>3.1471699999999999E-3</c:v>
                </c:pt>
                <c:pt idx="36">
                  <c:v>4.6337599999999998E-3</c:v>
                </c:pt>
                <c:pt idx="37">
                  <c:v>3.4416E-3</c:v>
                </c:pt>
                <c:pt idx="38">
                  <c:v>3.56778E-3</c:v>
                </c:pt>
                <c:pt idx="39">
                  <c:v>3.6751000000000002E-3</c:v>
                </c:pt>
                <c:pt idx="40">
                  <c:v>3.82234E-3</c:v>
                </c:pt>
                <c:pt idx="41">
                  <c:v>3.9490899999999997E-3</c:v>
                </c:pt>
                <c:pt idx="42">
                  <c:v>4.0989399999999997E-3</c:v>
                </c:pt>
                <c:pt idx="43">
                  <c:v>4.2356199999999998E-3</c:v>
                </c:pt>
                <c:pt idx="44">
                  <c:v>4.3932800000000003E-3</c:v>
                </c:pt>
                <c:pt idx="45">
                  <c:v>4.52726E-3</c:v>
                </c:pt>
                <c:pt idx="46">
                  <c:v>4.6591699999999998E-3</c:v>
                </c:pt>
                <c:pt idx="47">
                  <c:v>4.77379E-3</c:v>
                </c:pt>
                <c:pt idx="48">
                  <c:v>7.5047999999999998E-3</c:v>
                </c:pt>
                <c:pt idx="49">
                  <c:v>5.0516500000000004E-3</c:v>
                </c:pt>
                <c:pt idx="50">
                  <c:v>5.20682E-3</c:v>
                </c:pt>
                <c:pt idx="51">
                  <c:v>5.2840600000000001E-3</c:v>
                </c:pt>
                <c:pt idx="52">
                  <c:v>8.7579500000000005E-3</c:v>
                </c:pt>
                <c:pt idx="53">
                  <c:v>5.5878400000000002E-3</c:v>
                </c:pt>
                <c:pt idx="54">
                  <c:v>6.0125100000000004E-3</c:v>
                </c:pt>
                <c:pt idx="55">
                  <c:v>6.4116800000000003E-3</c:v>
                </c:pt>
                <c:pt idx="56">
                  <c:v>6.8345899999999998E-3</c:v>
                </c:pt>
                <c:pt idx="57">
                  <c:v>7.2675500000000002E-3</c:v>
                </c:pt>
                <c:pt idx="58">
                  <c:v>7.7145900000000003E-3</c:v>
                </c:pt>
                <c:pt idx="59">
                  <c:v>8.0968299999999993E-3</c:v>
                </c:pt>
                <c:pt idx="60">
                  <c:v>8.5558100000000005E-3</c:v>
                </c:pt>
                <c:pt idx="61">
                  <c:v>8.8949100000000007E-3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6B-44C4-963E-7CF0CDDE98B8}"/>
            </c:ext>
          </c:extLst>
        </c:ser>
        <c:ser>
          <c:idx val="1"/>
          <c:order val="1"/>
          <c:tx>
            <c:strRef>
              <c:f>'Graphics Total Linear'!$P$3</c:f>
              <c:strCache>
                <c:ptCount val="1"/>
                <c:pt idx="0">
                  <c:v>PQBRT Graphics Data Linear 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'PQBRT Calcs Segments'!$V$4:$V$67</c:f>
              <c:numCache>
                <c:formatCode>General</c:formatCode>
                <c:ptCount val="64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6480896</c:v>
                </c:pt>
                <c:pt idx="54">
                  <c:v>6992896</c:v>
                </c:pt>
                <c:pt idx="55">
                  <c:v>7504896</c:v>
                </c:pt>
                <c:pt idx="56">
                  <c:v>8016896</c:v>
                </c:pt>
                <c:pt idx="57">
                  <c:v>8528896</c:v>
                </c:pt>
                <c:pt idx="58">
                  <c:v>9040896</c:v>
                </c:pt>
                <c:pt idx="59">
                  <c:v>9552896</c:v>
                </c:pt>
                <c:pt idx="60">
                  <c:v>10064896</c:v>
                </c:pt>
                <c:pt idx="61">
                  <c:v>10474496</c:v>
                </c:pt>
                <c:pt idx="62">
                  <c:v>0</c:v>
                </c:pt>
                <c:pt idx="63">
                  <c:v>0</c:v>
                </c:pt>
              </c:numCache>
            </c:numRef>
          </c:xVal>
          <c:yVal>
            <c:numRef>
              <c:f>'PQBRT Calcs Segments'!$D$4:$D$67</c:f>
              <c:numCache>
                <c:formatCode>General</c:formatCode>
                <c:ptCount val="64"/>
                <c:pt idx="0">
                  <c:v>-6.1573320551240813E-5</c:v>
                </c:pt>
                <c:pt idx="1">
                  <c:v>-4.6348936826682965E-5</c:v>
                </c:pt>
                <c:pt idx="2">
                  <c:v>-2.5529266776005562E-5</c:v>
                </c:pt>
                <c:pt idx="3">
                  <c:v>-1.1649486742220629E-5</c:v>
                </c:pt>
                <c:pt idx="4">
                  <c:v>2.2302932915643043E-6</c:v>
                </c:pt>
                <c:pt idx="5">
                  <c:v>1.6110073325349244E-5</c:v>
                </c:pt>
                <c:pt idx="6">
                  <c:v>2.9989853359134184E-5</c:v>
                </c:pt>
                <c:pt idx="7">
                  <c:v>4.386963339291911E-5</c:v>
                </c:pt>
                <c:pt idx="8">
                  <c:v>5.774941342670405E-5</c:v>
                </c:pt>
                <c:pt idx="9">
                  <c:v>7.162919346048899E-5</c:v>
                </c:pt>
                <c:pt idx="10">
                  <c:v>1.3964011562603518E-4</c:v>
                </c:pt>
                <c:pt idx="11">
                  <c:v>2.2847070784225875E-4</c:v>
                </c:pt>
                <c:pt idx="12">
                  <c:v>3.6171659616659416E-4</c:v>
                </c:pt>
                <c:pt idx="13">
                  <c:v>4.5054718838281774E-4</c:v>
                </c:pt>
                <c:pt idx="14">
                  <c:v>5.6158542865309725E-4</c:v>
                </c:pt>
                <c:pt idx="15">
                  <c:v>6.5041602086932083E-4</c:v>
                </c:pt>
                <c:pt idx="16">
                  <c:v>7.8366190919365618E-4</c:v>
                </c:pt>
                <c:pt idx="17">
                  <c:v>8.947001494639357E-4</c:v>
                </c:pt>
                <c:pt idx="18">
                  <c:v>1.0057383897342151E-3</c:v>
                </c:pt>
                <c:pt idx="19">
                  <c:v>1.2056072222207182E-3</c:v>
                </c:pt>
                <c:pt idx="20">
                  <c:v>1.4276837027612772E-3</c:v>
                </c:pt>
                <c:pt idx="21">
                  <c:v>1.6497601833018361E-3</c:v>
                </c:pt>
                <c:pt idx="22">
                  <c:v>1.8718366638423951E-3</c:v>
                </c:pt>
                <c:pt idx="23">
                  <c:v>2.0939131443829537E-3</c:v>
                </c:pt>
                <c:pt idx="24">
                  <c:v>2.3159896249235127E-3</c:v>
                </c:pt>
                <c:pt idx="25">
                  <c:v>2.5380661054640718E-3</c:v>
                </c:pt>
                <c:pt idx="26">
                  <c:v>2.7601425860046308E-3</c:v>
                </c:pt>
                <c:pt idx="27">
                  <c:v>2.9822190665451899E-3</c:v>
                </c:pt>
                <c:pt idx="28">
                  <c:v>3.2042955470857485E-3</c:v>
                </c:pt>
                <c:pt idx="29">
                  <c:v>3.4263720276263075E-3</c:v>
                </c:pt>
                <c:pt idx="30">
                  <c:v>3.6484485081668665E-3</c:v>
                </c:pt>
                <c:pt idx="31">
                  <c:v>3.8705249887074251E-3</c:v>
                </c:pt>
                <c:pt idx="32">
                  <c:v>4.0926014692479846E-3</c:v>
                </c:pt>
                <c:pt idx="33">
                  <c:v>4.3146779497885432E-3</c:v>
                </c:pt>
                <c:pt idx="34">
                  <c:v>4.5367544303291027E-3</c:v>
                </c:pt>
                <c:pt idx="35">
                  <c:v>4.7366232628156058E-3</c:v>
                </c:pt>
                <c:pt idx="36">
                  <c:v>4.9586997433561644E-3</c:v>
                </c:pt>
                <c:pt idx="37">
                  <c:v>5.1807762238967239E-3</c:v>
                </c:pt>
                <c:pt idx="38">
                  <c:v>5.4028527044372825E-3</c:v>
                </c:pt>
                <c:pt idx="39">
                  <c:v>5.6249291849778411E-3</c:v>
                </c:pt>
                <c:pt idx="40">
                  <c:v>5.8470056655184005E-3</c:v>
                </c:pt>
                <c:pt idx="41">
                  <c:v>6.0690821460589591E-3</c:v>
                </c:pt>
                <c:pt idx="42">
                  <c:v>6.2911586265995186E-3</c:v>
                </c:pt>
                <c:pt idx="43">
                  <c:v>6.5132351071400772E-3</c:v>
                </c:pt>
                <c:pt idx="44">
                  <c:v>6.7353115876806358E-3</c:v>
                </c:pt>
                <c:pt idx="45">
                  <c:v>6.9573880682211953E-3</c:v>
                </c:pt>
                <c:pt idx="46">
                  <c:v>7.1794645487617539E-3</c:v>
                </c:pt>
                <c:pt idx="47">
                  <c:v>7.4015410293023134E-3</c:v>
                </c:pt>
                <c:pt idx="48">
                  <c:v>7.623617509842872E-3</c:v>
                </c:pt>
                <c:pt idx="49">
                  <c:v>7.8456939903834323E-3</c:v>
                </c:pt>
                <c:pt idx="50">
                  <c:v>8.0677704709239909E-3</c:v>
                </c:pt>
                <c:pt idx="51">
                  <c:v>8.2232240073023821E-3</c:v>
                </c:pt>
                <c:pt idx="52">
                  <c:v>8.4008851917348297E-3</c:v>
                </c:pt>
                <c:pt idx="53">
                  <c:v>8.7228960885186394E-3</c:v>
                </c:pt>
                <c:pt idx="54">
                  <c:v>9.4168850902078861E-3</c:v>
                </c:pt>
                <c:pt idx="55">
                  <c:v>1.0110874091897133E-2</c:v>
                </c:pt>
                <c:pt idx="56">
                  <c:v>1.080486309358638E-2</c:v>
                </c:pt>
                <c:pt idx="57">
                  <c:v>1.1498852095275626E-2</c:v>
                </c:pt>
                <c:pt idx="58">
                  <c:v>1.2192841096964873E-2</c:v>
                </c:pt>
                <c:pt idx="59">
                  <c:v>1.288683009865412E-2</c:v>
                </c:pt>
                <c:pt idx="60">
                  <c:v>1.3580819100343366E-2</c:v>
                </c:pt>
                <c:pt idx="61">
                  <c:v>1.4136010301694764E-2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6B-44C4-963E-7CF0CDDE9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105056"/>
        <c:axId val="1509106016"/>
      </c:scatterChart>
      <c:valAx>
        <c:axId val="150910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particles ,n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6016"/>
        <c:crosses val="autoZero"/>
        <c:crossBetween val="midCat"/>
      </c:valAx>
      <c:valAx>
        <c:axId val="15091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Frame Time 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826710906021982"/>
          <c:y val="0.14883124903504713"/>
          <c:w val="0.21895541705469687"/>
          <c:h val="0.16544233441408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PQBRT Graphics Performance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Linear Fit Residuals</a:t>
            </a:r>
          </a:p>
        </c:rich>
      </c:tx>
      <c:layout>
        <c:manualLayout>
          <c:xMode val="edge"/>
          <c:yMode val="edge"/>
          <c:x val="0.37624005784526399"/>
          <c:y val="9.546539379474940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421131740311205E-2"/>
          <c:y val="0.11802704852824185"/>
          <c:w val="0.83285645151189058"/>
          <c:h val="0.7985838047093755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'Graphics Total Linear'!$P$23</c:f>
              <c:strCache>
                <c:ptCount val="1"/>
                <c:pt idx="0">
                  <c:v>PQBRT Graphics Data Linear Fit Residue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'PQBRT Calcs Segments'!$V$4:$V$67</c:f>
              <c:numCache>
                <c:formatCode>General</c:formatCode>
                <c:ptCount val="64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6480896</c:v>
                </c:pt>
                <c:pt idx="54">
                  <c:v>6992896</c:v>
                </c:pt>
                <c:pt idx="55">
                  <c:v>7504896</c:v>
                </c:pt>
                <c:pt idx="56">
                  <c:v>8016896</c:v>
                </c:pt>
                <c:pt idx="57">
                  <c:v>8528896</c:v>
                </c:pt>
                <c:pt idx="58">
                  <c:v>9040896</c:v>
                </c:pt>
                <c:pt idx="59">
                  <c:v>9552896</c:v>
                </c:pt>
                <c:pt idx="60">
                  <c:v>10064896</c:v>
                </c:pt>
                <c:pt idx="61">
                  <c:v>10474496</c:v>
                </c:pt>
                <c:pt idx="62">
                  <c:v>0</c:v>
                </c:pt>
                <c:pt idx="63">
                  <c:v>0</c:v>
                </c:pt>
              </c:numCache>
            </c:numRef>
          </c:xVal>
          <c:yVal>
            <c:numRef>
              <c:f>'PQBRT Calcs Segments'!$E$4:$E$67</c:f>
              <c:numCache>
                <c:formatCode>General</c:formatCode>
                <c:ptCount val="64"/>
                <c:pt idx="0">
                  <c:v>7.037332055124081E-5</c:v>
                </c:pt>
                <c:pt idx="1">
                  <c:v>6.1932936826682963E-5</c:v>
                </c:pt>
                <c:pt idx="2">
                  <c:v>5.0265266776005564E-5</c:v>
                </c:pt>
                <c:pt idx="3">
                  <c:v>4.3745486742220628E-5</c:v>
                </c:pt>
                <c:pt idx="4">
                  <c:v>3.6073706708435693E-5</c:v>
                </c:pt>
                <c:pt idx="5">
                  <c:v>2.8465926674650757E-5</c:v>
                </c:pt>
                <c:pt idx="6">
                  <c:v>2.1114146640865813E-5</c:v>
                </c:pt>
                <c:pt idx="7">
                  <c:v>1.2770366607080889E-5</c:v>
                </c:pt>
                <c:pt idx="8">
                  <c:v>5.1945865732959488E-6</c:v>
                </c:pt>
                <c:pt idx="9">
                  <c:v>-2.6691934604889864E-6</c:v>
                </c:pt>
                <c:pt idx="10">
                  <c:v>-2.3960115626035176E-5</c:v>
                </c:pt>
                <c:pt idx="11">
                  <c:v>-3.9382707842258762E-5</c:v>
                </c:pt>
                <c:pt idx="12">
                  <c:v>-8.5428596166594142E-5</c:v>
                </c:pt>
                <c:pt idx="13">
                  <c:v>-1.1720318838281772E-4</c:v>
                </c:pt>
                <c:pt idx="14">
                  <c:v>-1.6004942865309723E-4</c:v>
                </c:pt>
                <c:pt idx="15">
                  <c:v>-1.744160208693208E-4</c:v>
                </c:pt>
                <c:pt idx="16">
                  <c:v>-2.3454190919365624E-4</c:v>
                </c:pt>
                <c:pt idx="17">
                  <c:v>-2.8372414946393565E-4</c:v>
                </c:pt>
                <c:pt idx="18">
                  <c:v>-2.0775438973421516E-4</c:v>
                </c:pt>
                <c:pt idx="19">
                  <c:v>-2.776072222207182E-4</c:v>
                </c:pt>
                <c:pt idx="20">
                  <c:v>-3.6106370276127735E-4</c:v>
                </c:pt>
                <c:pt idx="21">
                  <c:v>-4.48510183301836E-4</c:v>
                </c:pt>
                <c:pt idx="22">
                  <c:v>-2.9698666384239507E-4</c:v>
                </c:pt>
                <c:pt idx="23">
                  <c:v>-2.6191314438295363E-4</c:v>
                </c:pt>
                <c:pt idx="24">
                  <c:v>-4.7774962492351265E-4</c:v>
                </c:pt>
                <c:pt idx="25">
                  <c:v>-5.6200610546407181E-4</c:v>
                </c:pt>
                <c:pt idx="26">
                  <c:v>-1.5560258600463102E-4</c:v>
                </c:pt>
                <c:pt idx="27">
                  <c:v>-9.3639906654519002E-4</c:v>
                </c:pt>
                <c:pt idx="28">
                  <c:v>-1.0106355470857484E-3</c:v>
                </c:pt>
                <c:pt idx="29">
                  <c:v>-6.3267202762630741E-4</c:v>
                </c:pt>
                <c:pt idx="30">
                  <c:v>-7.0569850816686649E-4</c:v>
                </c:pt>
                <c:pt idx="31">
                  <c:v>-9.5167498870742497E-4</c:v>
                </c:pt>
                <c:pt idx="32">
                  <c:v>-1.3671614692479846E-3</c:v>
                </c:pt>
                <c:pt idx="33">
                  <c:v>-1.4415879497885432E-3</c:v>
                </c:pt>
                <c:pt idx="34">
                  <c:v>-1.5263244303291026E-3</c:v>
                </c:pt>
                <c:pt idx="35">
                  <c:v>-1.5894532628156059E-3</c:v>
                </c:pt>
                <c:pt idx="36">
                  <c:v>-3.249397433561646E-4</c:v>
                </c:pt>
                <c:pt idx="37">
                  <c:v>-1.7391762238967239E-3</c:v>
                </c:pt>
                <c:pt idx="38">
                  <c:v>-1.8350727044372825E-3</c:v>
                </c:pt>
                <c:pt idx="39">
                  <c:v>-1.9498291849778409E-3</c:v>
                </c:pt>
                <c:pt idx="40">
                  <c:v>-2.0246656655184005E-3</c:v>
                </c:pt>
                <c:pt idx="41">
                  <c:v>-2.1199921460589594E-3</c:v>
                </c:pt>
                <c:pt idx="42">
                  <c:v>-2.1922186265995189E-3</c:v>
                </c:pt>
                <c:pt idx="43">
                  <c:v>-2.2776151071400774E-3</c:v>
                </c:pt>
                <c:pt idx="44">
                  <c:v>-2.3420315876806356E-3</c:v>
                </c:pt>
                <c:pt idx="45">
                  <c:v>-2.4301280682211953E-3</c:v>
                </c:pt>
                <c:pt idx="46">
                  <c:v>-2.5202945487617541E-3</c:v>
                </c:pt>
                <c:pt idx="47">
                  <c:v>-2.6277510293023134E-3</c:v>
                </c:pt>
                <c:pt idx="48">
                  <c:v>-1.1881750984287214E-4</c:v>
                </c:pt>
                <c:pt idx="49">
                  <c:v>-2.7940439903834319E-3</c:v>
                </c:pt>
                <c:pt idx="50">
                  <c:v>-2.8609504709239909E-3</c:v>
                </c:pt>
                <c:pt idx="51">
                  <c:v>-2.939164007302382E-3</c:v>
                </c:pt>
                <c:pt idx="52">
                  <c:v>3.5706480826517076E-4</c:v>
                </c:pt>
                <c:pt idx="53">
                  <c:v>-3.1350560885186392E-3</c:v>
                </c:pt>
                <c:pt idx="54">
                  <c:v>-3.4043750902078857E-3</c:v>
                </c:pt>
                <c:pt idx="55">
                  <c:v>-3.6991940918971325E-3</c:v>
                </c:pt>
                <c:pt idx="56">
                  <c:v>-3.9702730935863798E-3</c:v>
                </c:pt>
                <c:pt idx="57">
                  <c:v>-4.2313020952756261E-3</c:v>
                </c:pt>
                <c:pt idx="58">
                  <c:v>-4.4782510969648727E-3</c:v>
                </c:pt>
                <c:pt idx="59">
                  <c:v>-4.7900000986541205E-3</c:v>
                </c:pt>
                <c:pt idx="60">
                  <c:v>-5.025009100343366E-3</c:v>
                </c:pt>
                <c:pt idx="61">
                  <c:v>-5.2411003016947632E-3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B5-4FB0-8899-2CBA8B2C956F}"/>
            </c:ext>
          </c:extLst>
        </c:ser>
        <c:ser>
          <c:idx val="1"/>
          <c:order val="1"/>
          <c:tx>
            <c:strRef>
              <c:f>'Graphics Total Linear'!$P$24</c:f>
              <c:strCache>
                <c:ptCount val="1"/>
                <c:pt idx="0">
                  <c:v>PQBRT Graphics Data Linear Fit Residue 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'PQBRT Calcs Segments'!$V$4:$V$67</c:f>
              <c:numCache>
                <c:formatCode>General</c:formatCode>
                <c:ptCount val="64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6480896</c:v>
                </c:pt>
                <c:pt idx="54">
                  <c:v>6992896</c:v>
                </c:pt>
                <c:pt idx="55">
                  <c:v>7504896</c:v>
                </c:pt>
                <c:pt idx="56">
                  <c:v>8016896</c:v>
                </c:pt>
                <c:pt idx="57">
                  <c:v>8528896</c:v>
                </c:pt>
                <c:pt idx="58">
                  <c:v>9040896</c:v>
                </c:pt>
                <c:pt idx="59">
                  <c:v>9552896</c:v>
                </c:pt>
                <c:pt idx="60">
                  <c:v>10064896</c:v>
                </c:pt>
                <c:pt idx="61">
                  <c:v>10474496</c:v>
                </c:pt>
                <c:pt idx="62">
                  <c:v>0</c:v>
                </c:pt>
                <c:pt idx="63">
                  <c:v>0</c:v>
                </c:pt>
              </c:numCache>
            </c:numRef>
          </c:xVal>
          <c:yVal>
            <c:numRef>
              <c:f>'PQBRT Calcs Segments'!$Q$4:$Q$67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2B5-4FB0-8899-2CBA8B2C9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89520"/>
        <c:axId val="761086160"/>
      </c:scatterChart>
      <c:valAx>
        <c:axId val="7610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particles ,n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6160"/>
        <c:crosses val="autoZero"/>
        <c:crossBetween val="midCat"/>
      </c:valAx>
      <c:valAx>
        <c:axId val="7610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Differnece, </a:t>
                </a:r>
                <a:r>
                  <a:rPr lang="el-G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57909599694832"/>
          <c:y val="0.73602189941054508"/>
          <c:w val="0.28255395949692841"/>
          <c:h val="0.107399319715107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PQBRT Graphics Log</a:t>
            </a:r>
            <a:r>
              <a:rPr lang="en-US" sz="2000" baseline="-25000"/>
              <a:t>10</a:t>
            </a:r>
            <a:r>
              <a:rPr lang="en-US" sz="2000"/>
              <a:t> Plot</a:t>
            </a:r>
          </a:p>
          <a:p>
            <a:pPr>
              <a:defRPr sz="2000"/>
            </a:pPr>
            <a:r>
              <a:rPr lang="en-US" sz="2000"/>
              <a:t>and Trendline </a:t>
            </a:r>
          </a:p>
        </c:rich>
      </c:tx>
      <c:layout>
        <c:manualLayout>
          <c:xMode val="edge"/>
          <c:yMode val="edge"/>
          <c:x val="0.38677724877413583"/>
          <c:y val="3.78201134400943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943992538122817E-2"/>
          <c:y val="0.19596624974562077"/>
          <c:w val="0.91463395587948204"/>
          <c:h val="0.7256870326596849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'Graphcs Log'!$R$2</c:f>
              <c:strCache>
                <c:ptCount val="1"/>
                <c:pt idx="0">
                  <c:v>PQBRT Graphics Data log(10)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1.157592219577204E-2"/>
                  <c:y val="0.1970202929405196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'PQBRT Calcs Segments'!$V$4:$V$67</c:f>
              <c:numCache>
                <c:formatCode>General</c:formatCode>
                <c:ptCount val="64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6480896</c:v>
                </c:pt>
                <c:pt idx="54">
                  <c:v>6992896</c:v>
                </c:pt>
                <c:pt idx="55">
                  <c:v>7504896</c:v>
                </c:pt>
                <c:pt idx="56">
                  <c:v>8016896</c:v>
                </c:pt>
                <c:pt idx="57">
                  <c:v>8528896</c:v>
                </c:pt>
                <c:pt idx="58">
                  <c:v>9040896</c:v>
                </c:pt>
                <c:pt idx="59">
                  <c:v>9552896</c:v>
                </c:pt>
                <c:pt idx="60">
                  <c:v>10064896</c:v>
                </c:pt>
                <c:pt idx="61">
                  <c:v>10474496</c:v>
                </c:pt>
                <c:pt idx="62">
                  <c:v>0</c:v>
                </c:pt>
                <c:pt idx="63">
                  <c:v>0</c:v>
                </c:pt>
              </c:numCache>
            </c:numRef>
          </c:xVal>
          <c:yVal>
            <c:numRef>
              <c:f>'PQBRT Calcs Segments'!$H$4:$H$67</c:f>
              <c:numCache>
                <c:formatCode>General</c:formatCode>
                <c:ptCount val="64"/>
                <c:pt idx="0">
                  <c:v>-5.0555173278498309</c:v>
                </c:pt>
                <c:pt idx="1">
                  <c:v>-4.8073210604654593</c:v>
                </c:pt>
                <c:pt idx="2">
                  <c:v>-4.6066705277617688</c:v>
                </c:pt>
                <c:pt idx="3">
                  <c:v>-4.4935490886596758</c:v>
                </c:pt>
                <c:pt idx="4">
                  <c:v>-4.4167558712736827</c:v>
                </c:pt>
                <c:pt idx="5">
                  <c:v>-4.3508989052561304</c:v>
                </c:pt>
                <c:pt idx="6">
                  <c:v>-4.2915451055416112</c:v>
                </c:pt>
                <c:pt idx="7">
                  <c:v>-4.2468767553182873</c:v>
                </c:pt>
                <c:pt idx="8">
                  <c:v>-4.201045661760757</c:v>
                </c:pt>
                <c:pt idx="9">
                  <c:v>-4.1614027471833426</c:v>
                </c:pt>
                <c:pt idx="10">
                  <c:v>-3.936741720049544</c:v>
                </c:pt>
                <c:pt idx="11">
                  <c:v>-3.7233360317004274</c:v>
                </c:pt>
                <c:pt idx="12">
                  <c:v>-3.5586379773598451</c:v>
                </c:pt>
                <c:pt idx="13">
                  <c:v>-3.4771073575185949</c:v>
                </c:pt>
                <c:pt idx="14">
                  <c:v>-3.3962755116543861</c:v>
                </c:pt>
                <c:pt idx="15">
                  <c:v>-3.3223930472795065</c:v>
                </c:pt>
                <c:pt idx="16">
                  <c:v>-3.2603327381674072</c:v>
                </c:pt>
                <c:pt idx="17">
                  <c:v>-3.2139758491228783</c:v>
                </c:pt>
                <c:pt idx="18">
                  <c:v>-3.0980058163953514</c:v>
                </c:pt>
                <c:pt idx="19">
                  <c:v>-3.0324520237811377</c:v>
                </c:pt>
                <c:pt idx="20">
                  <c:v>-2.971990277198985</c:v>
                </c:pt>
                <c:pt idx="21">
                  <c:v>-2.9203665993233976</c:v>
                </c:pt>
                <c:pt idx="22">
                  <c:v>-2.8027608052233237</c:v>
                </c:pt>
                <c:pt idx="23">
                  <c:v>-2.7370745306681683</c:v>
                </c:pt>
                <c:pt idx="24">
                  <c:v>-2.7355977879057289</c:v>
                </c:pt>
                <c:pt idx="25">
                  <c:v>-2.704199872869185</c:v>
                </c:pt>
                <c:pt idx="26">
                  <c:v>-2.5842689683730078</c:v>
                </c:pt>
                <c:pt idx="27">
                  <c:v>-2.6891325800303294</c:v>
                </c:pt>
                <c:pt idx="28">
                  <c:v>-2.6588306837651059</c:v>
                </c:pt>
                <c:pt idx="29">
                  <c:v>-2.5538202322017196</c:v>
                </c:pt>
                <c:pt idx="30">
                  <c:v>-2.5312466316252467</c:v>
                </c:pt>
                <c:pt idx="31">
                  <c:v>-2.5347882228763701</c:v>
                </c:pt>
                <c:pt idx="32">
                  <c:v>-2.5645633744345742</c:v>
                </c:pt>
                <c:pt idx="33">
                  <c:v>-2.5416507694514325</c:v>
                </c:pt>
                <c:pt idx="34">
                  <c:v>-2.5213714667684672</c:v>
                </c:pt>
                <c:pt idx="35">
                  <c:v>-2.5020797972622302</c:v>
                </c:pt>
                <c:pt idx="36">
                  <c:v>-2.3340664637214554</c:v>
                </c:pt>
                <c:pt idx="37">
                  <c:v>-2.4632396069566127</c:v>
                </c:pt>
                <c:pt idx="38">
                  <c:v>-2.4476019333687131</c:v>
                </c:pt>
                <c:pt idx="39">
                  <c:v>-2.4347308392036435</c:v>
                </c:pt>
                <c:pt idx="40">
                  <c:v>-2.4176706847440061</c:v>
                </c:pt>
                <c:pt idx="41">
                  <c:v>-2.4035029685531555</c:v>
                </c:pt>
                <c:pt idx="42">
                  <c:v>-2.3873284388095355</c:v>
                </c:pt>
                <c:pt idx="43">
                  <c:v>-2.3730830096849127</c:v>
                </c:pt>
                <c:pt idx="44">
                  <c:v>-2.3572111166573375</c:v>
                </c:pt>
                <c:pt idx="45">
                  <c:v>-2.3441645633084054</c:v>
                </c:pt>
                <c:pt idx="46">
                  <c:v>-2.3316914430793636</c:v>
                </c:pt>
                <c:pt idx="47">
                  <c:v>-2.3211366896122896</c:v>
                </c:pt>
                <c:pt idx="48">
                  <c:v>-2.1246608770454607</c:v>
                </c:pt>
                <c:pt idx="49">
                  <c:v>-2.2965667468606212</c:v>
                </c:pt>
                <c:pt idx="50">
                  <c:v>-2.2834274356444433</c:v>
                </c:pt>
                <c:pt idx="51">
                  <c:v>-2.2770322596568722</c:v>
                </c:pt>
                <c:pt idx="52">
                  <c:v>-2.0575975385668301</c:v>
                </c:pt>
                <c:pt idx="53">
                  <c:v>-2.2527560377962108</c:v>
                </c:pt>
                <c:pt idx="54">
                  <c:v>-2.2209441882994074</c:v>
                </c:pt>
                <c:pt idx="55">
                  <c:v>-2.1930281609439337</c:v>
                </c:pt>
                <c:pt idx="56">
                  <c:v>-2.1652875331924739</c:v>
                </c:pt>
                <c:pt idx="57">
                  <c:v>-2.1386119716456804</c:v>
                </c:pt>
                <c:pt idx="58">
                  <c:v>-2.1126871500245668</c:v>
                </c:pt>
                <c:pt idx="59">
                  <c:v>-2.0916849790191128</c:v>
                </c:pt>
                <c:pt idx="60">
                  <c:v>-2.0677388684282065</c:v>
                </c:pt>
                <c:pt idx="61">
                  <c:v>-2.0508584418128959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DD-471F-A7D1-B0C318B39AB8}"/>
            </c:ext>
          </c:extLst>
        </c:ser>
        <c:ser>
          <c:idx val="1"/>
          <c:order val="1"/>
          <c:tx>
            <c:strRef>
              <c:f>'Graphcs Log'!$R$3</c:f>
              <c:strCache>
                <c:ptCount val="1"/>
                <c:pt idx="0">
                  <c:v>PQBRT Graphics Data log(10) Trendline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'PQBRT Calcs Segments'!$V$4:$V$67</c:f>
              <c:numCache>
                <c:formatCode>General</c:formatCode>
                <c:ptCount val="64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6480896</c:v>
                </c:pt>
                <c:pt idx="54">
                  <c:v>6992896</c:v>
                </c:pt>
                <c:pt idx="55">
                  <c:v>7504896</c:v>
                </c:pt>
                <c:pt idx="56">
                  <c:v>8016896</c:v>
                </c:pt>
                <c:pt idx="57">
                  <c:v>8528896</c:v>
                </c:pt>
                <c:pt idx="58">
                  <c:v>9040896</c:v>
                </c:pt>
                <c:pt idx="59">
                  <c:v>9552896</c:v>
                </c:pt>
                <c:pt idx="60">
                  <c:v>10064896</c:v>
                </c:pt>
                <c:pt idx="61">
                  <c:v>10474496</c:v>
                </c:pt>
                <c:pt idx="62">
                  <c:v>0</c:v>
                </c:pt>
                <c:pt idx="63">
                  <c:v>0</c:v>
                </c:pt>
              </c:numCache>
            </c:numRef>
          </c:xVal>
          <c:yVal>
            <c:numRef>
              <c:f>'PQBRT Calcs Segments'!$I$4:$I$67</c:f>
              <c:numCache>
                <c:formatCode>General</c:formatCode>
                <c:ptCount val="64"/>
                <c:pt idx="0">
                  <c:v>-7.9673478723782933</c:v>
                </c:pt>
                <c:pt idx="1">
                  <c:v>-5.1393294539399097</c:v>
                </c:pt>
                <c:pt idx="2">
                  <c:v>-4.7244559824059786</c:v>
                </c:pt>
                <c:pt idx="3">
                  <c:v>-4.5675053634735585</c:v>
                </c:pt>
                <c:pt idx="4">
                  <c:v>-4.4492832575240895</c:v>
                </c:pt>
                <c:pt idx="5">
                  <c:v>-4.3544102481950988</c:v>
                </c:pt>
                <c:pt idx="6">
                  <c:v>-4.2751671919143694</c:v>
                </c:pt>
                <c:pt idx="7">
                  <c:v>-4.2071252461680482</c:v>
                </c:pt>
                <c:pt idx="8">
                  <c:v>-4.1475064649414906</c:v>
                </c:pt>
                <c:pt idx="9">
                  <c:v>-4.0944532376161717</c:v>
                </c:pt>
                <c:pt idx="10">
                  <c:v>-3.8955604528097929</c:v>
                </c:pt>
                <c:pt idx="11">
                  <c:v>-3.7192320065247833</c:v>
                </c:pt>
                <c:pt idx="12">
                  <c:v>-3.5369341488605031</c:v>
                </c:pt>
                <c:pt idx="13">
                  <c:v>-3.4450636513134425</c:v>
                </c:pt>
                <c:pt idx="14">
                  <c:v>-3.3504240986623746</c:v>
                </c:pt>
                <c:pt idx="15">
                  <c:v>-3.2861564449450871</c:v>
                </c:pt>
                <c:pt idx="16">
                  <c:v>-3.2034218533658843</c:v>
                </c:pt>
                <c:pt idx="17">
                  <c:v>-3.1438951682540068</c:v>
                </c:pt>
                <c:pt idx="18">
                  <c:v>-3.0909148628268746</c:v>
                </c:pt>
                <c:pt idx="19">
                  <c:v>-3.0081308412103871</c:v>
                </c:pt>
                <c:pt idx="20">
                  <c:v>-2.9302503684569965</c:v>
                </c:pt>
                <c:pt idx="21">
                  <c:v>-2.8632149006676633</c:v>
                </c:pt>
                <c:pt idx="22">
                  <c:v>-2.8043699597443048</c:v>
                </c:pt>
                <c:pt idx="23">
                  <c:v>-2.7519302377661496</c:v>
                </c:pt>
                <c:pt idx="24">
                  <c:v>-2.7046372032691277</c:v>
                </c:pt>
                <c:pt idx="25">
                  <c:v>-2.6615702922771129</c:v>
                </c:pt>
                <c:pt idx="26">
                  <c:v>-2.6220357776961718</c:v>
                </c:pt>
                <c:pt idx="27">
                  <c:v>-2.5854978665432196</c:v>
                </c:pt>
                <c:pt idx="28">
                  <c:v>-2.5515341225986496</c:v>
                </c:pt>
                <c:pt idx="29">
                  <c:v>-2.5198055852880721</c:v>
                </c:pt>
                <c:pt idx="30">
                  <c:v>-2.4900361286658699</c:v>
                </c:pt>
                <c:pt idx="31">
                  <c:v>-2.4619978305348482</c:v>
                </c:pt>
                <c:pt idx="32">
                  <c:v>-2.4355003667716986</c:v>
                </c:pt>
                <c:pt idx="33">
                  <c:v>-2.4103831709976644</c:v>
                </c:pt>
                <c:pt idx="34">
                  <c:v>-2.3865095370622296</c:v>
                </c:pt>
                <c:pt idx="35">
                  <c:v>-2.3659891798908967</c:v>
                </c:pt>
                <c:pt idx="36">
                  <c:v>-2.3441681830801402</c:v>
                </c:pt>
                <c:pt idx="37">
                  <c:v>-2.3232918642517166</c:v>
                </c:pt>
                <c:pt idx="38">
                  <c:v>-2.3032818119809741</c:v>
                </c:pt>
                <c:pt idx="39">
                  <c:v>-2.284068989677424</c:v>
                </c:pt>
                <c:pt idx="40">
                  <c:v>-2.2655922982178787</c:v>
                </c:pt>
                <c:pt idx="41">
                  <c:v>-2.2477974039150554</c:v>
                </c:pt>
                <c:pt idx="42">
                  <c:v>-2.2306357751318311</c:v>
                </c:pt>
                <c:pt idx="43">
                  <c:v>-2.2140638844974703</c:v>
                </c:pt>
                <c:pt idx="44">
                  <c:v>-2.1980425436985778</c:v>
                </c:pt>
                <c:pt idx="45">
                  <c:v>-2.1825363452556799</c:v>
                </c:pt>
                <c:pt idx="46">
                  <c:v>-2.1675131912794301</c:v>
                </c:pt>
                <c:pt idx="47">
                  <c:v>-2.1529438934334957</c:v>
                </c:pt>
                <c:pt idx="48">
                  <c:v>-2.1388018315704409</c:v>
                </c:pt>
                <c:pt idx="49">
                  <c:v>-2.1250626610076049</c:v>
                </c:pt>
                <c:pt idx="50">
                  <c:v>-2.1117040603562431</c:v>
                </c:pt>
                <c:pt idx="51">
                  <c:v>-2.1025684258330744</c:v>
                </c:pt>
                <c:pt idx="52">
                  <c:v>-2.0923352950440615</c:v>
                </c:pt>
                <c:pt idx="53">
                  <c:v>-2.0743236785766568</c:v>
                </c:pt>
                <c:pt idx="54">
                  <c:v>-2.0376516550706905</c:v>
                </c:pt>
                <c:pt idx="55">
                  <c:v>-2.0035720676194675</c:v>
                </c:pt>
                <c:pt idx="56">
                  <c:v>-1.9717424607949727</c:v>
                </c:pt>
                <c:pt idx="57">
                  <c:v>-1.9418840517889393</c:v>
                </c:pt>
                <c:pt idx="58">
                  <c:v>-1.913766862571558</c:v>
                </c:pt>
                <c:pt idx="59">
                  <c:v>-1.8871989533593254</c:v>
                </c:pt>
                <c:pt idx="60">
                  <c:v>-1.8620184704649745</c:v>
                </c:pt>
                <c:pt idx="61">
                  <c:v>-1.8427797789974703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1DD-471F-A7D1-B0C318B39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105056"/>
        <c:axId val="1509106016"/>
      </c:scatterChart>
      <c:valAx>
        <c:axId val="1509105056"/>
        <c:scaling>
          <c:orientation val="minMax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particles</a:t>
                </a:r>
                <a:r>
                  <a:rPr lang="en-US" baseline="0"/>
                  <a:t> ,n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855836334411689"/>
              <c:y val="0.933561883293415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6016"/>
        <c:crosses val="autoZero"/>
        <c:crossBetween val="midCat"/>
      </c:valAx>
      <c:valAx>
        <c:axId val="15091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LOG</a:t>
                </a:r>
                <a:r>
                  <a:rPr lang="en-US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10 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Frame Time t (s)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3.2352641966265847E-3"/>
              <c:y val="0.43036708880574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101507660379662"/>
          <c:y val="0.67572935092854947"/>
          <c:w val="0.23485451508644065"/>
          <c:h val="0.148681919810528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Aptos Narrow" panose="02110004020202020204"/>
                <a:ea typeface="Calibri" panose="020F0502020204030204" pitchFamily="34" charset="0"/>
                <a:cs typeface="Calibri" panose="020F0502020204030204" pitchFamily="34" charset="0"/>
              </a:rPr>
              <a:t>PQBRT Log10 Graphics Residual Histogram </a:t>
            </a:r>
            <a:r>
              <a:rPr lang="en-US"/>
              <a:t>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rich>
      </cx:tx>
    </cx:title>
    <cx:plotArea>
      <cx:plotAreaRegion>
        <cx:series layoutId="clusteredColumn" uniqueId="{00000006-350D-43C9-9068-4D60CFA36CEB}">
          <cx:tx>
            <cx:txData>
              <cx:f>_xlchart.v1.2</cx:f>
              <cx:v>PQBRT Quadratic Graphics Residual Histogram </cx:v>
            </cx:txData>
          </cx:tx>
          <cx:dataId val="0"/>
          <cx:layoutPr>
            <cx:binning intervalClosed="r">
              <cx:binSize val="0.010000000000000002"/>
            </cx:binning>
          </cx:layoutPr>
        </cx:series>
      </cx:plotAreaRegion>
      <cx:axis id="0">
        <cx:catScaling gapWidth="0"/>
        <cx:majorGridlines/>
        <cx:tickLabels/>
        <cx:numFmt formatCode="#,##0.00" sourceLinked="0"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Aptos Narrow" panose="02110004020202020204"/>
                <a:ea typeface="Calibri" panose="020F0502020204030204" pitchFamily="34" charset="0"/>
                <a:cs typeface="Calibri" panose="020F0502020204030204" pitchFamily="34" charset="0"/>
              </a:rPr>
              <a:t>PQBRT Quadratic Graphics Residual Histogram </a:t>
            </a:r>
            <a:r>
              <a:rPr lang="en-US"/>
              <a:t>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rich>
      </cx:tx>
    </cx:title>
    <cx:plotArea>
      <cx:plotAreaRegion>
        <cx:series layoutId="clusteredColumn" uniqueId="{00000006-350D-43C9-9068-4D60CFA36CEB}">
          <cx:tx>
            <cx:txData>
              <cx:f>_xlchart.v1.0</cx:f>
              <cx:v>PQBRT Quadratic Graphics Residual Histogram </cx:v>
            </cx:txData>
          </cx:tx>
          <cx:dataId val="0"/>
          <cx:layoutPr>
            <cx:binning intervalClosed="r">
              <cx:binSize val="0.00010000000000000003"/>
            </cx:binning>
          </cx:layoutPr>
        </cx:series>
      </cx:plotAreaRegion>
      <cx:axis id="0">
        <cx:catScaling gapWidth="0"/>
        <cx:tickLabels/>
        <cx:numFmt formatCode="0.00E+00" sourceLinked="0"/>
      </cx:axis>
      <cx:axis id="1">
        <cx:valScaling/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Aptos Narrow" panose="02110004020202020204"/>
                <a:ea typeface="Calibri" panose="020F0502020204030204" pitchFamily="34" charset="0"/>
                <a:cs typeface="Calibri" panose="020F0502020204030204" pitchFamily="34" charset="0"/>
              </a:rPr>
              <a:t>PQBRT Quadratic Graphics Residual Histogram </a:t>
            </a:r>
            <a:r>
              <a:rPr lang="en-US"/>
              <a:t>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rich>
      </cx:tx>
    </cx:title>
    <cx:plotArea>
      <cx:plotAreaRegion>
        <cx:series layoutId="clusteredColumn" uniqueId="{00000006-350D-43C9-9068-4D60CFA36CEB}">
          <cx:tx>
            <cx:txData>
              <cx:f>_xlchart.v1.4</cx:f>
              <cx:v>PQBRT Graphics Data Linear Fit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309561</xdr:colOff>
      <xdr:row>0</xdr:row>
      <xdr:rowOff>185736</xdr:rowOff>
    </xdr:from>
    <xdr:to>
      <xdr:col>22</xdr:col>
      <xdr:colOff>28574</xdr:colOff>
      <xdr:row>25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1555DE-05D6-2F67-2B24-14791E0BD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333375</xdr:colOff>
      <xdr:row>26</xdr:row>
      <xdr:rowOff>38100</xdr:rowOff>
    </xdr:from>
    <xdr:to>
      <xdr:col>22</xdr:col>
      <xdr:colOff>52388</xdr:colOff>
      <xdr:row>50</xdr:row>
      <xdr:rowOff>138113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04AE93-0239-4681-ABF3-F213A02F85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161925</xdr:rowOff>
    </xdr:from>
    <xdr:to>
      <xdr:col>14</xdr:col>
      <xdr:colOff>190501</xdr:colOff>
      <xdr:row>21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A9E66E-7207-484F-9B48-F2D4515DC6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104775</xdr:colOff>
      <xdr:row>21</xdr:row>
      <xdr:rowOff>95250</xdr:rowOff>
    </xdr:from>
    <xdr:to>
      <xdr:col>14</xdr:col>
      <xdr:colOff>266701</xdr:colOff>
      <xdr:row>41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CDA98C-ECD4-4BC3-90BA-8FB347BF9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0</xdr:row>
      <xdr:rowOff>1</xdr:rowOff>
    </xdr:from>
    <xdr:to>
      <xdr:col>14</xdr:col>
      <xdr:colOff>209550</xdr:colOff>
      <xdr:row>20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8B2E1E-B708-43CB-96D0-869B6FFAF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20</xdr:row>
      <xdr:rowOff>85725</xdr:rowOff>
    </xdr:from>
    <xdr:to>
      <xdr:col>14</xdr:col>
      <xdr:colOff>209550</xdr:colOff>
      <xdr:row>40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50D11C-B98F-47A3-A790-1806EA701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95251</xdr:rowOff>
    </xdr:from>
    <xdr:to>
      <xdr:col>14</xdr:col>
      <xdr:colOff>219074</xdr:colOff>
      <xdr:row>20</xdr:row>
      <xdr:rowOff>171451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089B1A-A543-4480-853E-837F9495E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180974</xdr:rowOff>
    </xdr:from>
    <xdr:to>
      <xdr:col>14</xdr:col>
      <xdr:colOff>247650</xdr:colOff>
      <xdr:row>41</xdr:row>
      <xdr:rowOff>171449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EF3F93-B2DD-4978-8F71-EE3B0AE23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95250</xdr:rowOff>
    </xdr:from>
    <xdr:to>
      <xdr:col>16</xdr:col>
      <xdr:colOff>209550</xdr:colOff>
      <xdr:row>25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AD7539-5FF5-4E8F-B722-266B8B445F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25</xdr:row>
      <xdr:rowOff>123824</xdr:rowOff>
    </xdr:from>
    <xdr:to>
      <xdr:col>16</xdr:col>
      <xdr:colOff>276225</xdr:colOff>
      <xdr:row>50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1BD83A-E790-4E12-A5E1-7C56EA95A6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404812</xdr:colOff>
      <xdr:row>1</xdr:row>
      <xdr:rowOff>4762</xdr:rowOff>
    </xdr:from>
    <xdr:to>
      <xdr:col>10</xdr:col>
      <xdr:colOff>476250</xdr:colOff>
      <xdr:row>25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13BD137-EDD1-A6F6-A4F0-89134F2D77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4812" y="195262"/>
              <a:ext cx="6167438" cy="47005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419100</xdr:colOff>
      <xdr:row>25</xdr:row>
      <xdr:rowOff>161925</xdr:rowOff>
    </xdr:from>
    <xdr:to>
      <xdr:col>10</xdr:col>
      <xdr:colOff>490538</xdr:colOff>
      <xdr:row>50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29714EE-A0B4-412D-9670-4CEEC3011E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9100" y="4924425"/>
              <a:ext cx="6167438" cy="47005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400050</xdr:colOff>
      <xdr:row>50</xdr:row>
      <xdr:rowOff>152400</xdr:rowOff>
    </xdr:from>
    <xdr:to>
      <xdr:col>10</xdr:col>
      <xdr:colOff>471488</xdr:colOff>
      <xdr:row>75</xdr:row>
      <xdr:rowOff>90488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5AFCEC9-CCCF-43B3-9A84-E5D523F1A8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0050" y="9677400"/>
              <a:ext cx="6167438" cy="47005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</xdr:colOff>
      <xdr:row>2</xdr:row>
      <xdr:rowOff>142875</xdr:rowOff>
    </xdr:from>
    <xdr:to>
      <xdr:col>13</xdr:col>
      <xdr:colOff>0</xdr:colOff>
      <xdr:row>21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F4E19A-9134-9F3E-3298-B0E06100B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95251</xdr:rowOff>
    </xdr:from>
    <xdr:to>
      <xdr:col>14</xdr:col>
      <xdr:colOff>219074</xdr:colOff>
      <xdr:row>20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A71B71-5CFF-4310-A38A-86BE3A3AC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180974</xdr:rowOff>
    </xdr:from>
    <xdr:to>
      <xdr:col>14</xdr:col>
      <xdr:colOff>247650</xdr:colOff>
      <xdr:row>41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A02D1A-9FCC-479B-A8FE-D9AFD8D58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B768873-1B15-44B6-84EA-5DF97C6A3E37}" autoFormatId="16" applyNumberFormats="0" applyBorderFormats="0" applyFontFormats="0" applyPatternFormats="0" applyAlignmentFormats="0" applyWidthHeightFormats="0">
  <queryTableRefresh nextId="16">
    <queryTableFields count="15">
      <queryTableField id="1" name="Name" tableColumnId="1"/>
      <queryTableField id="2" name="fps" tableColumnId="2"/>
      <queryTableField id="3" name="cpums" tableColumnId="3"/>
      <queryTableField id="4" name="cms" tableColumnId="4"/>
      <queryTableField id="5" name="gms" tableColumnId="5"/>
      <queryTableField id="6" name="expectedp" tableColumnId="6"/>
      <queryTableField id="7" name="loadedp" tableColumnId="7"/>
      <queryTableField id="8" name="shaderp_comp" tableColumnId="8"/>
      <queryTableField id="9" name="shaderp_grph" tableColumnId="9"/>
      <queryTableField id="10" name="expectedc" tableColumnId="10"/>
      <queryTableField id="11" name="shaderc" tableColumnId="11"/>
      <queryTableField id="12" name="sidelen" tableColumnId="12"/>
      <queryTableField id="13" name="cell_count" tableColumnId="13"/>
      <queryTableField id="14" name="mean" tableColumnId="14"/>
      <queryTableField id="15" name="stddev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4C5BA5-2047-4FDF-BF32-0C91042D89DF}" name="perfdataPerformanceSummary__2" displayName="perfdataPerformanceSummary__2" ref="A1:O64" tableType="queryTable" totalsRowShown="0">
  <autoFilter ref="A1:O64" xr:uid="{B44C5BA5-2047-4FDF-BF32-0C91042D89DF}"/>
  <tableColumns count="15">
    <tableColumn id="1" xr3:uid="{05590AD8-86F1-4660-980F-812B63D7A866}" uniqueName="1" name="Name" queryTableFieldId="1" dataDxfId="0"/>
    <tableColumn id="2" xr3:uid="{7891F1A2-DE7B-4BBD-AF40-DD0DC27C58C0}" uniqueName="2" name="fps" queryTableFieldId="2"/>
    <tableColumn id="3" xr3:uid="{8B851042-BBAF-4300-A506-5B1EC12835BB}" uniqueName="3" name="cpums" queryTableFieldId="3"/>
    <tableColumn id="4" xr3:uid="{87A79D68-AA09-4CCC-ABFC-23896ADB7BDA}" uniqueName="4" name="cms" queryTableFieldId="4"/>
    <tableColumn id="5" xr3:uid="{B3FC41E7-C0AD-46C9-8464-D9E3A255C017}" uniqueName="5" name="gms" queryTableFieldId="5"/>
    <tableColumn id="6" xr3:uid="{06564633-E84B-4DA4-849C-552FBEF0E6E1}" uniqueName="6" name="expectedp" queryTableFieldId="6"/>
    <tableColumn id="7" xr3:uid="{91FD1606-D0B3-4D98-96F3-6C4AEEB56327}" uniqueName="7" name="loadedp" queryTableFieldId="7"/>
    <tableColumn id="8" xr3:uid="{8B4A5108-805A-456E-8360-AE74336B5F94}" uniqueName="8" name="shaderp_comp" queryTableFieldId="8"/>
    <tableColumn id="9" xr3:uid="{B10F67A6-8FDA-47DF-AF5C-9B54C08BA7B1}" uniqueName="9" name="shaderp_grph" queryTableFieldId="9"/>
    <tableColumn id="10" xr3:uid="{8FD95A2D-A838-4AFC-B0B6-5B64730B69BB}" uniqueName="10" name="expectedc" queryTableFieldId="10"/>
    <tableColumn id="11" xr3:uid="{45635595-6A4C-4832-B809-374F1B6DD07F}" uniqueName="11" name="shaderc" queryTableFieldId="11"/>
    <tableColumn id="12" xr3:uid="{B4C117A6-A706-4DCF-9F2E-ACF9D82926B4}" uniqueName="12" name="sidelen" queryTableFieldId="12"/>
    <tableColumn id="13" xr3:uid="{E65CDAA8-80C5-42B4-B9F0-ECDD0EA1EC21}" uniqueName="13" name="cell_count" queryTableFieldId="13"/>
    <tableColumn id="14" xr3:uid="{969C6200-0888-4669-9ED5-DF4FC7917A56}" uniqueName="14" name="mean" queryTableFieldId="14"/>
    <tableColumn id="15" xr3:uid="{6B9BFB0E-8F94-433A-AA75-0F5506ECF0F8}" uniqueName="15" name="stddev" queryTableField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44250-8724-41FA-B5C9-4162D2CCE090}">
  <dimension ref="A1:O64"/>
  <sheetViews>
    <sheetView tabSelected="1" workbookViewId="0">
      <selection activeCell="B64" sqref="B64"/>
    </sheetView>
  </sheetViews>
  <sheetFormatPr defaultRowHeight="15" x14ac:dyDescent="0.25"/>
  <cols>
    <col min="1" max="1" width="39.85546875" bestFit="1" customWidth="1"/>
    <col min="2" max="2" width="8" bestFit="1" customWidth="1"/>
    <col min="3" max="5" width="12" bestFit="1" customWidth="1"/>
    <col min="6" max="6" width="12.85546875" bestFit="1" customWidth="1"/>
    <col min="7" max="7" width="10.5703125" bestFit="1" customWidth="1"/>
    <col min="8" max="8" width="16.5703125" bestFit="1" customWidth="1"/>
    <col min="9" max="9" width="15.5703125" bestFit="1" customWidth="1"/>
    <col min="10" max="10" width="12.7109375" bestFit="1" customWidth="1"/>
    <col min="11" max="11" width="10.42578125" bestFit="1" customWidth="1"/>
    <col min="12" max="12" width="10" bestFit="1" customWidth="1"/>
    <col min="13" max="13" width="12.5703125" bestFit="1" customWidth="1"/>
    <col min="14" max="14" width="10" bestFit="1" customWidth="1"/>
    <col min="15" max="15" width="12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15</v>
      </c>
      <c r="B2">
        <v>5920.6</v>
      </c>
      <c r="C2">
        <v>2.0533300000000001E-4</v>
      </c>
      <c r="D2">
        <v>8.1599999999999998E-6</v>
      </c>
      <c r="E2">
        <v>8.8000000000000004E-6</v>
      </c>
      <c r="F2">
        <v>0</v>
      </c>
      <c r="G2">
        <v>32</v>
      </c>
      <c r="H2">
        <v>0</v>
      </c>
      <c r="I2">
        <v>0</v>
      </c>
      <c r="J2">
        <v>16</v>
      </c>
      <c r="K2">
        <v>0</v>
      </c>
      <c r="L2">
        <v>4</v>
      </c>
      <c r="M2">
        <v>8</v>
      </c>
      <c r="N2">
        <v>5377.9709999999995</v>
      </c>
      <c r="O2">
        <v>402.62276163647022</v>
      </c>
    </row>
    <row r="3" spans="1:15" x14ac:dyDescent="0.25">
      <c r="A3" t="s">
        <v>16</v>
      </c>
      <c r="B3">
        <v>4842.8599999999997</v>
      </c>
      <c r="C3">
        <v>2.1462799999999999E-4</v>
      </c>
      <c r="D3">
        <v>4.528E-5</v>
      </c>
      <c r="E3">
        <v>1.5583999999999999E-5</v>
      </c>
      <c r="F3">
        <v>0</v>
      </c>
      <c r="G3">
        <v>11264</v>
      </c>
      <c r="H3">
        <v>0</v>
      </c>
      <c r="I3">
        <v>0</v>
      </c>
      <c r="J3">
        <v>5632</v>
      </c>
      <c r="K3">
        <v>0</v>
      </c>
      <c r="L3">
        <v>14</v>
      </c>
      <c r="M3">
        <v>8</v>
      </c>
      <c r="N3">
        <v>4757.9570000000003</v>
      </c>
      <c r="O3">
        <v>72.538397042914767</v>
      </c>
    </row>
    <row r="4" spans="1:15" x14ac:dyDescent="0.25">
      <c r="A4" t="s">
        <v>17</v>
      </c>
      <c r="B4">
        <v>3551.41</v>
      </c>
      <c r="C4">
        <v>3.1545999999999999E-4</v>
      </c>
      <c r="D4">
        <v>9.7088000000000003E-5</v>
      </c>
      <c r="E4">
        <v>2.4736000000000002E-5</v>
      </c>
      <c r="F4">
        <v>0</v>
      </c>
      <c r="G4">
        <v>26624</v>
      </c>
      <c r="H4">
        <v>0</v>
      </c>
      <c r="I4">
        <v>0</v>
      </c>
      <c r="J4">
        <v>13312</v>
      </c>
      <c r="K4">
        <v>0</v>
      </c>
      <c r="L4">
        <v>17</v>
      </c>
      <c r="M4">
        <v>8</v>
      </c>
      <c r="N4">
        <v>3353.1620000000003</v>
      </c>
      <c r="O4">
        <v>154.99066809184208</v>
      </c>
    </row>
    <row r="5" spans="1:15" x14ac:dyDescent="0.25">
      <c r="A5" t="s">
        <v>18</v>
      </c>
      <c r="B5">
        <v>3167.82</v>
      </c>
      <c r="C5">
        <v>3.3430599999999998E-4</v>
      </c>
      <c r="D5">
        <v>1.31808E-4</v>
      </c>
      <c r="E5">
        <v>3.2095999999999999E-5</v>
      </c>
      <c r="F5">
        <v>0</v>
      </c>
      <c r="G5">
        <v>36864</v>
      </c>
      <c r="H5">
        <v>0</v>
      </c>
      <c r="I5">
        <v>0</v>
      </c>
      <c r="J5">
        <v>18432</v>
      </c>
      <c r="K5">
        <v>0</v>
      </c>
      <c r="L5">
        <v>19</v>
      </c>
      <c r="M5">
        <v>8</v>
      </c>
      <c r="N5">
        <v>3086.2170000000001</v>
      </c>
      <c r="O5">
        <v>56.301173078364947</v>
      </c>
    </row>
    <row r="6" spans="1:15" x14ac:dyDescent="0.25">
      <c r="A6" t="s">
        <v>19</v>
      </c>
      <c r="B6">
        <v>2722.13</v>
      </c>
      <c r="C6">
        <v>3.8477100000000001E-4</v>
      </c>
      <c r="D6">
        <v>1.66496E-4</v>
      </c>
      <c r="E6">
        <v>3.8303999999999998E-5</v>
      </c>
      <c r="F6">
        <v>0</v>
      </c>
      <c r="G6">
        <v>47104</v>
      </c>
      <c r="H6">
        <v>0</v>
      </c>
      <c r="I6">
        <v>0</v>
      </c>
      <c r="J6">
        <v>23552</v>
      </c>
      <c r="K6">
        <v>0</v>
      </c>
      <c r="L6">
        <v>21</v>
      </c>
      <c r="M6">
        <v>8</v>
      </c>
      <c r="N6">
        <v>2666.3420000000001</v>
      </c>
      <c r="O6">
        <v>43.096621367960296</v>
      </c>
    </row>
    <row r="7" spans="1:15" x14ac:dyDescent="0.25">
      <c r="A7" t="s">
        <v>20</v>
      </c>
      <c r="B7">
        <v>2488.34</v>
      </c>
      <c r="C7">
        <v>4.3520599999999999E-4</v>
      </c>
      <c r="D7">
        <v>2.00896E-4</v>
      </c>
      <c r="E7">
        <v>4.4576000000000001E-5</v>
      </c>
      <c r="F7">
        <v>0</v>
      </c>
      <c r="G7">
        <v>57344</v>
      </c>
      <c r="H7">
        <v>0</v>
      </c>
      <c r="I7">
        <v>0</v>
      </c>
      <c r="J7">
        <v>28672</v>
      </c>
      <c r="K7">
        <v>0</v>
      </c>
      <c r="L7">
        <v>22</v>
      </c>
      <c r="M7">
        <v>8</v>
      </c>
      <c r="N7">
        <v>2373.3000000000002</v>
      </c>
      <c r="O7">
        <v>83.814883987140149</v>
      </c>
    </row>
    <row r="8" spans="1:15" x14ac:dyDescent="0.25">
      <c r="A8" t="s">
        <v>21</v>
      </c>
      <c r="B8">
        <v>2202.33</v>
      </c>
      <c r="C8">
        <v>4.79428E-4</v>
      </c>
      <c r="D8">
        <v>2.3561599999999999E-4</v>
      </c>
      <c r="E8">
        <v>5.1103999999999997E-5</v>
      </c>
      <c r="F8">
        <v>0</v>
      </c>
      <c r="G8">
        <v>67584</v>
      </c>
      <c r="H8">
        <v>0</v>
      </c>
      <c r="I8">
        <v>0</v>
      </c>
      <c r="J8">
        <v>33792</v>
      </c>
      <c r="K8">
        <v>0</v>
      </c>
      <c r="L8">
        <v>23</v>
      </c>
      <c r="M8">
        <v>8</v>
      </c>
      <c r="N8">
        <v>2155.6219999999998</v>
      </c>
      <c r="O8">
        <v>41.402374274376477</v>
      </c>
    </row>
    <row r="9" spans="1:15" x14ac:dyDescent="0.25">
      <c r="A9" t="s">
        <v>22</v>
      </c>
      <c r="B9">
        <v>2019.69</v>
      </c>
      <c r="C9">
        <v>5.2964400000000001E-4</v>
      </c>
      <c r="D9">
        <v>2.7023999999999999E-4</v>
      </c>
      <c r="E9">
        <v>5.664E-5</v>
      </c>
      <c r="F9">
        <v>0</v>
      </c>
      <c r="G9">
        <v>77824</v>
      </c>
      <c r="H9">
        <v>0</v>
      </c>
      <c r="I9">
        <v>0</v>
      </c>
      <c r="J9">
        <v>38912</v>
      </c>
      <c r="K9">
        <v>0</v>
      </c>
      <c r="L9">
        <v>24</v>
      </c>
      <c r="M9">
        <v>8</v>
      </c>
      <c r="N9">
        <v>1954.202</v>
      </c>
      <c r="O9">
        <v>47.17049779493771</v>
      </c>
    </row>
    <row r="10" spans="1:15" x14ac:dyDescent="0.25">
      <c r="A10" t="s">
        <v>23</v>
      </c>
      <c r="B10">
        <v>1872.71</v>
      </c>
      <c r="C10">
        <v>5.6189800000000002E-4</v>
      </c>
      <c r="D10">
        <v>3.04736E-4</v>
      </c>
      <c r="E10">
        <v>6.2943999999999999E-5</v>
      </c>
      <c r="F10">
        <v>0</v>
      </c>
      <c r="G10">
        <v>88064</v>
      </c>
      <c r="H10">
        <v>0</v>
      </c>
      <c r="I10">
        <v>0</v>
      </c>
      <c r="J10">
        <v>44032</v>
      </c>
      <c r="K10">
        <v>0</v>
      </c>
      <c r="L10">
        <v>25</v>
      </c>
      <c r="M10">
        <v>8</v>
      </c>
      <c r="N10">
        <v>1832.453</v>
      </c>
      <c r="O10">
        <v>29.174803836339464</v>
      </c>
    </row>
    <row r="11" spans="1:15" x14ac:dyDescent="0.25">
      <c r="A11" t="s">
        <v>24</v>
      </c>
      <c r="B11">
        <v>1704.8</v>
      </c>
      <c r="C11">
        <v>6.2993399999999996E-4</v>
      </c>
      <c r="D11">
        <v>3.3939199999999999E-4</v>
      </c>
      <c r="E11">
        <v>6.8960000000000004E-5</v>
      </c>
      <c r="F11">
        <v>0</v>
      </c>
      <c r="G11">
        <v>98304</v>
      </c>
      <c r="H11">
        <v>0</v>
      </c>
      <c r="I11">
        <v>0</v>
      </c>
      <c r="J11">
        <v>49152</v>
      </c>
      <c r="K11">
        <v>0</v>
      </c>
      <c r="L11">
        <v>26</v>
      </c>
      <c r="M11">
        <v>8</v>
      </c>
      <c r="N11">
        <v>1666.8589999999999</v>
      </c>
      <c r="O11">
        <v>39.54256256800312</v>
      </c>
    </row>
    <row r="12" spans="1:15" x14ac:dyDescent="0.25">
      <c r="A12" t="s">
        <v>25</v>
      </c>
      <c r="B12">
        <v>1107.96</v>
      </c>
      <c r="C12">
        <v>9.3735800000000001E-4</v>
      </c>
      <c r="D12">
        <v>5.8863999999999997E-4</v>
      </c>
      <c r="E12">
        <v>1.1568E-4</v>
      </c>
      <c r="F12">
        <v>0</v>
      </c>
      <c r="G12">
        <v>148480</v>
      </c>
      <c r="H12">
        <v>0</v>
      </c>
      <c r="I12">
        <v>0</v>
      </c>
      <c r="J12">
        <v>74240</v>
      </c>
      <c r="K12">
        <v>0</v>
      </c>
      <c r="L12">
        <v>29</v>
      </c>
      <c r="M12">
        <v>8</v>
      </c>
      <c r="N12">
        <v>1089.5029999999999</v>
      </c>
      <c r="O12">
        <v>14.093757522786875</v>
      </c>
    </row>
    <row r="13" spans="1:15" x14ac:dyDescent="0.25">
      <c r="A13" t="s">
        <v>26</v>
      </c>
      <c r="B13">
        <v>697.69</v>
      </c>
      <c r="C13">
        <v>1.4805199999999999E-3</v>
      </c>
      <c r="D13">
        <v>1.0614699999999999E-3</v>
      </c>
      <c r="E13">
        <v>1.8908799999999999E-4</v>
      </c>
      <c r="F13">
        <v>0</v>
      </c>
      <c r="G13">
        <v>214016</v>
      </c>
      <c r="H13">
        <v>0</v>
      </c>
      <c r="I13">
        <v>0</v>
      </c>
      <c r="J13">
        <v>107008</v>
      </c>
      <c r="K13">
        <v>0</v>
      </c>
      <c r="L13">
        <v>32</v>
      </c>
      <c r="M13">
        <v>8</v>
      </c>
      <c r="N13">
        <v>687.59730000000002</v>
      </c>
      <c r="O13">
        <v>5.8772625345478797</v>
      </c>
    </row>
    <row r="14" spans="1:15" x14ac:dyDescent="0.25">
      <c r="A14" t="s">
        <v>27</v>
      </c>
      <c r="B14">
        <v>507.697</v>
      </c>
      <c r="C14">
        <v>2.0342899999999998E-3</v>
      </c>
      <c r="D14">
        <v>1.4920999999999999E-3</v>
      </c>
      <c r="E14">
        <v>2.7628800000000002E-4</v>
      </c>
      <c r="F14">
        <v>0</v>
      </c>
      <c r="G14">
        <v>312320</v>
      </c>
      <c r="H14">
        <v>0</v>
      </c>
      <c r="I14">
        <v>0</v>
      </c>
      <c r="J14">
        <v>156160</v>
      </c>
      <c r="K14">
        <v>0</v>
      </c>
      <c r="L14">
        <v>36</v>
      </c>
      <c r="M14">
        <v>8</v>
      </c>
      <c r="N14">
        <v>498.68099999999998</v>
      </c>
      <c r="O14">
        <v>4.0050044250218306</v>
      </c>
    </row>
    <row r="15" spans="1:15" x14ac:dyDescent="0.25">
      <c r="A15" t="s">
        <v>28</v>
      </c>
      <c r="B15">
        <v>429.53399999999999</v>
      </c>
      <c r="C15">
        <v>2.40479E-3</v>
      </c>
      <c r="D15">
        <v>1.78064E-3</v>
      </c>
      <c r="E15">
        <v>3.3334400000000001E-4</v>
      </c>
      <c r="F15">
        <v>0</v>
      </c>
      <c r="G15">
        <v>377856</v>
      </c>
      <c r="H15">
        <v>0</v>
      </c>
      <c r="I15">
        <v>0</v>
      </c>
      <c r="J15">
        <v>188928</v>
      </c>
      <c r="K15">
        <v>0</v>
      </c>
      <c r="L15">
        <v>39</v>
      </c>
      <c r="M15">
        <v>8</v>
      </c>
      <c r="N15">
        <v>424.029</v>
      </c>
      <c r="O15">
        <v>3.9562872325788847</v>
      </c>
    </row>
    <row r="16" spans="1:15" x14ac:dyDescent="0.25">
      <c r="A16" t="s">
        <v>29</v>
      </c>
      <c r="B16">
        <v>361.96300000000002</v>
      </c>
      <c r="C16">
        <v>2.875E-3</v>
      </c>
      <c r="D16">
        <v>2.1389400000000002E-3</v>
      </c>
      <c r="E16">
        <v>4.0153600000000003E-4</v>
      </c>
      <c r="F16">
        <v>0</v>
      </c>
      <c r="G16">
        <v>459776</v>
      </c>
      <c r="H16">
        <v>0</v>
      </c>
      <c r="I16">
        <v>0</v>
      </c>
      <c r="J16">
        <v>229888</v>
      </c>
      <c r="K16">
        <v>0</v>
      </c>
      <c r="L16">
        <v>41</v>
      </c>
      <c r="M16">
        <v>8</v>
      </c>
      <c r="N16">
        <v>357.71899999999999</v>
      </c>
      <c r="O16">
        <v>3.940284197308054</v>
      </c>
    </row>
    <row r="17" spans="1:15" x14ac:dyDescent="0.25">
      <c r="A17" t="s">
        <v>30</v>
      </c>
      <c r="B17">
        <v>309.517</v>
      </c>
      <c r="C17">
        <v>3.2731000000000001E-3</v>
      </c>
      <c r="D17">
        <v>2.4255000000000001E-3</v>
      </c>
      <c r="E17">
        <v>4.7600000000000002E-4</v>
      </c>
      <c r="F17">
        <v>0</v>
      </c>
      <c r="G17">
        <v>525312</v>
      </c>
      <c r="H17">
        <v>0</v>
      </c>
      <c r="I17">
        <v>0</v>
      </c>
      <c r="J17">
        <v>262656</v>
      </c>
      <c r="K17">
        <v>0</v>
      </c>
      <c r="L17">
        <v>43</v>
      </c>
      <c r="M17">
        <v>8</v>
      </c>
      <c r="N17">
        <v>308.26799999999997</v>
      </c>
      <c r="O17">
        <v>1.1422880547392522</v>
      </c>
    </row>
    <row r="18" spans="1:15" x14ac:dyDescent="0.25">
      <c r="A18" t="s">
        <v>31</v>
      </c>
      <c r="B18">
        <v>274.61099999999999</v>
      </c>
      <c r="C18">
        <v>3.7220899999999999E-3</v>
      </c>
      <c r="D18">
        <v>3.16899E-3</v>
      </c>
      <c r="E18">
        <v>5.4911999999999995E-4</v>
      </c>
      <c r="F18">
        <v>0</v>
      </c>
      <c r="G18">
        <v>623616</v>
      </c>
      <c r="H18">
        <v>0</v>
      </c>
      <c r="I18">
        <v>0</v>
      </c>
      <c r="J18">
        <v>311808</v>
      </c>
      <c r="K18">
        <v>0</v>
      </c>
      <c r="L18">
        <v>45</v>
      </c>
      <c r="M18">
        <v>8</v>
      </c>
      <c r="N18">
        <v>271.46479999999997</v>
      </c>
      <c r="O18">
        <v>1.8769596455734212</v>
      </c>
    </row>
    <row r="19" spans="1:15" x14ac:dyDescent="0.25">
      <c r="A19" t="s">
        <v>32</v>
      </c>
      <c r="B19">
        <v>242.07400000000001</v>
      </c>
      <c r="C19">
        <v>4.35944E-3</v>
      </c>
      <c r="D19">
        <v>3.2148200000000002E-3</v>
      </c>
      <c r="E19">
        <v>6.1097600000000005E-4</v>
      </c>
      <c r="F19">
        <v>0</v>
      </c>
      <c r="G19">
        <v>705536</v>
      </c>
      <c r="H19">
        <v>0</v>
      </c>
      <c r="I19">
        <v>0</v>
      </c>
      <c r="J19">
        <v>352768</v>
      </c>
      <c r="K19">
        <v>0</v>
      </c>
      <c r="L19">
        <v>47</v>
      </c>
      <c r="M19">
        <v>8</v>
      </c>
      <c r="N19">
        <v>239.59829999999999</v>
      </c>
      <c r="O19">
        <v>3.691350763007434</v>
      </c>
    </row>
    <row r="20" spans="1:15" x14ac:dyDescent="0.25">
      <c r="A20" t="s">
        <v>33</v>
      </c>
      <c r="B20">
        <v>215.339</v>
      </c>
      <c r="C20">
        <v>4.6936599999999997E-3</v>
      </c>
      <c r="D20">
        <v>4.0509400000000003E-3</v>
      </c>
      <c r="E20">
        <v>7.9798399999999995E-4</v>
      </c>
      <c r="F20">
        <v>0</v>
      </c>
      <c r="G20">
        <v>787456</v>
      </c>
      <c r="H20">
        <v>0</v>
      </c>
      <c r="I20">
        <v>0</v>
      </c>
      <c r="J20">
        <v>393728</v>
      </c>
      <c r="K20">
        <v>0</v>
      </c>
      <c r="L20">
        <v>49</v>
      </c>
      <c r="M20">
        <v>8</v>
      </c>
      <c r="N20">
        <v>214.09960000000001</v>
      </c>
      <c r="O20">
        <v>0.86368592542531675</v>
      </c>
    </row>
    <row r="21" spans="1:15" x14ac:dyDescent="0.25">
      <c r="A21" t="s">
        <v>34</v>
      </c>
      <c r="B21">
        <v>184.303</v>
      </c>
      <c r="C21">
        <v>5.5035400000000003E-3</v>
      </c>
      <c r="D21">
        <v>4.7019799999999997E-3</v>
      </c>
      <c r="E21">
        <v>9.2800000000000001E-4</v>
      </c>
      <c r="F21">
        <v>0</v>
      </c>
      <c r="G21">
        <v>934912</v>
      </c>
      <c r="H21">
        <v>0</v>
      </c>
      <c r="I21">
        <v>0</v>
      </c>
      <c r="J21">
        <v>467456</v>
      </c>
      <c r="K21">
        <v>0</v>
      </c>
      <c r="L21">
        <v>51</v>
      </c>
      <c r="M21">
        <v>8</v>
      </c>
      <c r="N21">
        <v>183.1063</v>
      </c>
      <c r="O21">
        <v>0.86461527089606116</v>
      </c>
    </row>
    <row r="22" spans="1:15" x14ac:dyDescent="0.25">
      <c r="A22" t="s">
        <v>35</v>
      </c>
      <c r="B22">
        <v>155.578</v>
      </c>
      <c r="C22">
        <v>6.4653599999999999E-3</v>
      </c>
      <c r="D22">
        <v>4.93619E-3</v>
      </c>
      <c r="E22">
        <v>1.0666199999999999E-3</v>
      </c>
      <c r="F22">
        <v>0</v>
      </c>
      <c r="G22">
        <v>1098752</v>
      </c>
      <c r="H22">
        <v>0</v>
      </c>
      <c r="I22">
        <v>0</v>
      </c>
      <c r="J22">
        <v>549376</v>
      </c>
      <c r="K22">
        <v>0</v>
      </c>
      <c r="L22">
        <v>54</v>
      </c>
      <c r="M22">
        <v>8</v>
      </c>
      <c r="N22">
        <v>155.0814</v>
      </c>
      <c r="O22">
        <v>0.28523058897827297</v>
      </c>
    </row>
    <row r="23" spans="1:15" x14ac:dyDescent="0.25">
      <c r="A23" t="s">
        <v>36</v>
      </c>
      <c r="B23">
        <v>138.589</v>
      </c>
      <c r="C23">
        <v>7.3284099999999996E-3</v>
      </c>
      <c r="D23">
        <v>6.1192E-3</v>
      </c>
      <c r="E23">
        <v>1.2012500000000001E-3</v>
      </c>
      <c r="F23">
        <v>0</v>
      </c>
      <c r="G23">
        <v>1262592</v>
      </c>
      <c r="H23">
        <v>0</v>
      </c>
      <c r="I23">
        <v>0</v>
      </c>
      <c r="J23">
        <v>631296</v>
      </c>
      <c r="K23">
        <v>0</v>
      </c>
      <c r="L23">
        <v>57</v>
      </c>
      <c r="M23">
        <v>8</v>
      </c>
      <c r="N23">
        <v>137.4453</v>
      </c>
      <c r="O23">
        <v>0.70426858039623608</v>
      </c>
    </row>
    <row r="24" spans="1:15" x14ac:dyDescent="0.25">
      <c r="A24" t="s">
        <v>37</v>
      </c>
      <c r="B24">
        <v>124.129</v>
      </c>
      <c r="C24">
        <v>8.2318100000000009E-3</v>
      </c>
      <c r="D24">
        <v>6.8504600000000001E-3</v>
      </c>
      <c r="E24">
        <v>1.57485E-3</v>
      </c>
      <c r="F24">
        <v>0</v>
      </c>
      <c r="G24">
        <v>1426432</v>
      </c>
      <c r="H24">
        <v>0</v>
      </c>
      <c r="I24">
        <v>0</v>
      </c>
      <c r="J24">
        <v>713216</v>
      </c>
      <c r="K24">
        <v>0</v>
      </c>
      <c r="L24">
        <v>59</v>
      </c>
      <c r="M24">
        <v>8</v>
      </c>
      <c r="N24">
        <v>122.5282</v>
      </c>
      <c r="O24">
        <v>0.70360481332445091</v>
      </c>
    </row>
    <row r="25" spans="1:15" x14ac:dyDescent="0.25">
      <c r="A25" t="s">
        <v>38</v>
      </c>
      <c r="B25">
        <v>111.685</v>
      </c>
      <c r="C25">
        <v>9.1809200000000004E-3</v>
      </c>
      <c r="D25">
        <v>7.5700799999999999E-3</v>
      </c>
      <c r="E25">
        <v>1.8320000000000001E-3</v>
      </c>
      <c r="F25">
        <v>0</v>
      </c>
      <c r="G25">
        <v>1590272</v>
      </c>
      <c r="H25">
        <v>0</v>
      </c>
      <c r="I25">
        <v>0</v>
      </c>
      <c r="J25">
        <v>795136</v>
      </c>
      <c r="K25">
        <v>0</v>
      </c>
      <c r="L25">
        <v>61</v>
      </c>
      <c r="M25">
        <v>8</v>
      </c>
      <c r="N25">
        <v>110.0414</v>
      </c>
      <c r="O25">
        <v>0.78249220088410132</v>
      </c>
    </row>
    <row r="26" spans="1:15" x14ac:dyDescent="0.25">
      <c r="A26" t="s">
        <v>39</v>
      </c>
      <c r="B26">
        <v>102.54</v>
      </c>
      <c r="C26">
        <v>1.02393E-2</v>
      </c>
      <c r="D26">
        <v>8.1314600000000001E-3</v>
      </c>
      <c r="E26">
        <v>1.8382400000000001E-3</v>
      </c>
      <c r="F26">
        <v>0</v>
      </c>
      <c r="G26">
        <v>1754112</v>
      </c>
      <c r="H26">
        <v>0</v>
      </c>
      <c r="I26">
        <v>0</v>
      </c>
      <c r="J26">
        <v>877056</v>
      </c>
      <c r="K26">
        <v>0</v>
      </c>
      <c r="L26">
        <v>63</v>
      </c>
      <c r="M26">
        <v>8</v>
      </c>
      <c r="N26">
        <v>100.52901</v>
      </c>
      <c r="O26">
        <v>1.1974727465699502</v>
      </c>
    </row>
    <row r="27" spans="1:15" x14ac:dyDescent="0.25">
      <c r="A27" t="s">
        <v>40</v>
      </c>
      <c r="B27">
        <v>92.854299999999995</v>
      </c>
      <c r="C27">
        <v>1.1060499999999999E-2</v>
      </c>
      <c r="D27">
        <v>9.0206399999999999E-3</v>
      </c>
      <c r="E27">
        <v>1.97606E-3</v>
      </c>
      <c r="F27">
        <v>0</v>
      </c>
      <c r="G27">
        <v>1917952</v>
      </c>
      <c r="H27">
        <v>0</v>
      </c>
      <c r="I27">
        <v>0</v>
      </c>
      <c r="J27">
        <v>958976</v>
      </c>
      <c r="K27">
        <v>0</v>
      </c>
      <c r="L27">
        <v>65</v>
      </c>
      <c r="M27">
        <v>8</v>
      </c>
      <c r="N27">
        <v>91.118139999999997</v>
      </c>
      <c r="O27">
        <v>0.67294834406347559</v>
      </c>
    </row>
    <row r="28" spans="1:15" x14ac:dyDescent="0.25">
      <c r="A28" t="s">
        <v>41</v>
      </c>
      <c r="B28">
        <v>86.911100000000005</v>
      </c>
      <c r="C28">
        <v>1.1842E-2</v>
      </c>
      <c r="D28">
        <v>9.7306200000000006E-3</v>
      </c>
      <c r="E28">
        <v>2.6045399999999998E-3</v>
      </c>
      <c r="F28">
        <v>0</v>
      </c>
      <c r="G28">
        <v>2081792</v>
      </c>
      <c r="H28">
        <v>0</v>
      </c>
      <c r="I28">
        <v>0</v>
      </c>
      <c r="J28">
        <v>1040896</v>
      </c>
      <c r="K28">
        <v>0</v>
      </c>
      <c r="L28">
        <v>66</v>
      </c>
      <c r="M28">
        <v>8</v>
      </c>
      <c r="N28">
        <v>85.158060000000006</v>
      </c>
      <c r="O28">
        <v>0.6707909811889593</v>
      </c>
    </row>
    <row r="29" spans="1:15" x14ac:dyDescent="0.25">
      <c r="A29" t="s">
        <v>42</v>
      </c>
      <c r="B29">
        <v>81.014799999999994</v>
      </c>
      <c r="C29">
        <v>1.2811100000000001E-2</v>
      </c>
      <c r="D29">
        <v>1.04607E-2</v>
      </c>
      <c r="E29">
        <v>2.0458199999999998E-3</v>
      </c>
      <c r="F29">
        <v>0</v>
      </c>
      <c r="G29">
        <v>2245632</v>
      </c>
      <c r="H29">
        <v>0</v>
      </c>
      <c r="I29">
        <v>0</v>
      </c>
      <c r="J29">
        <v>1122816</v>
      </c>
      <c r="K29">
        <v>0</v>
      </c>
      <c r="L29">
        <v>68</v>
      </c>
      <c r="M29">
        <v>8</v>
      </c>
      <c r="N29">
        <v>79.228200000000001</v>
      </c>
      <c r="O29">
        <v>0.76965534277796277</v>
      </c>
    </row>
    <row r="30" spans="1:15" x14ac:dyDescent="0.25">
      <c r="A30" t="s">
        <v>43</v>
      </c>
      <c r="B30">
        <v>73.720200000000006</v>
      </c>
      <c r="C30">
        <v>1.3854399999999999E-2</v>
      </c>
      <c r="D30">
        <v>1.11837E-2</v>
      </c>
      <c r="E30">
        <v>2.1936600000000001E-3</v>
      </c>
      <c r="F30">
        <v>0</v>
      </c>
      <c r="G30">
        <v>2409472</v>
      </c>
      <c r="H30">
        <v>0</v>
      </c>
      <c r="I30">
        <v>0</v>
      </c>
      <c r="J30">
        <v>1204736</v>
      </c>
      <c r="K30">
        <v>0</v>
      </c>
      <c r="L30">
        <v>70</v>
      </c>
      <c r="M30">
        <v>8</v>
      </c>
      <c r="N30">
        <v>73.136179999999996</v>
      </c>
      <c r="O30">
        <v>0.49116302294768915</v>
      </c>
    </row>
    <row r="31" spans="1:15" x14ac:dyDescent="0.25">
      <c r="A31" t="s">
        <v>44</v>
      </c>
      <c r="B31">
        <v>69.947000000000003</v>
      </c>
      <c r="C31">
        <v>1.4577700000000001E-2</v>
      </c>
      <c r="D31">
        <v>1.1772400000000001E-2</v>
      </c>
      <c r="E31">
        <v>2.7937000000000001E-3</v>
      </c>
      <c r="F31">
        <v>0</v>
      </c>
      <c r="G31">
        <v>2573312</v>
      </c>
      <c r="H31">
        <v>0</v>
      </c>
      <c r="I31">
        <v>0</v>
      </c>
      <c r="J31">
        <v>1286656</v>
      </c>
      <c r="K31">
        <v>0</v>
      </c>
      <c r="L31">
        <v>71</v>
      </c>
      <c r="M31">
        <v>8</v>
      </c>
      <c r="N31">
        <v>69.370400000000004</v>
      </c>
      <c r="O31">
        <v>0.49977281950013264</v>
      </c>
    </row>
    <row r="32" spans="1:15" x14ac:dyDescent="0.25">
      <c r="A32" t="s">
        <v>45</v>
      </c>
      <c r="B32">
        <v>66.56</v>
      </c>
      <c r="C32">
        <v>1.5557400000000001E-2</v>
      </c>
      <c r="D32">
        <v>1.26088E-2</v>
      </c>
      <c r="E32">
        <v>2.9427500000000001E-3</v>
      </c>
      <c r="F32">
        <v>0</v>
      </c>
      <c r="G32">
        <v>2737152</v>
      </c>
      <c r="H32">
        <v>0</v>
      </c>
      <c r="I32">
        <v>0</v>
      </c>
      <c r="J32">
        <v>1368576</v>
      </c>
      <c r="K32">
        <v>0</v>
      </c>
      <c r="L32">
        <v>72</v>
      </c>
      <c r="M32">
        <v>8</v>
      </c>
      <c r="N32">
        <v>65.008840000000006</v>
      </c>
      <c r="O32">
        <v>0.68737165298936698</v>
      </c>
    </row>
    <row r="33" spans="1:15" x14ac:dyDescent="0.25">
      <c r="A33" t="s">
        <v>46</v>
      </c>
      <c r="B33">
        <v>63.11</v>
      </c>
      <c r="C33">
        <v>1.6403600000000001E-2</v>
      </c>
      <c r="D33">
        <v>1.3343900000000001E-2</v>
      </c>
      <c r="E33">
        <v>2.9188500000000002E-3</v>
      </c>
      <c r="F33">
        <v>0</v>
      </c>
      <c r="G33">
        <v>2900992</v>
      </c>
      <c r="H33">
        <v>0</v>
      </c>
      <c r="I33">
        <v>0</v>
      </c>
      <c r="J33">
        <v>1450496</v>
      </c>
      <c r="K33">
        <v>0</v>
      </c>
      <c r="L33">
        <v>74</v>
      </c>
      <c r="M33">
        <v>8</v>
      </c>
      <c r="N33">
        <v>61.732509999999998</v>
      </c>
      <c r="O33">
        <v>0.57695215370658481</v>
      </c>
    </row>
    <row r="34" spans="1:15" x14ac:dyDescent="0.25">
      <c r="A34" t="s">
        <v>47</v>
      </c>
      <c r="B34">
        <v>60.328000000000003</v>
      </c>
      <c r="C34">
        <v>1.7326500000000002E-2</v>
      </c>
      <c r="D34">
        <v>1.4693700000000001E-2</v>
      </c>
      <c r="E34">
        <v>2.72544E-3</v>
      </c>
      <c r="F34">
        <v>0</v>
      </c>
      <c r="G34">
        <v>3064832</v>
      </c>
      <c r="H34">
        <v>0</v>
      </c>
      <c r="I34">
        <v>0</v>
      </c>
      <c r="J34">
        <v>1532416</v>
      </c>
      <c r="K34">
        <v>0</v>
      </c>
      <c r="L34">
        <v>75</v>
      </c>
      <c r="M34">
        <v>8</v>
      </c>
      <c r="N34">
        <v>58.452750000000002</v>
      </c>
      <c r="O34">
        <v>0.74237521547769647</v>
      </c>
    </row>
    <row r="35" spans="1:15" x14ac:dyDescent="0.25">
      <c r="A35" t="s">
        <v>48</v>
      </c>
      <c r="B35">
        <v>57.1128</v>
      </c>
      <c r="C35">
        <v>1.82866E-2</v>
      </c>
      <c r="D35">
        <v>1.47723E-2</v>
      </c>
      <c r="E35">
        <v>2.87309E-3</v>
      </c>
      <c r="F35">
        <v>0</v>
      </c>
      <c r="G35">
        <v>3228672</v>
      </c>
      <c r="H35">
        <v>0</v>
      </c>
      <c r="I35">
        <v>0</v>
      </c>
      <c r="J35">
        <v>1614336</v>
      </c>
      <c r="K35">
        <v>0</v>
      </c>
      <c r="L35">
        <v>76</v>
      </c>
      <c r="M35">
        <v>8</v>
      </c>
      <c r="N35">
        <v>55.279150000000001</v>
      </c>
      <c r="O35">
        <v>0.70405417602467057</v>
      </c>
    </row>
    <row r="36" spans="1:15" x14ac:dyDescent="0.25">
      <c r="A36" t="s">
        <v>49</v>
      </c>
      <c r="B36">
        <v>54.9163</v>
      </c>
      <c r="C36">
        <v>1.90514E-2</v>
      </c>
      <c r="D36">
        <v>1.54936E-2</v>
      </c>
      <c r="E36">
        <v>3.0104300000000001E-3</v>
      </c>
      <c r="F36">
        <v>0</v>
      </c>
      <c r="G36">
        <v>3392512</v>
      </c>
      <c r="H36">
        <v>0</v>
      </c>
      <c r="I36">
        <v>0</v>
      </c>
      <c r="J36">
        <v>1696256</v>
      </c>
      <c r="K36">
        <v>0</v>
      </c>
      <c r="L36">
        <v>78</v>
      </c>
      <c r="M36">
        <v>8</v>
      </c>
      <c r="N36">
        <v>53.148420000000002</v>
      </c>
      <c r="O36">
        <v>0.69460585114469431</v>
      </c>
    </row>
    <row r="37" spans="1:15" x14ac:dyDescent="0.25">
      <c r="A37" t="s">
        <v>50</v>
      </c>
      <c r="B37">
        <v>52.747300000000003</v>
      </c>
      <c r="C37">
        <v>1.9959000000000001E-2</v>
      </c>
      <c r="D37">
        <v>1.6141699999999998E-2</v>
      </c>
      <c r="E37">
        <v>3.1471699999999999E-3</v>
      </c>
      <c r="F37">
        <v>0</v>
      </c>
      <c r="G37">
        <v>3539968</v>
      </c>
      <c r="H37">
        <v>0</v>
      </c>
      <c r="I37">
        <v>0</v>
      </c>
      <c r="J37">
        <v>1769984</v>
      </c>
      <c r="K37">
        <v>0</v>
      </c>
      <c r="L37">
        <v>79</v>
      </c>
      <c r="M37">
        <v>8</v>
      </c>
      <c r="N37">
        <v>50.940660000000001</v>
      </c>
      <c r="O37">
        <v>0.72264561346947076</v>
      </c>
    </row>
    <row r="38" spans="1:15" x14ac:dyDescent="0.25">
      <c r="A38" t="s">
        <v>51</v>
      </c>
      <c r="B38">
        <v>50.858400000000003</v>
      </c>
      <c r="C38">
        <v>2.0813399999999999E-2</v>
      </c>
      <c r="D38">
        <v>1.6862800000000001E-2</v>
      </c>
      <c r="E38">
        <v>4.6337599999999998E-3</v>
      </c>
      <c r="F38">
        <v>0</v>
      </c>
      <c r="G38">
        <v>3703808</v>
      </c>
      <c r="H38">
        <v>0</v>
      </c>
      <c r="I38">
        <v>0</v>
      </c>
      <c r="J38">
        <v>1851904</v>
      </c>
      <c r="K38">
        <v>0</v>
      </c>
      <c r="L38">
        <v>80</v>
      </c>
      <c r="M38">
        <v>8</v>
      </c>
      <c r="N38">
        <v>48.830210000000001</v>
      </c>
      <c r="O38">
        <v>0.80221342609058932</v>
      </c>
    </row>
    <row r="39" spans="1:15" x14ac:dyDescent="0.25">
      <c r="A39" t="s">
        <v>52</v>
      </c>
      <c r="B39">
        <v>48.639200000000002</v>
      </c>
      <c r="C39">
        <v>2.1549200000000001E-2</v>
      </c>
      <c r="D39">
        <v>1.7570200000000001E-2</v>
      </c>
      <c r="E39">
        <v>3.4416E-3</v>
      </c>
      <c r="F39">
        <v>0</v>
      </c>
      <c r="G39">
        <v>3867648</v>
      </c>
      <c r="H39">
        <v>0</v>
      </c>
      <c r="I39">
        <v>0</v>
      </c>
      <c r="J39">
        <v>1933824</v>
      </c>
      <c r="K39">
        <v>0</v>
      </c>
      <c r="L39">
        <v>81</v>
      </c>
      <c r="M39">
        <v>8</v>
      </c>
      <c r="N39">
        <v>46.983139999999999</v>
      </c>
      <c r="O39">
        <v>0.63404886983049957</v>
      </c>
    </row>
    <row r="40" spans="1:15" x14ac:dyDescent="0.25">
      <c r="A40" t="s">
        <v>53</v>
      </c>
      <c r="B40">
        <v>46.369300000000003</v>
      </c>
      <c r="C40">
        <v>2.28276E-2</v>
      </c>
      <c r="D40">
        <v>1.8298399999999999E-2</v>
      </c>
      <c r="E40">
        <v>3.56778E-3</v>
      </c>
      <c r="F40">
        <v>0</v>
      </c>
      <c r="G40">
        <v>4031488</v>
      </c>
      <c r="H40">
        <v>0</v>
      </c>
      <c r="I40">
        <v>0</v>
      </c>
      <c r="J40">
        <v>2015744</v>
      </c>
      <c r="K40">
        <v>0</v>
      </c>
      <c r="L40">
        <v>82</v>
      </c>
      <c r="M40">
        <v>8</v>
      </c>
      <c r="N40">
        <v>44.65</v>
      </c>
      <c r="O40">
        <v>0.64925339685929606</v>
      </c>
    </row>
    <row r="41" spans="1:15" x14ac:dyDescent="0.25">
      <c r="A41" t="s">
        <v>54</v>
      </c>
      <c r="B41">
        <v>45.052799999999998</v>
      </c>
      <c r="C41">
        <v>2.3516499999999999E-2</v>
      </c>
      <c r="D41">
        <v>1.90104E-2</v>
      </c>
      <c r="E41">
        <v>3.6751000000000002E-3</v>
      </c>
      <c r="F41">
        <v>0</v>
      </c>
      <c r="G41">
        <v>4195328</v>
      </c>
      <c r="H41">
        <v>0</v>
      </c>
      <c r="I41">
        <v>0</v>
      </c>
      <c r="J41">
        <v>2097664</v>
      </c>
      <c r="K41">
        <v>0</v>
      </c>
      <c r="L41">
        <v>83</v>
      </c>
      <c r="M41">
        <v>8</v>
      </c>
      <c r="N41">
        <v>43.121499999999997</v>
      </c>
      <c r="O41">
        <v>0.73209981863434648</v>
      </c>
    </row>
    <row r="42" spans="1:15" x14ac:dyDescent="0.25">
      <c r="A42" t="s">
        <v>55</v>
      </c>
      <c r="B42">
        <v>43.493499999999997</v>
      </c>
      <c r="C42">
        <v>2.4300700000000001E-2</v>
      </c>
      <c r="D42">
        <v>1.9736400000000001E-2</v>
      </c>
      <c r="E42">
        <v>3.82234E-3</v>
      </c>
      <c r="F42">
        <v>0</v>
      </c>
      <c r="G42">
        <v>4359168</v>
      </c>
      <c r="H42">
        <v>0</v>
      </c>
      <c r="I42">
        <v>0</v>
      </c>
      <c r="J42">
        <v>2179584</v>
      </c>
      <c r="K42">
        <v>0</v>
      </c>
      <c r="L42">
        <v>84</v>
      </c>
      <c r="M42">
        <v>8</v>
      </c>
      <c r="N42">
        <v>41.466239999999999</v>
      </c>
      <c r="O42">
        <v>0.7155194899123597</v>
      </c>
    </row>
    <row r="43" spans="1:15" x14ac:dyDescent="0.25">
      <c r="A43" t="s">
        <v>56</v>
      </c>
      <c r="B43">
        <v>41.878999999999998</v>
      </c>
      <c r="C43">
        <v>2.5408799999999999E-2</v>
      </c>
      <c r="D43">
        <v>2.0461300000000002E-2</v>
      </c>
      <c r="E43">
        <v>3.9490899999999997E-3</v>
      </c>
      <c r="F43">
        <v>0</v>
      </c>
      <c r="G43">
        <v>4523008</v>
      </c>
      <c r="H43">
        <v>0</v>
      </c>
      <c r="I43">
        <v>0</v>
      </c>
      <c r="J43">
        <v>2261504</v>
      </c>
      <c r="K43">
        <v>0</v>
      </c>
      <c r="L43">
        <v>85</v>
      </c>
      <c r="M43">
        <v>8</v>
      </c>
      <c r="N43">
        <v>40.070920000000001</v>
      </c>
      <c r="O43">
        <v>0.71106432714159784</v>
      </c>
    </row>
    <row r="44" spans="1:15" x14ac:dyDescent="0.25">
      <c r="A44" t="s">
        <v>57</v>
      </c>
      <c r="B44">
        <v>40.781300000000002</v>
      </c>
      <c r="C44">
        <v>2.6485000000000002E-2</v>
      </c>
      <c r="D44">
        <v>2.1170600000000001E-2</v>
      </c>
      <c r="E44">
        <v>4.0989399999999997E-3</v>
      </c>
      <c r="F44">
        <v>0</v>
      </c>
      <c r="G44">
        <v>4686848</v>
      </c>
      <c r="H44">
        <v>0</v>
      </c>
      <c r="I44">
        <v>0</v>
      </c>
      <c r="J44">
        <v>2343424</v>
      </c>
      <c r="K44">
        <v>0</v>
      </c>
      <c r="L44">
        <v>86</v>
      </c>
      <c r="M44">
        <v>8</v>
      </c>
      <c r="N44">
        <v>38.924900000000001</v>
      </c>
      <c r="O44">
        <v>0.78732833472869956</v>
      </c>
    </row>
    <row r="45" spans="1:15" x14ac:dyDescent="0.25">
      <c r="A45" t="s">
        <v>58</v>
      </c>
      <c r="B45">
        <v>39.3643</v>
      </c>
      <c r="C45">
        <v>2.7230500000000001E-2</v>
      </c>
      <c r="D45">
        <v>2.1897300000000001E-2</v>
      </c>
      <c r="E45">
        <v>4.2356199999999998E-3</v>
      </c>
      <c r="F45">
        <v>0</v>
      </c>
      <c r="G45">
        <v>4850688</v>
      </c>
      <c r="H45">
        <v>0</v>
      </c>
      <c r="I45">
        <v>0</v>
      </c>
      <c r="J45">
        <v>2425344</v>
      </c>
      <c r="K45">
        <v>0</v>
      </c>
      <c r="L45">
        <v>87</v>
      </c>
      <c r="M45">
        <v>8</v>
      </c>
      <c r="N45">
        <v>37.512500000000003</v>
      </c>
      <c r="O45">
        <v>0.71829346061032484</v>
      </c>
    </row>
    <row r="46" spans="1:15" x14ac:dyDescent="0.25">
      <c r="A46" t="s">
        <v>59</v>
      </c>
      <c r="B46">
        <v>38.276899999999998</v>
      </c>
      <c r="C46">
        <v>2.80877E-2</v>
      </c>
      <c r="D46">
        <v>2.26009E-2</v>
      </c>
      <c r="E46">
        <v>4.3932800000000003E-3</v>
      </c>
      <c r="F46">
        <v>0</v>
      </c>
      <c r="G46">
        <v>5014528</v>
      </c>
      <c r="H46">
        <v>0</v>
      </c>
      <c r="I46">
        <v>0</v>
      </c>
      <c r="J46">
        <v>2507264</v>
      </c>
      <c r="K46">
        <v>0</v>
      </c>
      <c r="L46">
        <v>88</v>
      </c>
      <c r="M46">
        <v>8</v>
      </c>
      <c r="N46">
        <v>36.242469999999997</v>
      </c>
      <c r="O46">
        <v>0.7617988230351741</v>
      </c>
    </row>
    <row r="47" spans="1:15" x14ac:dyDescent="0.25">
      <c r="A47" t="s">
        <v>60</v>
      </c>
      <c r="B47">
        <v>37.019599999999997</v>
      </c>
      <c r="C47">
        <v>2.89395E-2</v>
      </c>
      <c r="D47">
        <v>2.3333799999999998E-2</v>
      </c>
      <c r="E47">
        <v>4.52726E-3</v>
      </c>
      <c r="F47">
        <v>0</v>
      </c>
      <c r="G47">
        <v>5178368</v>
      </c>
      <c r="H47">
        <v>0</v>
      </c>
      <c r="I47">
        <v>0</v>
      </c>
      <c r="J47">
        <v>2589184</v>
      </c>
      <c r="K47">
        <v>0</v>
      </c>
      <c r="L47">
        <v>89</v>
      </c>
      <c r="M47">
        <v>8</v>
      </c>
      <c r="N47">
        <v>35.187060000000002</v>
      </c>
      <c r="O47">
        <v>0.71151684012240779</v>
      </c>
    </row>
    <row r="48" spans="1:15" x14ac:dyDescent="0.25">
      <c r="A48" t="s">
        <v>61</v>
      </c>
      <c r="B48">
        <v>35.858499999999999</v>
      </c>
      <c r="C48">
        <v>2.99239E-2</v>
      </c>
      <c r="D48">
        <v>2.40504E-2</v>
      </c>
      <c r="E48">
        <v>4.6591699999999998E-3</v>
      </c>
      <c r="F48">
        <v>0</v>
      </c>
      <c r="G48">
        <v>5342208</v>
      </c>
      <c r="H48">
        <v>0</v>
      </c>
      <c r="I48">
        <v>0</v>
      </c>
      <c r="J48">
        <v>2671104</v>
      </c>
      <c r="K48">
        <v>0</v>
      </c>
      <c r="L48">
        <v>90</v>
      </c>
      <c r="M48">
        <v>8</v>
      </c>
      <c r="N48">
        <v>34.122250000000001</v>
      </c>
      <c r="O48">
        <v>0.68603480839774633</v>
      </c>
    </row>
    <row r="49" spans="1:15" x14ac:dyDescent="0.25">
      <c r="A49" t="s">
        <v>62</v>
      </c>
      <c r="B49">
        <v>35.002000000000002</v>
      </c>
      <c r="C49">
        <v>3.0908600000000001E-2</v>
      </c>
      <c r="D49">
        <v>2.4772099999999998E-2</v>
      </c>
      <c r="E49">
        <v>4.77379E-3</v>
      </c>
      <c r="F49">
        <v>0</v>
      </c>
      <c r="G49">
        <v>5506048</v>
      </c>
      <c r="H49">
        <v>0</v>
      </c>
      <c r="I49">
        <v>0</v>
      </c>
      <c r="J49">
        <v>2753024</v>
      </c>
      <c r="K49">
        <v>0</v>
      </c>
      <c r="L49">
        <v>91</v>
      </c>
      <c r="M49">
        <v>8</v>
      </c>
      <c r="N49">
        <v>33.069659999999999</v>
      </c>
      <c r="O49">
        <v>0.7507362093305483</v>
      </c>
    </row>
    <row r="50" spans="1:15" x14ac:dyDescent="0.25">
      <c r="A50" t="s">
        <v>63</v>
      </c>
      <c r="B50">
        <v>34.084699999999998</v>
      </c>
      <c r="C50">
        <v>3.17565E-2</v>
      </c>
      <c r="D50">
        <v>2.5942300000000001E-2</v>
      </c>
      <c r="E50">
        <v>7.5047999999999998E-3</v>
      </c>
      <c r="F50">
        <v>0</v>
      </c>
      <c r="G50">
        <v>5669888</v>
      </c>
      <c r="H50">
        <v>0</v>
      </c>
      <c r="I50">
        <v>0</v>
      </c>
      <c r="J50">
        <v>2834944</v>
      </c>
      <c r="K50">
        <v>0</v>
      </c>
      <c r="L50">
        <v>92</v>
      </c>
      <c r="M50">
        <v>8</v>
      </c>
      <c r="N50">
        <v>32.129069999999999</v>
      </c>
      <c r="O50">
        <v>0.7616569321770349</v>
      </c>
    </row>
    <row r="51" spans="1:15" x14ac:dyDescent="0.25">
      <c r="A51" t="s">
        <v>64</v>
      </c>
      <c r="B51">
        <v>33.079799999999999</v>
      </c>
      <c r="C51">
        <v>3.2664100000000001E-2</v>
      </c>
      <c r="D51">
        <v>2.6216E-2</v>
      </c>
      <c r="E51">
        <v>5.0516500000000004E-3</v>
      </c>
      <c r="F51">
        <v>0</v>
      </c>
      <c r="G51">
        <v>5833728</v>
      </c>
      <c r="H51">
        <v>0</v>
      </c>
      <c r="I51">
        <v>0</v>
      </c>
      <c r="J51">
        <v>2916864</v>
      </c>
      <c r="K51">
        <v>0</v>
      </c>
      <c r="L51">
        <v>93</v>
      </c>
      <c r="M51">
        <v>8</v>
      </c>
      <c r="N51">
        <v>31.265039999999999</v>
      </c>
      <c r="O51">
        <v>0.69619647482270053</v>
      </c>
    </row>
    <row r="52" spans="1:15" x14ac:dyDescent="0.25">
      <c r="A52" t="s">
        <v>65</v>
      </c>
      <c r="B52">
        <v>32.227899999999998</v>
      </c>
      <c r="C52">
        <v>3.3433299999999999E-2</v>
      </c>
      <c r="D52">
        <v>2.6928199999999999E-2</v>
      </c>
      <c r="E52">
        <v>5.20682E-3</v>
      </c>
      <c r="F52">
        <v>0</v>
      </c>
      <c r="G52">
        <v>5997568</v>
      </c>
      <c r="H52">
        <v>0</v>
      </c>
      <c r="I52">
        <v>0</v>
      </c>
      <c r="J52">
        <v>2998784</v>
      </c>
      <c r="K52">
        <v>0</v>
      </c>
      <c r="L52">
        <v>93</v>
      </c>
      <c r="M52">
        <v>8</v>
      </c>
      <c r="N52">
        <v>30.497799999999998</v>
      </c>
      <c r="O52">
        <v>0.66712268736717328</v>
      </c>
    </row>
    <row r="53" spans="1:15" x14ac:dyDescent="0.25">
      <c r="A53" t="s">
        <v>66</v>
      </c>
      <c r="B53">
        <v>31.7315</v>
      </c>
      <c r="C53">
        <v>3.4075500000000002E-2</v>
      </c>
      <c r="D53">
        <v>2.7434099999999999E-2</v>
      </c>
      <c r="E53">
        <v>5.2840600000000001E-3</v>
      </c>
      <c r="F53">
        <v>0</v>
      </c>
      <c r="G53">
        <v>6112256</v>
      </c>
      <c r="H53">
        <v>0</v>
      </c>
      <c r="I53">
        <v>0</v>
      </c>
      <c r="J53">
        <v>3056128</v>
      </c>
      <c r="K53">
        <v>0</v>
      </c>
      <c r="L53">
        <v>94</v>
      </c>
      <c r="M53">
        <v>8</v>
      </c>
      <c r="N53">
        <v>29.95608</v>
      </c>
      <c r="O53">
        <v>0.68210984745860426</v>
      </c>
    </row>
    <row r="54" spans="1:15" x14ac:dyDescent="0.25">
      <c r="A54" t="s">
        <v>67</v>
      </c>
      <c r="B54">
        <v>30.956700000000001</v>
      </c>
      <c r="C54">
        <v>3.5976599999999997E-2</v>
      </c>
      <c r="D54">
        <v>2.8010799999999999E-2</v>
      </c>
      <c r="E54">
        <v>8.7579500000000005E-3</v>
      </c>
      <c r="F54">
        <v>0</v>
      </c>
      <c r="G54">
        <v>6243328</v>
      </c>
      <c r="H54">
        <v>0</v>
      </c>
      <c r="I54">
        <v>0</v>
      </c>
      <c r="J54">
        <v>3121664</v>
      </c>
      <c r="K54">
        <v>0</v>
      </c>
      <c r="L54">
        <v>95</v>
      </c>
      <c r="M54">
        <v>8</v>
      </c>
      <c r="N54">
        <v>29.029720000000001</v>
      </c>
      <c r="O54">
        <v>0.82121274926510723</v>
      </c>
    </row>
    <row r="55" spans="1:15" x14ac:dyDescent="0.25">
      <c r="A55" t="s">
        <v>110</v>
      </c>
      <c r="B55">
        <v>30.066700000000001</v>
      </c>
      <c r="C55">
        <v>3.6105100000000001E-2</v>
      </c>
      <c r="D55">
        <v>2.90528E-2</v>
      </c>
      <c r="E55">
        <v>5.5878400000000002E-3</v>
      </c>
      <c r="F55">
        <v>0</v>
      </c>
      <c r="G55">
        <v>6480896</v>
      </c>
      <c r="H55">
        <v>0</v>
      </c>
      <c r="I55">
        <v>0</v>
      </c>
      <c r="J55">
        <v>3240448</v>
      </c>
      <c r="K55">
        <v>0</v>
      </c>
      <c r="L55">
        <v>96</v>
      </c>
      <c r="M55">
        <v>8</v>
      </c>
      <c r="N55">
        <v>28.29984</v>
      </c>
      <c r="O55">
        <v>0.68180625987152721</v>
      </c>
    </row>
    <row r="56" spans="1:15" x14ac:dyDescent="0.25">
      <c r="A56" t="s">
        <v>111</v>
      </c>
      <c r="B56">
        <v>27.981200000000001</v>
      </c>
      <c r="C56">
        <v>3.9086500000000003E-2</v>
      </c>
      <c r="D56">
        <v>3.1140000000000001E-2</v>
      </c>
      <c r="E56">
        <v>6.0125100000000004E-3</v>
      </c>
      <c r="F56">
        <v>0</v>
      </c>
      <c r="G56">
        <v>6992896</v>
      </c>
      <c r="H56">
        <v>0</v>
      </c>
      <c r="I56">
        <v>0</v>
      </c>
      <c r="J56">
        <v>3496448</v>
      </c>
      <c r="K56">
        <v>0</v>
      </c>
      <c r="L56">
        <v>98</v>
      </c>
      <c r="M56">
        <v>8</v>
      </c>
      <c r="N56">
        <v>26.083480000000002</v>
      </c>
      <c r="O56">
        <v>0.71418280697436165</v>
      </c>
    </row>
    <row r="57" spans="1:15" x14ac:dyDescent="0.25">
      <c r="A57" t="s">
        <v>112</v>
      </c>
      <c r="B57">
        <v>26.158999999999999</v>
      </c>
      <c r="C57">
        <v>4.2586300000000001E-2</v>
      </c>
      <c r="D57">
        <v>3.3547100000000003E-2</v>
      </c>
      <c r="E57">
        <v>6.4116800000000003E-3</v>
      </c>
      <c r="F57">
        <v>0</v>
      </c>
      <c r="G57">
        <v>7504896</v>
      </c>
      <c r="H57">
        <v>0</v>
      </c>
      <c r="I57">
        <v>0</v>
      </c>
      <c r="J57">
        <v>3752448</v>
      </c>
      <c r="K57">
        <v>0</v>
      </c>
      <c r="L57">
        <v>100</v>
      </c>
      <c r="M57">
        <v>8</v>
      </c>
      <c r="N57">
        <v>24.386520000000001</v>
      </c>
      <c r="O57">
        <v>0.72243291853138691</v>
      </c>
    </row>
    <row r="58" spans="1:15" x14ac:dyDescent="0.25">
      <c r="A58" t="s">
        <v>113</v>
      </c>
      <c r="B58">
        <v>24.749700000000001</v>
      </c>
      <c r="C58">
        <v>4.4955799999999997E-2</v>
      </c>
      <c r="D58">
        <v>3.5819900000000002E-2</v>
      </c>
      <c r="E58">
        <v>6.8345899999999998E-3</v>
      </c>
      <c r="F58">
        <v>0</v>
      </c>
      <c r="G58">
        <v>8016896</v>
      </c>
      <c r="H58">
        <v>0</v>
      </c>
      <c r="I58">
        <v>0</v>
      </c>
      <c r="J58">
        <v>4008448</v>
      </c>
      <c r="K58">
        <v>0</v>
      </c>
      <c r="L58">
        <v>103</v>
      </c>
      <c r="M58">
        <v>8</v>
      </c>
      <c r="N58">
        <v>22.89123</v>
      </c>
      <c r="O58">
        <v>0.71452883473423745</v>
      </c>
    </row>
    <row r="59" spans="1:15" x14ac:dyDescent="0.25">
      <c r="A59" t="s">
        <v>114</v>
      </c>
      <c r="B59">
        <v>23.3065</v>
      </c>
      <c r="C59">
        <v>4.7855000000000002E-2</v>
      </c>
      <c r="D59">
        <v>3.7902999999999999E-2</v>
      </c>
      <c r="E59">
        <v>7.2675500000000002E-3</v>
      </c>
      <c r="F59">
        <v>0</v>
      </c>
      <c r="G59">
        <v>8528896</v>
      </c>
      <c r="H59">
        <v>0</v>
      </c>
      <c r="I59">
        <v>0</v>
      </c>
      <c r="J59">
        <v>4264448</v>
      </c>
      <c r="K59">
        <v>0</v>
      </c>
      <c r="L59">
        <v>105</v>
      </c>
      <c r="M59">
        <v>8</v>
      </c>
      <c r="N59">
        <v>21.501919999999998</v>
      </c>
      <c r="O59">
        <v>0.69218655288874265</v>
      </c>
    </row>
    <row r="60" spans="1:15" x14ac:dyDescent="0.25">
      <c r="A60" t="s">
        <v>115</v>
      </c>
      <c r="B60">
        <v>22.111799999999999</v>
      </c>
      <c r="C60">
        <v>5.1004800000000003E-2</v>
      </c>
      <c r="D60">
        <v>4.0315299999999998E-2</v>
      </c>
      <c r="E60">
        <v>7.7145900000000003E-3</v>
      </c>
      <c r="F60">
        <v>0</v>
      </c>
      <c r="G60">
        <v>9040896</v>
      </c>
      <c r="H60">
        <v>0</v>
      </c>
      <c r="I60">
        <v>0</v>
      </c>
      <c r="J60">
        <v>4520448</v>
      </c>
      <c r="K60">
        <v>0</v>
      </c>
      <c r="L60">
        <v>107</v>
      </c>
      <c r="M60">
        <v>8</v>
      </c>
      <c r="N60">
        <v>20.286799999999999</v>
      </c>
      <c r="O60">
        <v>0.71732113682320309</v>
      </c>
    </row>
    <row r="61" spans="1:15" x14ac:dyDescent="0.25">
      <c r="A61" t="s">
        <v>116</v>
      </c>
      <c r="B61">
        <v>20.972200000000001</v>
      </c>
      <c r="C61">
        <v>5.3647100000000003E-2</v>
      </c>
      <c r="D61">
        <v>4.2556099999999999E-2</v>
      </c>
      <c r="E61">
        <v>8.0968299999999993E-3</v>
      </c>
      <c r="F61">
        <v>0</v>
      </c>
      <c r="G61">
        <v>9552896</v>
      </c>
      <c r="H61">
        <v>0</v>
      </c>
      <c r="I61">
        <v>0</v>
      </c>
      <c r="J61">
        <v>4776448</v>
      </c>
      <c r="K61">
        <v>0</v>
      </c>
      <c r="L61">
        <v>109</v>
      </c>
      <c r="M61">
        <v>8</v>
      </c>
      <c r="N61">
        <v>19.180440000000001</v>
      </c>
      <c r="O61">
        <v>0.69829955717840475</v>
      </c>
    </row>
    <row r="62" spans="1:15" x14ac:dyDescent="0.25">
      <c r="A62" t="s">
        <v>117</v>
      </c>
      <c r="B62">
        <v>19.945799999999998</v>
      </c>
      <c r="C62">
        <v>5.6965000000000002E-2</v>
      </c>
      <c r="D62">
        <v>4.4818799999999999E-2</v>
      </c>
      <c r="E62">
        <v>8.5558100000000005E-3</v>
      </c>
      <c r="F62">
        <v>0</v>
      </c>
      <c r="G62">
        <v>10064896</v>
      </c>
      <c r="H62">
        <v>0</v>
      </c>
      <c r="I62">
        <v>0</v>
      </c>
      <c r="J62">
        <v>5032448</v>
      </c>
      <c r="K62">
        <v>0</v>
      </c>
      <c r="L62">
        <v>110</v>
      </c>
      <c r="M62">
        <v>8</v>
      </c>
      <c r="N62">
        <v>18.025100000000002</v>
      </c>
      <c r="O62">
        <v>0.71841924930904855</v>
      </c>
    </row>
    <row r="63" spans="1:15" x14ac:dyDescent="0.25">
      <c r="A63" t="s">
        <v>118</v>
      </c>
      <c r="B63">
        <v>19.2789</v>
      </c>
      <c r="C63">
        <v>5.9036400000000003E-2</v>
      </c>
      <c r="D63">
        <v>4.6586700000000002E-2</v>
      </c>
      <c r="E63">
        <v>8.8949100000000007E-3</v>
      </c>
      <c r="F63">
        <v>0</v>
      </c>
      <c r="G63">
        <v>10474496</v>
      </c>
      <c r="H63">
        <v>0</v>
      </c>
      <c r="I63">
        <v>0</v>
      </c>
      <c r="J63">
        <v>5237248</v>
      </c>
      <c r="K63">
        <v>0</v>
      </c>
      <c r="L63">
        <v>112</v>
      </c>
      <c r="M63">
        <v>8</v>
      </c>
      <c r="N63">
        <v>17.572600000000001</v>
      </c>
      <c r="O63">
        <v>0.67333596864170731</v>
      </c>
    </row>
    <row r="64" spans="1:15" x14ac:dyDescent="0.25">
      <c r="A64" t="s">
        <v>119</v>
      </c>
      <c r="B64">
        <v>18.348299999999998</v>
      </c>
      <c r="C64">
        <v>6.2734700000000004E-2</v>
      </c>
      <c r="D64">
        <v>4.93064E-2</v>
      </c>
      <c r="E64">
        <v>9.4073300000000002E-3</v>
      </c>
      <c r="F64">
        <v>0</v>
      </c>
      <c r="G64">
        <v>11088896</v>
      </c>
      <c r="H64">
        <v>0</v>
      </c>
      <c r="I64">
        <v>0</v>
      </c>
      <c r="J64">
        <v>5544448</v>
      </c>
      <c r="K64">
        <v>0</v>
      </c>
      <c r="L64">
        <v>114</v>
      </c>
      <c r="M64">
        <v>8</v>
      </c>
      <c r="N64">
        <v>16.5244</v>
      </c>
      <c r="O64">
        <v>0.70486234589930119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C0A4D-B49F-46B4-B28F-B693D3A54829}">
  <dimension ref="P2:P24"/>
  <sheetViews>
    <sheetView workbookViewId="0">
      <selection activeCell="T12" sqref="T12"/>
    </sheetView>
  </sheetViews>
  <sheetFormatPr defaultRowHeight="15" x14ac:dyDescent="0.25"/>
  <sheetData>
    <row r="2" spans="16:16" x14ac:dyDescent="0.25">
      <c r="P2" t="s">
        <v>91</v>
      </c>
    </row>
    <row r="3" spans="16:16" x14ac:dyDescent="0.25">
      <c r="P3" t="s">
        <v>92</v>
      </c>
    </row>
    <row r="23" spans="16:16" x14ac:dyDescent="0.25">
      <c r="P23" t="s">
        <v>93</v>
      </c>
    </row>
    <row r="24" spans="16:16" x14ac:dyDescent="0.25">
      <c r="P24" t="s">
        <v>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496EE-0F75-4721-A21F-666FF8C2C28C}">
  <dimension ref="A1:V71"/>
  <sheetViews>
    <sheetView topLeftCell="E34" workbookViewId="0">
      <selection activeCell="K55" sqref="K55"/>
    </sheetView>
  </sheetViews>
  <sheetFormatPr defaultRowHeight="15" x14ac:dyDescent="0.25"/>
  <cols>
    <col min="1" max="1" width="12" bestFit="1" customWidth="1"/>
    <col min="2" max="3" width="12.5703125" customWidth="1"/>
    <col min="4" max="5" width="12.7109375" bestFit="1" customWidth="1"/>
    <col min="6" max="7" width="12.7109375" customWidth="1"/>
    <col min="12" max="12" width="12" bestFit="1" customWidth="1"/>
    <col min="13" max="13" width="12" customWidth="1"/>
    <col min="14" max="15" width="11.85546875" style="4" customWidth="1"/>
    <col min="16" max="16" width="12.7109375" style="4" bestFit="1" customWidth="1"/>
    <col min="17" max="18" width="12.7109375" style="4" customWidth="1"/>
    <col min="19" max="19" width="24.42578125" style="4" customWidth="1"/>
    <col min="20" max="20" width="10.5703125" style="4" customWidth="1"/>
  </cols>
  <sheetData>
    <row r="1" spans="1:22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U1" s="4"/>
      <c r="V1" s="4"/>
    </row>
    <row r="2" spans="1:22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P2" s="4" t="e">
        <f>AVERAGE($C$4:$C$67)</f>
        <v>#REF!</v>
      </c>
      <c r="Q2" s="4" t="e">
        <f>AVERAGE($E$4:$E$67)</f>
        <v>#REF!</v>
      </c>
      <c r="U2" s="4"/>
      <c r="V2" s="4"/>
    </row>
    <row r="3" spans="1:22" ht="60" x14ac:dyDescent="0.25">
      <c r="A3" s="3" t="s">
        <v>90</v>
      </c>
      <c r="B3" s="10" t="s">
        <v>73</v>
      </c>
      <c r="C3" s="10" t="s">
        <v>89</v>
      </c>
      <c r="D3" s="12" t="s">
        <v>68</v>
      </c>
      <c r="E3" s="12" t="s">
        <v>79</v>
      </c>
      <c r="F3" s="12" t="s">
        <v>80</v>
      </c>
      <c r="G3" s="12" t="s">
        <v>108</v>
      </c>
      <c r="H3" s="15" t="s">
        <v>83</v>
      </c>
      <c r="I3" s="15" t="s">
        <v>82</v>
      </c>
      <c r="J3" s="15" t="s">
        <v>81</v>
      </c>
      <c r="K3" s="16" t="s">
        <v>88</v>
      </c>
      <c r="L3" s="16" t="s">
        <v>84</v>
      </c>
      <c r="M3" s="16" t="s">
        <v>109</v>
      </c>
      <c r="N3" s="20" t="s">
        <v>107</v>
      </c>
      <c r="O3" s="20" t="s">
        <v>72</v>
      </c>
      <c r="P3" s="20" t="s">
        <v>71</v>
      </c>
      <c r="Q3" s="12" t="s">
        <v>69</v>
      </c>
      <c r="R3" s="12" t="s">
        <v>70</v>
      </c>
      <c r="S3" s="1"/>
      <c r="T3" s="2"/>
      <c r="V3" s="5" t="s">
        <v>6</v>
      </c>
    </row>
    <row r="4" spans="1:22" x14ac:dyDescent="0.25">
      <c r="A4" s="1">
        <f>'PQBRT Data'!E2</f>
        <v>8.8000000000000004E-6</v>
      </c>
      <c r="B4" s="11">
        <f>-6.64532878234219E-19*POWER(V4,2) + 1.36055725529172E-09*V4 - 0.0000661829623252482</f>
        <v>-6.6139424493759342E-5</v>
      </c>
      <c r="C4" s="11">
        <f t="shared" ref="C4:C67" si="0">A4-B4</f>
        <v>7.4939424493759339E-5</v>
      </c>
      <c r="D4" s="13">
        <f>1.35544726892431E-09*V4 -0.0000616166948638464</f>
        <v>-6.1573320551240813E-5</v>
      </c>
      <c r="E4" s="14">
        <f>A4-D4</f>
        <v>7.037332055124081E-5</v>
      </c>
      <c r="F4" s="14">
        <f>ABS(E4)</f>
        <v>7.037332055124081E-5</v>
      </c>
      <c r="G4" s="24">
        <f t="shared" ref="G4:G35" si="1">(E4/A4)*100</f>
        <v>799.69682444591831</v>
      </c>
      <c r="H4" s="17">
        <f>LOG(A4,10)</f>
        <v>-5.0555173278498309</v>
      </c>
      <c r="I4" s="18">
        <f>(2.30258509299405)*0.482298141501016*LOG(V4,10) -9.63886585723195</f>
        <v>-7.9673478723782933</v>
      </c>
      <c r="J4" s="17">
        <f t="shared" ref="J4:J67" si="2">0.842114008571208*LN(V4) - 18.1950659098772</f>
        <v>-15.276521156121369</v>
      </c>
      <c r="K4" s="19">
        <f>H4-I4</f>
        <v>2.9118305445284625</v>
      </c>
      <c r="L4" s="19" t="e">
        <f t="shared" ref="L4:L35" si="3">$T$9</f>
        <v>#REF!</v>
      </c>
      <c r="M4" s="19">
        <f>K4/I4*100</f>
        <v>-36.547049170821083</v>
      </c>
      <c r="N4" s="21">
        <f t="shared" ref="N4:N35" si="4">ABS(E4-C4)</f>
        <v>4.5661039425185293E-6</v>
      </c>
      <c r="O4" s="22" t="e">
        <f>AVERAGE($C$4:$C$67)</f>
        <v>#REF!</v>
      </c>
      <c r="P4" s="21" t="e">
        <f t="shared" ref="P4:P35" si="5">C4-O4</f>
        <v>#REF!</v>
      </c>
      <c r="Q4" s="23" t="e">
        <f>AVERAGE($E$4:$E$67)</f>
        <v>#REF!</v>
      </c>
      <c r="R4" s="14" t="e">
        <f t="shared" ref="R4:R35" si="6">E4-Q4</f>
        <v>#REF!</v>
      </c>
      <c r="S4" s="3" t="s">
        <v>74</v>
      </c>
      <c r="T4" s="1" t="e">
        <f>MIN(F4:F67)</f>
        <v>#REF!</v>
      </c>
      <c r="V4" s="5">
        <f>'PQBRT Data'!G2</f>
        <v>32</v>
      </c>
    </row>
    <row r="5" spans="1:22" x14ac:dyDescent="0.25">
      <c r="A5" s="1">
        <f>'PQBRT Data'!E3</f>
        <v>1.5583999999999999E-5</v>
      </c>
      <c r="B5" s="11">
        <f t="shared" ref="B5:B67" si="7">-6.64532878234219E-19*POWER(V5,2) + 1.36055725529172E-09*V5 - 0.0000661829623252482</f>
        <v>-5.0857729716042777E-5</v>
      </c>
      <c r="C5" s="11">
        <f t="shared" si="0"/>
        <v>6.6441729716042782E-5</v>
      </c>
      <c r="D5" s="13">
        <f t="shared" ref="D5:D67" si="8">1.35544726892431E-09*V5 -0.0000616166948638464</f>
        <v>-4.6348936826682965E-5</v>
      </c>
      <c r="E5" s="14">
        <f t="shared" ref="E5:E67" si="9">A5-D5</f>
        <v>6.1932936826682963E-5</v>
      </c>
      <c r="F5" s="14">
        <f t="shared" ref="F5:F67" si="10">ABS(E5)</f>
        <v>6.1932936826682963E-5</v>
      </c>
      <c r="G5" s="24">
        <f t="shared" si="1"/>
        <v>397.41360900078905</v>
      </c>
      <c r="H5" s="17">
        <f t="shared" ref="H5:H67" si="11">LOG(A5,10)</f>
        <v>-4.8073210604654593</v>
      </c>
      <c r="I5" s="18">
        <f t="shared" ref="I5:I67" si="12">(2.30258509299405)*0.482298141501016*LOG(V5,10) -9.63886585723195</f>
        <v>-5.1393294539399097</v>
      </c>
      <c r="J5" s="17">
        <f t="shared" si="2"/>
        <v>-10.338675202055351</v>
      </c>
      <c r="K5" s="19">
        <f t="shared" ref="K5:K67" si="13">H5-I5</f>
        <v>0.33200839347445044</v>
      </c>
      <c r="L5" s="19" t="e">
        <f t="shared" si="3"/>
        <v>#REF!</v>
      </c>
      <c r="M5" s="19">
        <f t="shared" ref="M5:M68" si="14">K5/I5*100</f>
        <v>-6.4601500341630436</v>
      </c>
      <c r="N5" s="21">
        <f t="shared" si="4"/>
        <v>4.5087928893598186E-6</v>
      </c>
      <c r="O5" s="22" t="e">
        <f t="shared" ref="O5:O68" si="15">AVERAGE($C$4:$C$67)</f>
        <v>#REF!</v>
      </c>
      <c r="P5" s="21" t="e">
        <f t="shared" si="5"/>
        <v>#REF!</v>
      </c>
      <c r="Q5" s="23" t="e">
        <f t="shared" ref="Q5:Q68" si="16">AVERAGE($E$4:$E$67)</f>
        <v>#REF!</v>
      </c>
      <c r="R5" s="14" t="e">
        <f t="shared" si="6"/>
        <v>#REF!</v>
      </c>
      <c r="S5" s="3" t="s">
        <v>75</v>
      </c>
      <c r="T5" s="1" t="e">
        <f>MAX(F4:F67)</f>
        <v>#REF!</v>
      </c>
      <c r="V5" s="5">
        <f>'PQBRT Data'!G3</f>
        <v>11264</v>
      </c>
    </row>
    <row r="6" spans="1:22" x14ac:dyDescent="0.25">
      <c r="A6" s="1">
        <f>'PQBRT Data'!E4</f>
        <v>2.4736000000000002E-5</v>
      </c>
      <c r="B6" s="11">
        <f t="shared" si="7"/>
        <v>-2.9959957006103123E-5</v>
      </c>
      <c r="C6" s="11">
        <f t="shared" si="0"/>
        <v>5.4695957006103125E-5</v>
      </c>
      <c r="D6" s="13">
        <f t="shared" si="8"/>
        <v>-2.5529266776005562E-5</v>
      </c>
      <c r="E6" s="14">
        <f t="shared" si="9"/>
        <v>5.0265266776005564E-5</v>
      </c>
      <c r="F6" s="14">
        <f t="shared" si="10"/>
        <v>5.0265266776005564E-5</v>
      </c>
      <c r="G6" s="24">
        <f t="shared" si="1"/>
        <v>203.20693230920747</v>
      </c>
      <c r="H6" s="17">
        <f t="shared" si="11"/>
        <v>-4.6066705277617688</v>
      </c>
      <c r="I6" s="18">
        <f t="shared" si="12"/>
        <v>-4.7244559824059786</v>
      </c>
      <c r="J6" s="17">
        <f t="shared" si="2"/>
        <v>-9.6142876664202905</v>
      </c>
      <c r="K6" s="19">
        <f t="shared" si="13"/>
        <v>0.11778545464420986</v>
      </c>
      <c r="L6" s="19" t="e">
        <f t="shared" si="3"/>
        <v>#REF!</v>
      </c>
      <c r="M6" s="19">
        <f t="shared" si="14"/>
        <v>-2.4931009005660454</v>
      </c>
      <c r="N6" s="21">
        <f t="shared" si="4"/>
        <v>4.4306902300975614E-6</v>
      </c>
      <c r="O6" s="22" t="e">
        <f t="shared" si="15"/>
        <v>#REF!</v>
      </c>
      <c r="P6" s="21" t="e">
        <f t="shared" si="5"/>
        <v>#REF!</v>
      </c>
      <c r="Q6" s="23" t="e">
        <f t="shared" si="16"/>
        <v>#REF!</v>
      </c>
      <c r="R6" s="14" t="e">
        <f t="shared" si="6"/>
        <v>#REF!</v>
      </c>
      <c r="S6" s="3" t="s">
        <v>76</v>
      </c>
      <c r="T6" s="1" t="e">
        <f>_xlfn.STDEV.S(E4:E67)</f>
        <v>#REF!</v>
      </c>
      <c r="V6" s="5">
        <f>'PQBRT Data'!G4</f>
        <v>26624</v>
      </c>
    </row>
    <row r="7" spans="1:22" x14ac:dyDescent="0.25">
      <c r="A7" s="1">
        <f>'PQBRT Data'!E5</f>
        <v>3.2095999999999999E-5</v>
      </c>
      <c r="B7" s="11">
        <f t="shared" si="7"/>
        <v>-1.6028282736116857E-5</v>
      </c>
      <c r="C7" s="11">
        <f t="shared" si="0"/>
        <v>4.8124282736116856E-5</v>
      </c>
      <c r="D7" s="13">
        <f t="shared" si="8"/>
        <v>-1.1649486742220629E-5</v>
      </c>
      <c r="E7" s="14">
        <f t="shared" si="9"/>
        <v>4.3745486742220628E-5</v>
      </c>
      <c r="F7" s="14">
        <f t="shared" si="10"/>
        <v>4.3745486742220628E-5</v>
      </c>
      <c r="G7" s="24">
        <f t="shared" si="1"/>
        <v>136.29575879306029</v>
      </c>
      <c r="H7" s="17">
        <f t="shared" si="11"/>
        <v>-4.4935490886596758</v>
      </c>
      <c r="I7" s="18">
        <f t="shared" si="12"/>
        <v>-4.5675053634735585</v>
      </c>
      <c r="J7" s="17">
        <f t="shared" si="2"/>
        <v>-9.3402449043114224</v>
      </c>
      <c r="K7" s="19">
        <f t="shared" si="13"/>
        <v>7.3956274813882672E-2</v>
      </c>
      <c r="L7" s="19" t="e">
        <f t="shared" si="3"/>
        <v>#REF!</v>
      </c>
      <c r="M7" s="19">
        <f t="shared" si="14"/>
        <v>-1.6191830973054271</v>
      </c>
      <c r="N7" s="21">
        <f t="shared" si="4"/>
        <v>4.3787959938962283E-6</v>
      </c>
      <c r="O7" s="22" t="e">
        <f t="shared" si="15"/>
        <v>#REF!</v>
      </c>
      <c r="P7" s="21" t="e">
        <f t="shared" si="5"/>
        <v>#REF!</v>
      </c>
      <c r="Q7" s="23" t="e">
        <f t="shared" si="16"/>
        <v>#REF!</v>
      </c>
      <c r="R7" s="14" t="e">
        <f t="shared" si="6"/>
        <v>#REF!</v>
      </c>
      <c r="S7" s="3" t="s">
        <v>77</v>
      </c>
      <c r="T7" s="1" t="e">
        <f>AVERAGE(D4:D67)</f>
        <v>#REF!</v>
      </c>
      <c r="V7" s="5">
        <f>'PQBRT Data'!G5</f>
        <v>36864</v>
      </c>
    </row>
    <row r="8" spans="1:22" x14ac:dyDescent="0.25">
      <c r="A8" s="1">
        <f>'PQBRT Data'!E6</f>
        <v>3.8303999999999998E-5</v>
      </c>
      <c r="B8" s="11">
        <f t="shared" si="7"/>
        <v>-2.0967478287760516E-6</v>
      </c>
      <c r="C8" s="11">
        <f t="shared" si="0"/>
        <v>4.0400747828776049E-5</v>
      </c>
      <c r="D8" s="13">
        <f t="shared" si="8"/>
        <v>2.2302932915643043E-6</v>
      </c>
      <c r="E8" s="14">
        <f t="shared" si="9"/>
        <v>3.6073706708435693E-5</v>
      </c>
      <c r="F8" s="14">
        <f t="shared" si="10"/>
        <v>3.6073706708435693E-5</v>
      </c>
      <c r="G8" s="24">
        <f t="shared" si="1"/>
        <v>94.177388023276137</v>
      </c>
      <c r="H8" s="17">
        <f t="shared" si="11"/>
        <v>-4.4167558712736827</v>
      </c>
      <c r="I8" s="18">
        <f t="shared" si="12"/>
        <v>-4.4492832575240895</v>
      </c>
      <c r="J8" s="17">
        <f t="shared" si="2"/>
        <v>-9.133823848586438</v>
      </c>
      <c r="K8" s="19">
        <f t="shared" si="13"/>
        <v>3.2527386250406742E-2</v>
      </c>
      <c r="L8" s="19" t="e">
        <f t="shared" si="3"/>
        <v>#REF!</v>
      </c>
      <c r="M8" s="19">
        <f t="shared" si="14"/>
        <v>-0.7310702503689861</v>
      </c>
      <c r="N8" s="21">
        <f t="shared" si="4"/>
        <v>4.327041120340356E-6</v>
      </c>
      <c r="O8" s="22" t="e">
        <f t="shared" si="15"/>
        <v>#REF!</v>
      </c>
      <c r="P8" s="21" t="e">
        <f t="shared" si="5"/>
        <v>#REF!</v>
      </c>
      <c r="Q8" s="23" t="e">
        <f t="shared" si="16"/>
        <v>#REF!</v>
      </c>
      <c r="R8" s="14" t="e">
        <f t="shared" si="6"/>
        <v>#REF!</v>
      </c>
      <c r="S8" s="3" t="s">
        <v>78</v>
      </c>
      <c r="T8" s="1" t="e">
        <f>T6/T7</f>
        <v>#REF!</v>
      </c>
      <c r="V8" s="5">
        <f>'PQBRT Data'!G6</f>
        <v>47104</v>
      </c>
    </row>
    <row r="9" spans="1:22" x14ac:dyDescent="0.25">
      <c r="A9" s="1">
        <f>'PQBRT Data'!E7</f>
        <v>4.4576000000000001E-5</v>
      </c>
      <c r="B9" s="11">
        <f t="shared" si="7"/>
        <v>1.1834647715919293E-5</v>
      </c>
      <c r="C9" s="11">
        <f t="shared" si="0"/>
        <v>3.2741352284080708E-5</v>
      </c>
      <c r="D9" s="13">
        <f t="shared" si="8"/>
        <v>1.6110073325349244E-5</v>
      </c>
      <c r="E9" s="14">
        <f t="shared" si="9"/>
        <v>2.8465926674650757E-5</v>
      </c>
      <c r="F9" s="14">
        <f t="shared" si="10"/>
        <v>2.8465926674650757E-5</v>
      </c>
      <c r="G9" s="24">
        <f t="shared" si="1"/>
        <v>63.859311456054279</v>
      </c>
      <c r="H9" s="17">
        <f t="shared" si="11"/>
        <v>-4.3508989052561304</v>
      </c>
      <c r="I9" s="18">
        <f t="shared" si="12"/>
        <v>-4.3544102481950988</v>
      </c>
      <c r="J9" s="17">
        <f t="shared" si="2"/>
        <v>-8.9681713541716714</v>
      </c>
      <c r="K9" s="19">
        <f t="shared" si="13"/>
        <v>3.5113429389683759E-3</v>
      </c>
      <c r="L9" s="19" t="e">
        <f t="shared" si="3"/>
        <v>#REF!</v>
      </c>
      <c r="M9" s="19">
        <f t="shared" si="14"/>
        <v>-8.0638771701031758E-2</v>
      </c>
      <c r="N9" s="21">
        <f t="shared" si="4"/>
        <v>4.2754256094299512E-6</v>
      </c>
      <c r="O9" s="22" t="e">
        <f t="shared" si="15"/>
        <v>#REF!</v>
      </c>
      <c r="P9" s="21" t="e">
        <f t="shared" si="5"/>
        <v>#REF!</v>
      </c>
      <c r="Q9" s="23" t="e">
        <f t="shared" si="16"/>
        <v>#REF!</v>
      </c>
      <c r="R9" s="14" t="e">
        <f t="shared" si="6"/>
        <v>#REF!</v>
      </c>
      <c r="S9" s="3" t="s">
        <v>85</v>
      </c>
      <c r="T9" s="1" t="e">
        <f>AVERAGE(K4:K67)</f>
        <v>#REF!</v>
      </c>
      <c r="V9" s="5">
        <f>'PQBRT Data'!G7</f>
        <v>57344</v>
      </c>
    </row>
    <row r="10" spans="1:22" x14ac:dyDescent="0.25">
      <c r="A10" s="25">
        <f>'PQBRT Data'!E8</f>
        <v>5.1103999999999997E-5</v>
      </c>
      <c r="B10" s="11">
        <f t="shared" si="7"/>
        <v>2.5765903897969163E-5</v>
      </c>
      <c r="C10" s="11">
        <f t="shared" si="0"/>
        <v>2.5338096102030834E-5</v>
      </c>
      <c r="D10" s="13">
        <f t="shared" si="8"/>
        <v>2.9989853359134184E-5</v>
      </c>
      <c r="E10" s="14">
        <f t="shared" si="9"/>
        <v>2.1114146640865813E-5</v>
      </c>
      <c r="F10" s="14">
        <f t="shared" si="10"/>
        <v>2.1114146640865813E-5</v>
      </c>
      <c r="G10" s="24">
        <f t="shared" si="1"/>
        <v>41.31603522398602</v>
      </c>
      <c r="H10" s="17">
        <f t="shared" si="11"/>
        <v>-4.2915451055416112</v>
      </c>
      <c r="I10" s="18">
        <f t="shared" si="12"/>
        <v>-4.2751671919143694</v>
      </c>
      <c r="J10" s="17">
        <f t="shared" si="2"/>
        <v>-8.8298094530282931</v>
      </c>
      <c r="K10" s="19">
        <f t="shared" si="13"/>
        <v>-1.6377913627241725E-2</v>
      </c>
      <c r="L10" s="19" t="e">
        <f t="shared" si="3"/>
        <v>#REF!</v>
      </c>
      <c r="M10" s="19">
        <f t="shared" si="14"/>
        <v>0.38309410818405654</v>
      </c>
      <c r="N10" s="21">
        <f t="shared" si="4"/>
        <v>4.2239494611650207E-6</v>
      </c>
      <c r="O10" s="22" t="e">
        <f t="shared" si="15"/>
        <v>#REF!</v>
      </c>
      <c r="P10" s="21" t="e">
        <f t="shared" si="5"/>
        <v>#REF!</v>
      </c>
      <c r="Q10" s="23" t="e">
        <f t="shared" si="16"/>
        <v>#REF!</v>
      </c>
      <c r="R10" s="14" t="e">
        <f t="shared" si="6"/>
        <v>#REF!</v>
      </c>
      <c r="S10" s="3"/>
      <c r="T10" s="1"/>
      <c r="V10" s="5">
        <f>'PQBRT Data'!G8</f>
        <v>67584</v>
      </c>
    </row>
    <row r="11" spans="1:22" x14ac:dyDescent="0.25">
      <c r="A11" s="25">
        <f>'PQBRT Data'!E9</f>
        <v>5.664E-5</v>
      </c>
      <c r="B11" s="11">
        <f t="shared" si="7"/>
        <v>3.9697020717373573E-5</v>
      </c>
      <c r="C11" s="11">
        <f t="shared" si="0"/>
        <v>1.6942979282626427E-5</v>
      </c>
      <c r="D11" s="13">
        <f t="shared" si="8"/>
        <v>4.386963339291911E-5</v>
      </c>
      <c r="E11" s="14">
        <f t="shared" si="9"/>
        <v>1.2770366607080889E-5</v>
      </c>
      <c r="F11" s="14">
        <f t="shared" si="10"/>
        <v>1.2770366607080889E-5</v>
      </c>
      <c r="G11" s="24">
        <f t="shared" si="1"/>
        <v>22.546551213066543</v>
      </c>
      <c r="H11" s="17">
        <f t="shared" si="11"/>
        <v>-4.2468767553182873</v>
      </c>
      <c r="I11" s="18">
        <f t="shared" si="12"/>
        <v>-4.2071252461680482</v>
      </c>
      <c r="J11" s="17">
        <f t="shared" si="2"/>
        <v>-8.7110051891240357</v>
      </c>
      <c r="K11" s="19">
        <f t="shared" si="13"/>
        <v>-3.9751509150239173E-2</v>
      </c>
      <c r="L11" s="19" t="e">
        <f t="shared" si="3"/>
        <v>#REF!</v>
      </c>
      <c r="M11" s="19">
        <f t="shared" si="14"/>
        <v>0.94486155805429872</v>
      </c>
      <c r="N11" s="21">
        <f t="shared" si="4"/>
        <v>4.1726126755455375E-6</v>
      </c>
      <c r="O11" s="22" t="e">
        <f t="shared" si="15"/>
        <v>#REF!</v>
      </c>
      <c r="P11" s="21" t="e">
        <f t="shared" si="5"/>
        <v>#REF!</v>
      </c>
      <c r="Q11" s="23" t="e">
        <f t="shared" si="16"/>
        <v>#REF!</v>
      </c>
      <c r="R11" s="14" t="e">
        <f t="shared" si="6"/>
        <v>#REF!</v>
      </c>
      <c r="S11" s="1"/>
      <c r="T11" s="1"/>
      <c r="V11" s="5">
        <f>'PQBRT Data'!G9</f>
        <v>77824</v>
      </c>
    </row>
    <row r="12" spans="1:22" x14ac:dyDescent="0.25">
      <c r="A12" s="26">
        <f>'PQBRT Data'!E10</f>
        <v>6.2943999999999999E-5</v>
      </c>
      <c r="B12" s="27">
        <f t="shared" si="7"/>
        <v>5.3627998174132522E-5</v>
      </c>
      <c r="C12" s="27">
        <f t="shared" si="0"/>
        <v>9.3160018258674773E-6</v>
      </c>
      <c r="D12" s="28">
        <f t="shared" si="8"/>
        <v>5.774941342670405E-5</v>
      </c>
      <c r="E12" s="29">
        <f t="shared" si="9"/>
        <v>5.1945865732959488E-6</v>
      </c>
      <c r="F12" s="29">
        <f t="shared" si="10"/>
        <v>5.1945865732959488E-6</v>
      </c>
      <c r="G12" s="30">
        <f t="shared" si="1"/>
        <v>8.2527112565072898</v>
      </c>
      <c r="H12" s="31">
        <f t="shared" si="11"/>
        <v>-4.201045661760757</v>
      </c>
      <c r="I12" s="32">
        <f t="shared" si="12"/>
        <v>-4.1475064649414906</v>
      </c>
      <c r="J12" s="31">
        <f t="shared" si="2"/>
        <v>-8.6069081451491716</v>
      </c>
      <c r="K12" s="33">
        <f t="shared" si="13"/>
        <v>-5.3539196819266444E-2</v>
      </c>
      <c r="L12" s="33" t="e">
        <f t="shared" si="3"/>
        <v>#REF!</v>
      </c>
      <c r="M12" s="19">
        <f t="shared" si="14"/>
        <v>1.2908767538237393</v>
      </c>
      <c r="N12" s="34">
        <f t="shared" si="4"/>
        <v>4.1214152525715286E-6</v>
      </c>
      <c r="O12" s="35" t="e">
        <f t="shared" si="15"/>
        <v>#REF!</v>
      </c>
      <c r="P12" s="34" t="e">
        <f t="shared" si="5"/>
        <v>#REF!</v>
      </c>
      <c r="Q12" s="36" t="e">
        <f t="shared" si="16"/>
        <v>#REF!</v>
      </c>
      <c r="R12" s="29" t="e">
        <f t="shared" si="6"/>
        <v>#REF!</v>
      </c>
      <c r="S12" s="37"/>
      <c r="T12" s="37"/>
      <c r="V12" s="38">
        <f>'PQBRT Data'!G10</f>
        <v>88064</v>
      </c>
    </row>
    <row r="13" spans="1:22" x14ac:dyDescent="0.25">
      <c r="A13" s="25">
        <f>'PQBRT Data'!E11</f>
        <v>6.8960000000000004E-5</v>
      </c>
      <c r="B13" s="11">
        <f t="shared" si="7"/>
        <v>6.7558836268245969E-5</v>
      </c>
      <c r="C13" s="11">
        <f t="shared" si="0"/>
        <v>1.4011637317540347E-6</v>
      </c>
      <c r="D13" s="13">
        <f t="shared" si="8"/>
        <v>7.162919346048899E-5</v>
      </c>
      <c r="E13" s="14">
        <f t="shared" si="9"/>
        <v>-2.6691934604889864E-6</v>
      </c>
      <c r="F13" s="14">
        <f t="shared" si="10"/>
        <v>2.6691934604889864E-6</v>
      </c>
      <c r="G13" s="24">
        <f t="shared" si="1"/>
        <v>-3.8706401689225443</v>
      </c>
      <c r="H13" s="17">
        <f t="shared" si="11"/>
        <v>-4.1614027471833426</v>
      </c>
      <c r="I13" s="18">
        <f t="shared" si="12"/>
        <v>-4.0944532376161717</v>
      </c>
      <c r="J13" s="17">
        <f t="shared" si="2"/>
        <v>-8.5142748503338126</v>
      </c>
      <c r="K13" s="17">
        <f t="shared" si="13"/>
        <v>-6.6949509567170828E-2</v>
      </c>
      <c r="L13" s="17" t="e">
        <f t="shared" si="3"/>
        <v>#REF!</v>
      </c>
      <c r="M13" s="19">
        <f t="shared" si="14"/>
        <v>1.6351269798882708</v>
      </c>
      <c r="N13" s="21">
        <f t="shared" si="4"/>
        <v>4.0703571922430211E-6</v>
      </c>
      <c r="O13" s="22" t="e">
        <f t="shared" si="15"/>
        <v>#REF!</v>
      </c>
      <c r="P13" s="21" t="e">
        <f t="shared" si="5"/>
        <v>#REF!</v>
      </c>
      <c r="Q13" s="23" t="e">
        <f t="shared" si="16"/>
        <v>#REF!</v>
      </c>
      <c r="R13" s="14" t="e">
        <f t="shared" si="6"/>
        <v>#REF!</v>
      </c>
      <c r="S13" s="1"/>
      <c r="T13" s="1"/>
      <c r="U13" s="66"/>
      <c r="V13" s="5">
        <f>'PQBRT Data'!G11</f>
        <v>98304</v>
      </c>
    </row>
    <row r="14" spans="1:22" x14ac:dyDescent="0.25">
      <c r="A14" s="39">
        <f>'PQBRT Data'!E12</f>
        <v>1.1568E-4</v>
      </c>
      <c r="B14" s="40">
        <f t="shared" si="7"/>
        <v>1.3581792844236183E-4</v>
      </c>
      <c r="C14" s="40">
        <f t="shared" si="0"/>
        <v>-2.0137928442361824E-5</v>
      </c>
      <c r="D14" s="41">
        <f t="shared" si="8"/>
        <v>1.3964011562603518E-4</v>
      </c>
      <c r="E14" s="42">
        <f t="shared" si="9"/>
        <v>-2.3960115626035176E-5</v>
      </c>
      <c r="F14" s="42">
        <f t="shared" si="10"/>
        <v>2.3960115626035176E-5</v>
      </c>
      <c r="G14" s="43">
        <f t="shared" si="1"/>
        <v>-20.712409773543548</v>
      </c>
      <c r="H14" s="44">
        <f t="shared" si="11"/>
        <v>-3.936741720049544</v>
      </c>
      <c r="I14" s="45">
        <f t="shared" si="12"/>
        <v>-3.8955604528097929</v>
      </c>
      <c r="J14" s="44">
        <f t="shared" si="2"/>
        <v>-8.1669992009441561</v>
      </c>
      <c r="K14" s="46">
        <f t="shared" si="13"/>
        <v>-4.1181267239751129E-2</v>
      </c>
      <c r="L14" s="46" t="e">
        <f t="shared" si="3"/>
        <v>#REF!</v>
      </c>
      <c r="M14" s="19">
        <f t="shared" si="14"/>
        <v>1.0571333121027007</v>
      </c>
      <c r="N14" s="47">
        <f t="shared" si="4"/>
        <v>3.8221871836733516E-6</v>
      </c>
      <c r="O14" s="48" t="e">
        <f t="shared" si="15"/>
        <v>#REF!</v>
      </c>
      <c r="P14" s="47" t="e">
        <f t="shared" si="5"/>
        <v>#REF!</v>
      </c>
      <c r="Q14" s="49" t="e">
        <f t="shared" si="16"/>
        <v>#REF!</v>
      </c>
      <c r="R14" s="42" t="e">
        <f t="shared" si="6"/>
        <v>#REF!</v>
      </c>
      <c r="S14" s="50"/>
      <c r="T14" s="50"/>
      <c r="V14" s="51">
        <f>'PQBRT Data'!G12</f>
        <v>148480</v>
      </c>
    </row>
    <row r="15" spans="1:22" x14ac:dyDescent="0.25">
      <c r="A15" s="25">
        <f>'PQBRT Data'!E13</f>
        <v>1.8908799999999999E-4</v>
      </c>
      <c r="B15" s="11">
        <f t="shared" si="7"/>
        <v>2.2496762172468163E-4</v>
      </c>
      <c r="C15" s="11">
        <f t="shared" si="0"/>
        <v>-3.5879621724681639E-5</v>
      </c>
      <c r="D15" s="13">
        <f t="shared" si="8"/>
        <v>2.2847070784225875E-4</v>
      </c>
      <c r="E15" s="14">
        <f t="shared" si="9"/>
        <v>-3.9382707842258762E-5</v>
      </c>
      <c r="F15" s="14">
        <f t="shared" si="10"/>
        <v>3.9382707842258762E-5</v>
      </c>
      <c r="G15" s="24">
        <f t="shared" si="1"/>
        <v>-20.82771399679449</v>
      </c>
      <c r="H15" s="17">
        <f t="shared" si="11"/>
        <v>-3.7233360317004274</v>
      </c>
      <c r="I15" s="18">
        <f t="shared" si="12"/>
        <v>-3.7192320065247833</v>
      </c>
      <c r="J15" s="17">
        <f t="shared" si="2"/>
        <v>-7.8591218903161835</v>
      </c>
      <c r="K15" s="19">
        <f t="shared" si="13"/>
        <v>-4.1040251756441215E-3</v>
      </c>
      <c r="L15" s="19" t="e">
        <f t="shared" si="3"/>
        <v>#REF!</v>
      </c>
      <c r="M15" s="19">
        <f t="shared" si="14"/>
        <v>0.11034603833383563</v>
      </c>
      <c r="N15" s="21">
        <f t="shared" si="4"/>
        <v>3.5030861175771233E-6</v>
      </c>
      <c r="O15" s="22" t="e">
        <f t="shared" si="15"/>
        <v>#REF!</v>
      </c>
      <c r="P15" s="21" t="e">
        <f t="shared" si="5"/>
        <v>#REF!</v>
      </c>
      <c r="Q15" s="23" t="e">
        <f t="shared" si="16"/>
        <v>#REF!</v>
      </c>
      <c r="R15" s="14" t="e">
        <f t="shared" si="6"/>
        <v>#REF!</v>
      </c>
      <c r="S15" s="1"/>
      <c r="T15" s="1"/>
      <c r="V15" s="5">
        <f>'PQBRT Data'!G13</f>
        <v>214016</v>
      </c>
    </row>
    <row r="16" spans="1:22" x14ac:dyDescent="0.25">
      <c r="A16" s="25">
        <f>'PQBRT Data'!E14</f>
        <v>2.7628800000000002E-4</v>
      </c>
      <c r="B16" s="11">
        <f t="shared" si="7"/>
        <v>3.5868145859698966E-4</v>
      </c>
      <c r="C16" s="11">
        <f t="shared" si="0"/>
        <v>-8.2393458596989643E-5</v>
      </c>
      <c r="D16" s="13">
        <f t="shared" si="8"/>
        <v>3.6171659616659416E-4</v>
      </c>
      <c r="E16" s="14">
        <f t="shared" si="9"/>
        <v>-8.5428596166594142E-5</v>
      </c>
      <c r="F16" s="14">
        <f t="shared" si="10"/>
        <v>8.5428596166594142E-5</v>
      </c>
      <c r="G16" s="24">
        <f t="shared" si="1"/>
        <v>-30.920125436716084</v>
      </c>
      <c r="H16" s="17">
        <f t="shared" si="11"/>
        <v>-3.5586379773598451</v>
      </c>
      <c r="I16" s="18">
        <f t="shared" si="12"/>
        <v>-3.5369341488605031</v>
      </c>
      <c r="J16" s="17">
        <f t="shared" si="2"/>
        <v>-7.5408217218895803</v>
      </c>
      <c r="K16" s="19">
        <f t="shared" si="13"/>
        <v>-2.1703828499342048E-2</v>
      </c>
      <c r="L16" s="19" t="e">
        <f t="shared" si="3"/>
        <v>#REF!</v>
      </c>
      <c r="M16" s="19">
        <f t="shared" si="14"/>
        <v>0.61363394357608803</v>
      </c>
      <c r="N16" s="21">
        <f t="shared" si="4"/>
        <v>3.0351375696044988E-6</v>
      </c>
      <c r="O16" s="22" t="e">
        <f t="shared" si="15"/>
        <v>#REF!</v>
      </c>
      <c r="P16" s="21" t="e">
        <f t="shared" si="5"/>
        <v>#REF!</v>
      </c>
      <c r="Q16" s="23" t="e">
        <f t="shared" si="16"/>
        <v>#REF!</v>
      </c>
      <c r="R16" s="14" t="e">
        <f t="shared" si="6"/>
        <v>#REF!</v>
      </c>
      <c r="S16" s="1"/>
      <c r="T16" s="1"/>
      <c r="V16" s="5">
        <f>'PQBRT Data'!G14</f>
        <v>312320</v>
      </c>
    </row>
    <row r="17" spans="1:22" x14ac:dyDescent="0.25">
      <c r="A17" s="25">
        <f>'PQBRT Data'!E15</f>
        <v>3.3334400000000001E-4</v>
      </c>
      <c r="B17" s="11">
        <f t="shared" si="7"/>
        <v>4.4781688114441375E-4</v>
      </c>
      <c r="C17" s="11">
        <f t="shared" si="0"/>
        <v>-1.1447288114441374E-4</v>
      </c>
      <c r="D17" s="13">
        <f t="shared" si="8"/>
        <v>4.5054718838281774E-4</v>
      </c>
      <c r="E17" s="14">
        <f t="shared" si="9"/>
        <v>-1.1720318838281772E-4</v>
      </c>
      <c r="F17" s="14">
        <f t="shared" si="10"/>
        <v>1.1720318838281772E-4</v>
      </c>
      <c r="G17" s="24">
        <f t="shared" si="1"/>
        <v>-35.159831400240513</v>
      </c>
      <c r="H17" s="17">
        <f t="shared" si="11"/>
        <v>-3.4771073575185949</v>
      </c>
      <c r="I17" s="18">
        <f t="shared" si="12"/>
        <v>-3.4450636513134425</v>
      </c>
      <c r="J17" s="17">
        <f t="shared" si="2"/>
        <v>-7.3804117466033237</v>
      </c>
      <c r="K17" s="19">
        <f t="shared" si="13"/>
        <v>-3.20437062051524E-2</v>
      </c>
      <c r="L17" s="19" t="e">
        <f t="shared" si="3"/>
        <v>#REF!</v>
      </c>
      <c r="M17" s="19">
        <f t="shared" si="14"/>
        <v>0.93013393795890031</v>
      </c>
      <c r="N17" s="21">
        <f t="shared" si="4"/>
        <v>2.7303072384039849E-6</v>
      </c>
      <c r="O17" s="22" t="e">
        <f t="shared" si="15"/>
        <v>#REF!</v>
      </c>
      <c r="P17" s="21" t="e">
        <f t="shared" si="5"/>
        <v>#REF!</v>
      </c>
      <c r="Q17" s="23" t="e">
        <f t="shared" si="16"/>
        <v>#REF!</v>
      </c>
      <c r="R17" s="14" t="e">
        <f t="shared" si="6"/>
        <v>#REF!</v>
      </c>
      <c r="S17" s="1"/>
      <c r="T17" s="1"/>
      <c r="V17" s="5">
        <f>'PQBRT Data'!G15</f>
        <v>377856</v>
      </c>
    </row>
    <row r="18" spans="1:22" x14ac:dyDescent="0.25">
      <c r="A18" s="25">
        <f>'PQBRT Data'!E16</f>
        <v>4.0153600000000003E-4</v>
      </c>
      <c r="B18" s="11">
        <f t="shared" si="7"/>
        <v>5.5922813204031525E-4</v>
      </c>
      <c r="C18" s="11">
        <f t="shared" si="0"/>
        <v>-1.5769213204031523E-4</v>
      </c>
      <c r="D18" s="13">
        <f t="shared" si="8"/>
        <v>5.6158542865309725E-4</v>
      </c>
      <c r="E18" s="14">
        <f t="shared" si="9"/>
        <v>-1.6004942865309723E-4</v>
      </c>
      <c r="F18" s="14">
        <f t="shared" si="10"/>
        <v>1.6004942865309723E-4</v>
      </c>
      <c r="G18" s="24">
        <f t="shared" si="1"/>
        <v>-39.859297461023971</v>
      </c>
      <c r="H18" s="17">
        <f t="shared" si="11"/>
        <v>-3.3962755116543861</v>
      </c>
      <c r="I18" s="18">
        <f t="shared" si="12"/>
        <v>-3.3504240986623746</v>
      </c>
      <c r="J18" s="17">
        <f t="shared" si="2"/>
        <v>-7.2151668779327913</v>
      </c>
      <c r="K18" s="19">
        <f t="shared" si="13"/>
        <v>-4.5851412992011564E-2</v>
      </c>
      <c r="L18" s="19" t="e">
        <f t="shared" si="3"/>
        <v>#REF!</v>
      </c>
      <c r="M18" s="19">
        <f t="shared" si="14"/>
        <v>1.3685256445689162</v>
      </c>
      <c r="N18" s="21">
        <f t="shared" si="4"/>
        <v>2.3572966127820023E-6</v>
      </c>
      <c r="O18" s="22" t="e">
        <f t="shared" si="15"/>
        <v>#REF!</v>
      </c>
      <c r="P18" s="21" t="e">
        <f t="shared" si="5"/>
        <v>#REF!</v>
      </c>
      <c r="Q18" s="23" t="e">
        <f t="shared" si="16"/>
        <v>#REF!</v>
      </c>
      <c r="R18" s="14" t="e">
        <f t="shared" si="6"/>
        <v>#REF!</v>
      </c>
      <c r="S18" s="1"/>
      <c r="T18" s="1"/>
      <c r="V18" s="5">
        <f>'PQBRT Data'!G16</f>
        <v>459776</v>
      </c>
    </row>
    <row r="19" spans="1:22" ht="15.75" thickBot="1" x14ac:dyDescent="0.3">
      <c r="A19" s="26">
        <f>'PQBRT Data'!E17</f>
        <v>4.7600000000000002E-4</v>
      </c>
      <c r="B19" s="27">
        <f t="shared" si="7"/>
        <v>6.4835071092633322E-4</v>
      </c>
      <c r="C19" s="27">
        <f t="shared" si="0"/>
        <v>-1.723507109263332E-4</v>
      </c>
      <c r="D19" s="28">
        <f t="shared" si="8"/>
        <v>6.5041602086932083E-4</v>
      </c>
      <c r="E19" s="29">
        <f t="shared" si="9"/>
        <v>-1.744160208693208E-4</v>
      </c>
      <c r="F19" s="29">
        <f t="shared" si="10"/>
        <v>1.744160208693208E-4</v>
      </c>
      <c r="G19" s="30">
        <f t="shared" si="1"/>
        <v>-36.642021191033777</v>
      </c>
      <c r="H19" s="31">
        <f t="shared" si="11"/>
        <v>-3.3223930472795065</v>
      </c>
      <c r="I19" s="32">
        <f t="shared" si="12"/>
        <v>-3.2861564449450871</v>
      </c>
      <c r="J19" s="31">
        <f t="shared" si="2"/>
        <v>-7.1029526957986953</v>
      </c>
      <c r="K19" s="33">
        <f t="shared" si="13"/>
        <v>-3.6236602334419388E-2</v>
      </c>
      <c r="L19" s="33" t="e">
        <f t="shared" si="3"/>
        <v>#REF!</v>
      </c>
      <c r="M19" s="19">
        <f t="shared" si="14"/>
        <v>1.1027047233298997</v>
      </c>
      <c r="N19" s="34">
        <f t="shared" si="4"/>
        <v>2.0653099429876042E-6</v>
      </c>
      <c r="O19" s="35" t="e">
        <f t="shared" si="15"/>
        <v>#REF!</v>
      </c>
      <c r="P19" s="34" t="e">
        <f t="shared" si="5"/>
        <v>#REF!</v>
      </c>
      <c r="Q19" s="36" t="e">
        <f t="shared" si="16"/>
        <v>#REF!</v>
      </c>
      <c r="R19" s="29" t="e">
        <f t="shared" si="6"/>
        <v>#REF!</v>
      </c>
      <c r="S19" s="37"/>
      <c r="T19" s="37"/>
      <c r="V19" s="38">
        <f>'PQBRT Data'!G17</f>
        <v>525312</v>
      </c>
    </row>
    <row r="20" spans="1:22" ht="15.75" thickBot="1" x14ac:dyDescent="0.3">
      <c r="A20" s="52">
        <f>'PQBRT Data'!E18</f>
        <v>5.4911999999999995E-4</v>
      </c>
      <c r="B20" s="53">
        <f t="shared" si="7"/>
        <v>7.820238762041887E-4</v>
      </c>
      <c r="C20" s="53">
        <f t="shared" si="0"/>
        <v>-2.3290387620418876E-4</v>
      </c>
      <c r="D20" s="54">
        <f t="shared" si="8"/>
        <v>7.8366190919365618E-4</v>
      </c>
      <c r="E20" s="55">
        <f t="shared" si="9"/>
        <v>-2.3454190919365624E-4</v>
      </c>
      <c r="F20" s="55">
        <f t="shared" si="10"/>
        <v>2.3454190919365624E-4</v>
      </c>
      <c r="G20" s="56">
        <f t="shared" si="1"/>
        <v>-42.712323206886701</v>
      </c>
      <c r="H20" s="57">
        <f t="shared" si="11"/>
        <v>-3.2603327381674072</v>
      </c>
      <c r="I20" s="58">
        <f t="shared" si="12"/>
        <v>-3.2034218533658843</v>
      </c>
      <c r="J20" s="57">
        <f t="shared" si="2"/>
        <v>-6.9584944187142561</v>
      </c>
      <c r="K20" s="59">
        <f t="shared" si="13"/>
        <v>-5.6910884801522954E-2</v>
      </c>
      <c r="L20" s="59" t="e">
        <f t="shared" si="3"/>
        <v>#REF!</v>
      </c>
      <c r="M20" s="19">
        <f t="shared" si="14"/>
        <v>1.7765654168128315</v>
      </c>
      <c r="N20" s="60">
        <f t="shared" si="4"/>
        <v>1.6380329894674812E-6</v>
      </c>
      <c r="O20" s="61" t="e">
        <f t="shared" si="15"/>
        <v>#REF!</v>
      </c>
      <c r="P20" s="60" t="e">
        <f t="shared" si="5"/>
        <v>#REF!</v>
      </c>
      <c r="Q20" s="62" t="e">
        <f t="shared" si="16"/>
        <v>#REF!</v>
      </c>
      <c r="R20" s="55" t="e">
        <f t="shared" si="6"/>
        <v>#REF!</v>
      </c>
      <c r="S20" s="63"/>
      <c r="T20" s="63"/>
      <c r="U20" s="64"/>
      <c r="V20" s="65">
        <f>'PQBRT Data'!G18</f>
        <v>623616</v>
      </c>
    </row>
    <row r="21" spans="1:22" s="8" customFormat="1" x14ac:dyDescent="0.25">
      <c r="A21" s="39">
        <f>'PQBRT Data'!E19</f>
        <v>6.1097600000000005E-4</v>
      </c>
      <c r="B21" s="40">
        <f t="shared" si="7"/>
        <v>8.9340836947216071E-4</v>
      </c>
      <c r="C21" s="40">
        <f t="shared" si="0"/>
        <v>-2.8243236947216065E-4</v>
      </c>
      <c r="D21" s="42">
        <f t="shared" si="8"/>
        <v>8.947001494639357E-4</v>
      </c>
      <c r="E21" s="42">
        <f t="shared" si="9"/>
        <v>-2.8372414946393565E-4</v>
      </c>
      <c r="F21" s="42">
        <f t="shared" si="10"/>
        <v>2.8372414946393565E-4</v>
      </c>
      <c r="G21" s="43">
        <f t="shared" si="1"/>
        <v>-46.437855081694799</v>
      </c>
      <c r="H21" s="44">
        <f t="shared" si="11"/>
        <v>-3.2139758491228783</v>
      </c>
      <c r="I21" s="44">
        <f t="shared" si="12"/>
        <v>-3.1438951682540068</v>
      </c>
      <c r="J21" s="44">
        <f t="shared" si="2"/>
        <v>-6.8545581786522281</v>
      </c>
      <c r="K21" s="46">
        <f t="shared" si="13"/>
        <v>-7.0080680868871426E-2</v>
      </c>
      <c r="L21" s="46" t="e">
        <f t="shared" si="3"/>
        <v>#REF!</v>
      </c>
      <c r="M21" s="19">
        <f t="shared" si="14"/>
        <v>2.2291036156842159</v>
      </c>
      <c r="N21" s="47">
        <f t="shared" si="4"/>
        <v>1.291779991774997E-6</v>
      </c>
      <c r="O21" s="47" t="e">
        <f t="shared" si="15"/>
        <v>#REF!</v>
      </c>
      <c r="P21" s="47" t="e">
        <f t="shared" si="5"/>
        <v>#REF!</v>
      </c>
      <c r="Q21" s="42" t="e">
        <f t="shared" si="16"/>
        <v>#REF!</v>
      </c>
      <c r="R21" s="42" t="e">
        <f t="shared" si="6"/>
        <v>#REF!</v>
      </c>
      <c r="S21" s="50"/>
      <c r="T21" s="50"/>
      <c r="V21" s="51">
        <f>'PQBRT Data'!G19</f>
        <v>705536</v>
      </c>
    </row>
    <row r="22" spans="1:22" x14ac:dyDescent="0.25">
      <c r="A22" s="25">
        <f>'PQBRT Data'!E20</f>
        <v>7.9798399999999995E-4</v>
      </c>
      <c r="B22" s="11">
        <f t="shared" si="7"/>
        <v>1.0047839435308229E-3</v>
      </c>
      <c r="C22" s="11">
        <f t="shared" si="0"/>
        <v>-2.0679994353082294E-4</v>
      </c>
      <c r="D22" s="13">
        <f t="shared" si="8"/>
        <v>1.0057383897342151E-3</v>
      </c>
      <c r="E22" s="14">
        <f t="shared" si="9"/>
        <v>-2.0775438973421516E-4</v>
      </c>
      <c r="F22" s="14">
        <f t="shared" si="10"/>
        <v>2.0775438973421516E-4</v>
      </c>
      <c r="G22" s="24">
        <f t="shared" si="1"/>
        <v>-26.034906681614565</v>
      </c>
      <c r="H22" s="17">
        <f t="shared" si="11"/>
        <v>-3.0980058163953514</v>
      </c>
      <c r="I22" s="18">
        <f t="shared" si="12"/>
        <v>-3.0909148628268746</v>
      </c>
      <c r="J22" s="17">
        <f t="shared" si="2"/>
        <v>-6.7620522087148025</v>
      </c>
      <c r="K22" s="19">
        <f t="shared" si="13"/>
        <v>-7.0909535684768876E-3</v>
      </c>
      <c r="L22" s="19" t="e">
        <f t="shared" si="3"/>
        <v>#REF!</v>
      </c>
      <c r="M22" s="19">
        <f t="shared" si="14"/>
        <v>0.22941277528400364</v>
      </c>
      <c r="N22" s="21">
        <f t="shared" si="4"/>
        <v>9.5444620339221915E-7</v>
      </c>
      <c r="O22" s="22" t="e">
        <f t="shared" si="15"/>
        <v>#REF!</v>
      </c>
      <c r="P22" s="21" t="e">
        <f t="shared" si="5"/>
        <v>#REF!</v>
      </c>
      <c r="Q22" s="23" t="e">
        <f t="shared" si="16"/>
        <v>#REF!</v>
      </c>
      <c r="R22" s="14" t="e">
        <f t="shared" si="6"/>
        <v>#REF!</v>
      </c>
      <c r="S22" s="1"/>
      <c r="T22" s="1"/>
      <c r="V22" s="5">
        <f>'PQBRT Data'!G20</f>
        <v>787456</v>
      </c>
    </row>
    <row r="23" spans="1:22" x14ac:dyDescent="0.25">
      <c r="A23" s="25">
        <f>'PQBRT Data'!E21</f>
        <v>9.2800000000000001E-4</v>
      </c>
      <c r="B23" s="11">
        <f t="shared" si="7"/>
        <v>1.2052375004289542E-3</v>
      </c>
      <c r="C23" s="11">
        <f t="shared" si="0"/>
        <v>-2.7723750042895419E-4</v>
      </c>
      <c r="D23" s="13">
        <f t="shared" si="8"/>
        <v>1.2056072222207182E-3</v>
      </c>
      <c r="E23" s="14">
        <f t="shared" si="9"/>
        <v>-2.776072222207182E-4</v>
      </c>
      <c r="F23" s="14">
        <f t="shared" si="10"/>
        <v>2.776072222207182E-4</v>
      </c>
      <c r="G23" s="24">
        <f t="shared" si="1"/>
        <v>-29.914571359991189</v>
      </c>
      <c r="H23" s="17">
        <f t="shared" si="11"/>
        <v>-3.0324520237811377</v>
      </c>
      <c r="I23" s="18">
        <f t="shared" si="12"/>
        <v>-3.0081308412103871</v>
      </c>
      <c r="J23" s="17">
        <f t="shared" si="2"/>
        <v>-6.6175076245865245</v>
      </c>
      <c r="K23" s="19">
        <f t="shared" si="13"/>
        <v>-2.4321182570750555E-2</v>
      </c>
      <c r="L23" s="19" t="e">
        <f t="shared" si="3"/>
        <v>#REF!</v>
      </c>
      <c r="M23" s="19">
        <f t="shared" si="14"/>
        <v>0.80851478391692555</v>
      </c>
      <c r="N23" s="21">
        <f t="shared" si="4"/>
        <v>3.6972179176400846E-7</v>
      </c>
      <c r="O23" s="22" t="e">
        <f t="shared" si="15"/>
        <v>#REF!</v>
      </c>
      <c r="P23" s="21" t="e">
        <f t="shared" si="5"/>
        <v>#REF!</v>
      </c>
      <c r="Q23" s="23" t="e">
        <f t="shared" si="16"/>
        <v>#REF!</v>
      </c>
      <c r="R23" s="14" t="e">
        <f t="shared" si="6"/>
        <v>#REF!</v>
      </c>
      <c r="S23" s="1"/>
      <c r="T23" s="1"/>
      <c r="V23" s="5">
        <f>'PQBRT Data'!G21</f>
        <v>934912</v>
      </c>
    </row>
    <row r="24" spans="1:22" x14ac:dyDescent="0.25">
      <c r="A24" s="25">
        <f>'PQBRT Data'!E22</f>
        <v>1.0666199999999999E-3</v>
      </c>
      <c r="B24" s="11">
        <f t="shared" si="7"/>
        <v>1.4279297817648339E-3</v>
      </c>
      <c r="C24" s="11">
        <f t="shared" si="0"/>
        <v>-3.6130978176483405E-4</v>
      </c>
      <c r="D24" s="13">
        <f t="shared" si="8"/>
        <v>1.4276837027612772E-3</v>
      </c>
      <c r="E24" s="14">
        <f t="shared" si="9"/>
        <v>-3.6106370276127735E-4</v>
      </c>
      <c r="F24" s="14">
        <f t="shared" si="10"/>
        <v>3.6106370276127735E-4</v>
      </c>
      <c r="G24" s="24">
        <f t="shared" si="1"/>
        <v>-33.851203124006432</v>
      </c>
      <c r="H24" s="17">
        <f t="shared" si="11"/>
        <v>-2.971990277198985</v>
      </c>
      <c r="I24" s="18">
        <f t="shared" si="12"/>
        <v>-2.9302503684569965</v>
      </c>
      <c r="J24" s="17">
        <f t="shared" si="2"/>
        <v>-6.4815248548921076</v>
      </c>
      <c r="K24" s="19">
        <f t="shared" si="13"/>
        <v>-4.1739908741988518E-2</v>
      </c>
      <c r="L24" s="19" t="e">
        <f t="shared" si="3"/>
        <v>#REF!</v>
      </c>
      <c r="M24" s="19">
        <f t="shared" si="14"/>
        <v>1.4244485451244158</v>
      </c>
      <c r="N24" s="21">
        <f t="shared" si="4"/>
        <v>2.4607900355670502E-7</v>
      </c>
      <c r="O24" s="22" t="e">
        <f t="shared" si="15"/>
        <v>#REF!</v>
      </c>
      <c r="P24" s="21" t="e">
        <f t="shared" si="5"/>
        <v>#REF!</v>
      </c>
      <c r="Q24" s="23" t="e">
        <f t="shared" si="16"/>
        <v>#REF!</v>
      </c>
      <c r="R24" s="14" t="e">
        <f t="shared" si="6"/>
        <v>#REF!</v>
      </c>
      <c r="S24" s="1"/>
      <c r="T24" s="1"/>
      <c r="V24" s="5">
        <f>'PQBRT Data'!G22</f>
        <v>1098752</v>
      </c>
    </row>
    <row r="25" spans="1:22" x14ac:dyDescent="0.25">
      <c r="A25" s="25">
        <f>'PQBRT Data'!E23</f>
        <v>1.2012500000000001E-3</v>
      </c>
      <c r="B25" s="11">
        <f t="shared" si="7"/>
        <v>1.6505863862634747E-3</v>
      </c>
      <c r="C25" s="11">
        <f t="shared" si="0"/>
        <v>-4.493363862634746E-4</v>
      </c>
      <c r="D25" s="13">
        <f t="shared" si="8"/>
        <v>1.6497601833018361E-3</v>
      </c>
      <c r="E25" s="14">
        <f t="shared" si="9"/>
        <v>-4.48510183301836E-4</v>
      </c>
      <c r="F25" s="14">
        <f t="shared" si="10"/>
        <v>4.48510183301836E-4</v>
      </c>
      <c r="G25" s="24">
        <f t="shared" si="1"/>
        <v>-37.336955946042536</v>
      </c>
      <c r="H25" s="17">
        <f t="shared" si="11"/>
        <v>-2.9203665993233976</v>
      </c>
      <c r="I25" s="18">
        <f t="shared" si="12"/>
        <v>-2.8632149006676633</v>
      </c>
      <c r="J25" s="17">
        <f t="shared" si="2"/>
        <v>-6.3644779462707479</v>
      </c>
      <c r="K25" s="19">
        <f t="shared" si="13"/>
        <v>-5.7151698655734329E-2</v>
      </c>
      <c r="L25" s="19" t="e">
        <f t="shared" si="3"/>
        <v>#REF!</v>
      </c>
      <c r="M25" s="19">
        <f t="shared" si="14"/>
        <v>1.9960673801469573</v>
      </c>
      <c r="N25" s="21">
        <f t="shared" si="4"/>
        <v>8.2620296163859325E-7</v>
      </c>
      <c r="O25" s="22" t="e">
        <f t="shared" si="15"/>
        <v>#REF!</v>
      </c>
      <c r="P25" s="21" t="e">
        <f t="shared" si="5"/>
        <v>#REF!</v>
      </c>
      <c r="Q25" s="23" t="e">
        <f t="shared" si="16"/>
        <v>#REF!</v>
      </c>
      <c r="R25" s="14" t="e">
        <f t="shared" si="6"/>
        <v>#REF!</v>
      </c>
      <c r="S25" s="1"/>
      <c r="T25" s="1"/>
      <c r="V25" s="5">
        <f>'PQBRT Data'!G23</f>
        <v>1262592</v>
      </c>
    </row>
    <row r="26" spans="1:22" x14ac:dyDescent="0.25">
      <c r="A26" s="25">
        <f>'PQBRT Data'!E24</f>
        <v>1.57485E-3</v>
      </c>
      <c r="B26" s="11">
        <f t="shared" si="7"/>
        <v>1.8732073139248763E-3</v>
      </c>
      <c r="C26" s="11">
        <f t="shared" si="0"/>
        <v>-2.9835731392487629E-4</v>
      </c>
      <c r="D26" s="13">
        <f t="shared" si="8"/>
        <v>1.8718366638423951E-3</v>
      </c>
      <c r="E26" s="14">
        <f t="shared" si="9"/>
        <v>-2.9698666384239507E-4</v>
      </c>
      <c r="F26" s="14">
        <f t="shared" si="10"/>
        <v>2.9698666384239507E-4</v>
      </c>
      <c r="G26" s="24">
        <f t="shared" si="1"/>
        <v>-18.858092125751345</v>
      </c>
      <c r="H26" s="17">
        <f t="shared" si="11"/>
        <v>-2.8027608052233237</v>
      </c>
      <c r="I26" s="18">
        <f t="shared" si="12"/>
        <v>-2.8043699597443048</v>
      </c>
      <c r="J26" s="17">
        <f t="shared" si="2"/>
        <v>-6.2617320618871126</v>
      </c>
      <c r="K26" s="19">
        <f t="shared" si="13"/>
        <v>1.6091545209810931E-3</v>
      </c>
      <c r="L26" s="19" t="e">
        <f t="shared" si="3"/>
        <v>#REF!</v>
      </c>
      <c r="M26" s="19">
        <f t="shared" si="14"/>
        <v>-5.7380250968307039E-2</v>
      </c>
      <c r="N26" s="21">
        <f t="shared" si="4"/>
        <v>1.3706500824812225E-6</v>
      </c>
      <c r="O26" s="22" t="e">
        <f t="shared" si="15"/>
        <v>#REF!</v>
      </c>
      <c r="P26" s="21" t="e">
        <f t="shared" si="5"/>
        <v>#REF!</v>
      </c>
      <c r="Q26" s="23" t="e">
        <f t="shared" si="16"/>
        <v>#REF!</v>
      </c>
      <c r="R26" s="14" t="e">
        <f t="shared" si="6"/>
        <v>#REF!</v>
      </c>
      <c r="S26" s="1"/>
      <c r="T26" s="1"/>
      <c r="V26" s="5">
        <f>'PQBRT Data'!G24</f>
        <v>1426432</v>
      </c>
    </row>
    <row r="27" spans="1:22" x14ac:dyDescent="0.25">
      <c r="A27" s="25">
        <f>'PQBRT Data'!E25</f>
        <v>1.8320000000000001E-3</v>
      </c>
      <c r="B27" s="11">
        <f t="shared" si="7"/>
        <v>2.0957925647490387E-3</v>
      </c>
      <c r="C27" s="11">
        <f t="shared" si="0"/>
        <v>-2.6379256474903866E-4</v>
      </c>
      <c r="D27" s="13">
        <f t="shared" si="8"/>
        <v>2.0939131443829537E-3</v>
      </c>
      <c r="E27" s="14">
        <f t="shared" si="9"/>
        <v>-2.6191314438295363E-4</v>
      </c>
      <c r="F27" s="14">
        <f t="shared" si="10"/>
        <v>2.6191314438295363E-4</v>
      </c>
      <c r="G27" s="24">
        <f t="shared" si="1"/>
        <v>-14.29656901653677</v>
      </c>
      <c r="H27" s="17">
        <f t="shared" si="11"/>
        <v>-2.7370745306681683</v>
      </c>
      <c r="I27" s="18">
        <f t="shared" si="12"/>
        <v>-2.7519302377661496</v>
      </c>
      <c r="J27" s="17">
        <f t="shared" si="2"/>
        <v>-6.1701699746977479</v>
      </c>
      <c r="K27" s="19">
        <f t="shared" si="13"/>
        <v>1.4855707097981341E-2</v>
      </c>
      <c r="L27" s="19" t="e">
        <f t="shared" si="3"/>
        <v>#REF!</v>
      </c>
      <c r="M27" s="19">
        <f t="shared" si="14"/>
        <v>-0.53982862261945652</v>
      </c>
      <c r="N27" s="21">
        <f t="shared" si="4"/>
        <v>1.8794203660850266E-6</v>
      </c>
      <c r="O27" s="22" t="e">
        <f t="shared" si="15"/>
        <v>#REF!</v>
      </c>
      <c r="P27" s="21" t="e">
        <f t="shared" si="5"/>
        <v>#REF!</v>
      </c>
      <c r="Q27" s="23" t="e">
        <f t="shared" si="16"/>
        <v>#REF!</v>
      </c>
      <c r="R27" s="14" t="e">
        <f t="shared" si="6"/>
        <v>#REF!</v>
      </c>
      <c r="S27" s="1"/>
      <c r="T27" s="1"/>
      <c r="V27" s="5">
        <f>'PQBRT Data'!G25</f>
        <v>1590272</v>
      </c>
    </row>
    <row r="28" spans="1:22" x14ac:dyDescent="0.25">
      <c r="A28" s="1">
        <f>'PQBRT Data'!E26</f>
        <v>1.8382400000000001E-3</v>
      </c>
      <c r="B28" s="11">
        <f t="shared" si="7"/>
        <v>2.3183421387359621E-3</v>
      </c>
      <c r="C28" s="11">
        <f t="shared" si="0"/>
        <v>-4.80102138735962E-4</v>
      </c>
      <c r="D28" s="13">
        <f t="shared" si="8"/>
        <v>2.3159896249235127E-3</v>
      </c>
      <c r="E28" s="14">
        <f t="shared" si="9"/>
        <v>-4.7774962492351265E-4</v>
      </c>
      <c r="F28" s="14">
        <f t="shared" si="10"/>
        <v>4.7774962492351265E-4</v>
      </c>
      <c r="G28" s="24">
        <f t="shared" si="1"/>
        <v>-25.989513062685649</v>
      </c>
      <c r="H28" s="17">
        <f t="shared" si="11"/>
        <v>-2.7355977879057289</v>
      </c>
      <c r="I28" s="18">
        <f t="shared" si="12"/>
        <v>-2.7046372032691277</v>
      </c>
      <c r="J28" s="17">
        <f t="shared" si="2"/>
        <v>-6.0875942327845909</v>
      </c>
      <c r="K28" s="19">
        <f t="shared" si="13"/>
        <v>-3.0960584636601229E-2</v>
      </c>
      <c r="L28" s="19" t="e">
        <f t="shared" si="3"/>
        <v>#REF!</v>
      </c>
      <c r="M28" s="19">
        <f t="shared" si="14"/>
        <v>1.1447222791721861</v>
      </c>
      <c r="N28" s="21">
        <f t="shared" si="4"/>
        <v>2.3525138124493548E-6</v>
      </c>
      <c r="O28" s="22" t="e">
        <f t="shared" si="15"/>
        <v>#REF!</v>
      </c>
      <c r="P28" s="21" t="e">
        <f t="shared" si="5"/>
        <v>#REF!</v>
      </c>
      <c r="Q28" s="23" t="e">
        <f t="shared" si="16"/>
        <v>#REF!</v>
      </c>
      <c r="R28" s="14" t="e">
        <f t="shared" si="6"/>
        <v>#REF!</v>
      </c>
      <c r="S28" s="1"/>
      <c r="T28" s="1"/>
      <c r="V28" s="5">
        <f>'PQBRT Data'!G26</f>
        <v>1754112</v>
      </c>
    </row>
    <row r="29" spans="1:22" x14ac:dyDescent="0.25">
      <c r="A29" s="1">
        <f>'PQBRT Data'!E27</f>
        <v>1.97606E-3</v>
      </c>
      <c r="B29" s="11">
        <f t="shared" si="7"/>
        <v>2.5408560358856458E-3</v>
      </c>
      <c r="C29" s="11">
        <f t="shared" si="0"/>
        <v>-5.6479603588564581E-4</v>
      </c>
      <c r="D29" s="13">
        <f t="shared" si="8"/>
        <v>2.5380661054640718E-3</v>
      </c>
      <c r="E29" s="14">
        <f t="shared" si="9"/>
        <v>-5.6200610546407181E-4</v>
      </c>
      <c r="F29" s="14">
        <f t="shared" si="10"/>
        <v>5.6200610546407181E-4</v>
      </c>
      <c r="G29" s="24">
        <f t="shared" si="1"/>
        <v>-28.440740942282716</v>
      </c>
      <c r="H29" s="17">
        <f t="shared" si="11"/>
        <v>-2.704199872869185</v>
      </c>
      <c r="I29" s="18">
        <f t="shared" si="12"/>
        <v>-2.6615702922771129</v>
      </c>
      <c r="J29" s="17">
        <f t="shared" si="2"/>
        <v>-6.0123974904969391</v>
      </c>
      <c r="K29" s="19">
        <f t="shared" si="13"/>
        <v>-4.2629580592072003E-2</v>
      </c>
      <c r="L29" s="19" t="e">
        <f t="shared" si="3"/>
        <v>#REF!</v>
      </c>
      <c r="M29" s="19">
        <f t="shared" si="14"/>
        <v>1.6016702889932004</v>
      </c>
      <c r="N29" s="21">
        <f t="shared" si="4"/>
        <v>2.7899304215739905E-6</v>
      </c>
      <c r="O29" s="22" t="e">
        <f t="shared" si="15"/>
        <v>#REF!</v>
      </c>
      <c r="P29" s="21" t="e">
        <f t="shared" si="5"/>
        <v>#REF!</v>
      </c>
      <c r="Q29" s="23" t="e">
        <f t="shared" si="16"/>
        <v>#REF!</v>
      </c>
      <c r="R29" s="14" t="e">
        <f t="shared" si="6"/>
        <v>#REF!</v>
      </c>
      <c r="S29" s="1"/>
      <c r="T29" s="1"/>
      <c r="V29" s="5">
        <f>'PQBRT Data'!G27</f>
        <v>1917952</v>
      </c>
    </row>
    <row r="30" spans="1:22" x14ac:dyDescent="0.25">
      <c r="A30" s="1">
        <f>'PQBRT Data'!E28</f>
        <v>2.6045399999999998E-3</v>
      </c>
      <c r="B30" s="11">
        <f t="shared" si="7"/>
        <v>2.7633342561980906E-3</v>
      </c>
      <c r="C30" s="11">
        <f t="shared" si="0"/>
        <v>-1.5879425619809082E-4</v>
      </c>
      <c r="D30" s="13">
        <f t="shared" si="8"/>
        <v>2.7601425860046308E-3</v>
      </c>
      <c r="E30" s="14">
        <f t="shared" si="9"/>
        <v>-1.5560258600463102E-4</v>
      </c>
      <c r="F30" s="14">
        <f t="shared" si="10"/>
        <v>1.5560258600463102E-4</v>
      </c>
      <c r="G30" s="24">
        <f t="shared" si="1"/>
        <v>-5.9742828293914103</v>
      </c>
      <c r="H30" s="17">
        <f t="shared" si="11"/>
        <v>-2.5842689683730078</v>
      </c>
      <c r="I30" s="18">
        <f t="shared" si="12"/>
        <v>-2.6220357776961718</v>
      </c>
      <c r="J30" s="17">
        <f t="shared" si="2"/>
        <v>-5.9433684694705278</v>
      </c>
      <c r="K30" s="19">
        <f t="shared" si="13"/>
        <v>3.7766809323164008E-2</v>
      </c>
      <c r="L30" s="19" t="e">
        <f t="shared" si="3"/>
        <v>#REF!</v>
      </c>
      <c r="M30" s="19">
        <f t="shared" si="14"/>
        <v>-1.4403620898089908</v>
      </c>
      <c r="N30" s="21">
        <f t="shared" si="4"/>
        <v>3.1916701934598009E-6</v>
      </c>
      <c r="O30" s="22" t="e">
        <f t="shared" si="15"/>
        <v>#REF!</v>
      </c>
      <c r="P30" s="21" t="e">
        <f t="shared" si="5"/>
        <v>#REF!</v>
      </c>
      <c r="Q30" s="23" t="e">
        <f t="shared" si="16"/>
        <v>#REF!</v>
      </c>
      <c r="R30" s="14" t="e">
        <f t="shared" si="6"/>
        <v>#REF!</v>
      </c>
      <c r="S30" s="1"/>
      <c r="T30" s="1"/>
      <c r="V30" s="5">
        <f>'PQBRT Data'!G28</f>
        <v>2081792</v>
      </c>
    </row>
    <row r="31" spans="1:22" x14ac:dyDescent="0.25">
      <c r="A31" s="1">
        <f>'PQBRT Data'!E29</f>
        <v>2.0458199999999998E-3</v>
      </c>
      <c r="B31" s="11">
        <f t="shared" si="7"/>
        <v>2.9857767996732962E-3</v>
      </c>
      <c r="C31" s="11">
        <f t="shared" si="0"/>
        <v>-9.3995679967329637E-4</v>
      </c>
      <c r="D31" s="13">
        <f t="shared" si="8"/>
        <v>2.9822190665451899E-3</v>
      </c>
      <c r="E31" s="14">
        <f t="shared" si="9"/>
        <v>-9.3639906654519002E-4</v>
      </c>
      <c r="F31" s="14">
        <f t="shared" si="10"/>
        <v>9.3639906654519002E-4</v>
      </c>
      <c r="G31" s="24">
        <f t="shared" si="1"/>
        <v>-45.771332108650327</v>
      </c>
      <c r="H31" s="17">
        <f t="shared" si="11"/>
        <v>-2.6891325800303294</v>
      </c>
      <c r="I31" s="18">
        <f t="shared" si="12"/>
        <v>-2.5854978665432196</v>
      </c>
      <c r="J31" s="17">
        <f t="shared" si="2"/>
        <v>-5.8795716513238307</v>
      </c>
      <c r="K31" s="19">
        <f t="shared" si="13"/>
        <v>-0.10363471348710984</v>
      </c>
      <c r="L31" s="19" t="e">
        <f t="shared" si="3"/>
        <v>#REF!</v>
      </c>
      <c r="M31" s="19">
        <f t="shared" si="14"/>
        <v>4.0083078322423162</v>
      </c>
      <c r="N31" s="21">
        <f t="shared" si="4"/>
        <v>3.5577331281063523E-6</v>
      </c>
      <c r="O31" s="22" t="e">
        <f t="shared" si="15"/>
        <v>#REF!</v>
      </c>
      <c r="P31" s="21" t="e">
        <f t="shared" si="5"/>
        <v>#REF!</v>
      </c>
      <c r="Q31" s="23" t="e">
        <f t="shared" si="16"/>
        <v>#REF!</v>
      </c>
      <c r="R31" s="14" t="e">
        <f t="shared" si="6"/>
        <v>#REF!</v>
      </c>
      <c r="S31" s="1"/>
      <c r="T31" s="1"/>
      <c r="V31" s="5">
        <f>'PQBRT Data'!G29</f>
        <v>2245632</v>
      </c>
    </row>
    <row r="32" spans="1:22" x14ac:dyDescent="0.25">
      <c r="A32" s="1">
        <f>'PQBRT Data'!E30</f>
        <v>2.1936600000000001E-3</v>
      </c>
      <c r="B32" s="11">
        <f t="shared" si="7"/>
        <v>3.208183666311263E-3</v>
      </c>
      <c r="C32" s="11">
        <f t="shared" si="0"/>
        <v>-1.0145236663112629E-3</v>
      </c>
      <c r="D32" s="13">
        <f t="shared" si="8"/>
        <v>3.2042955470857485E-3</v>
      </c>
      <c r="E32" s="14">
        <f t="shared" si="9"/>
        <v>-1.0106355470857484E-3</v>
      </c>
      <c r="F32" s="14">
        <f t="shared" si="10"/>
        <v>1.0106355470857484E-3</v>
      </c>
      <c r="G32" s="24">
        <f t="shared" si="1"/>
        <v>-46.070746929138899</v>
      </c>
      <c r="H32" s="17">
        <f t="shared" si="11"/>
        <v>-2.6588306837651059</v>
      </c>
      <c r="I32" s="18">
        <f t="shared" si="12"/>
        <v>-2.5515341225986496</v>
      </c>
      <c r="J32" s="17">
        <f t="shared" si="2"/>
        <v>-5.8202694436266693</v>
      </c>
      <c r="K32" s="19">
        <f t="shared" si="13"/>
        <v>-0.10729656116645625</v>
      </c>
      <c r="L32" s="19" t="e">
        <f t="shared" si="3"/>
        <v>#REF!</v>
      </c>
      <c r="M32" s="19">
        <f t="shared" si="14"/>
        <v>4.205178375477824</v>
      </c>
      <c r="N32" s="21">
        <f t="shared" si="4"/>
        <v>3.8881192255145122E-6</v>
      </c>
      <c r="O32" s="22" t="e">
        <f t="shared" si="15"/>
        <v>#REF!</v>
      </c>
      <c r="P32" s="21" t="e">
        <f t="shared" si="5"/>
        <v>#REF!</v>
      </c>
      <c r="Q32" s="23" t="e">
        <f t="shared" si="16"/>
        <v>#REF!</v>
      </c>
      <c r="R32" s="14" t="e">
        <f t="shared" si="6"/>
        <v>#REF!</v>
      </c>
      <c r="S32" s="1"/>
      <c r="T32" s="1"/>
      <c r="V32" s="5">
        <f>'PQBRT Data'!G30</f>
        <v>2409472</v>
      </c>
    </row>
    <row r="33" spans="1:22" x14ac:dyDescent="0.25">
      <c r="A33" s="1">
        <f>'PQBRT Data'!E31</f>
        <v>2.7937000000000001E-3</v>
      </c>
      <c r="B33" s="11">
        <f t="shared" si="7"/>
        <v>3.4305548561119905E-3</v>
      </c>
      <c r="C33" s="11">
        <f t="shared" si="0"/>
        <v>-6.3685485611199039E-4</v>
      </c>
      <c r="D33" s="13">
        <f t="shared" si="8"/>
        <v>3.4263720276263075E-3</v>
      </c>
      <c r="E33" s="14">
        <f t="shared" si="9"/>
        <v>-6.3267202762630741E-4</v>
      </c>
      <c r="F33" s="14">
        <f t="shared" si="10"/>
        <v>6.3267202762630741E-4</v>
      </c>
      <c r="G33" s="24">
        <f t="shared" si="1"/>
        <v>-22.646383921906697</v>
      </c>
      <c r="H33" s="17">
        <f t="shared" si="11"/>
        <v>-2.5538202322017196</v>
      </c>
      <c r="I33" s="18">
        <f t="shared" si="12"/>
        <v>-2.5198055852880721</v>
      </c>
      <c r="J33" s="17">
        <f t="shared" si="2"/>
        <v>-5.7648700061385707</v>
      </c>
      <c r="K33" s="19">
        <f t="shared" si="13"/>
        <v>-3.4014646913647528E-2</v>
      </c>
      <c r="L33" s="19" t="e">
        <f t="shared" si="3"/>
        <v>#REF!</v>
      </c>
      <c r="M33" s="19">
        <f t="shared" si="14"/>
        <v>1.3498917183231367</v>
      </c>
      <c r="N33" s="21">
        <f t="shared" si="4"/>
        <v>4.1828284856829795E-6</v>
      </c>
      <c r="O33" s="22" t="e">
        <f t="shared" si="15"/>
        <v>#REF!</v>
      </c>
      <c r="P33" s="21" t="e">
        <f t="shared" si="5"/>
        <v>#REF!</v>
      </c>
      <c r="Q33" s="23" t="e">
        <f t="shared" si="16"/>
        <v>#REF!</v>
      </c>
      <c r="R33" s="14" t="e">
        <f t="shared" si="6"/>
        <v>#REF!</v>
      </c>
      <c r="S33" s="1"/>
      <c r="T33" s="1"/>
      <c r="V33" s="5">
        <f>'PQBRT Data'!G31</f>
        <v>2573312</v>
      </c>
    </row>
    <row r="34" spans="1:22" x14ac:dyDescent="0.25">
      <c r="A34" s="1">
        <f>'PQBRT Data'!E32</f>
        <v>2.9427500000000001E-3</v>
      </c>
      <c r="B34" s="11">
        <f t="shared" si="7"/>
        <v>3.6528903690754787E-3</v>
      </c>
      <c r="C34" s="11">
        <f t="shared" si="0"/>
        <v>-7.1014036907547868E-4</v>
      </c>
      <c r="D34" s="13">
        <f t="shared" si="8"/>
        <v>3.6484485081668665E-3</v>
      </c>
      <c r="E34" s="14">
        <f t="shared" si="9"/>
        <v>-7.0569850816686649E-4</v>
      </c>
      <c r="F34" s="14">
        <f t="shared" si="10"/>
        <v>7.0569850816686649E-4</v>
      </c>
      <c r="G34" s="24">
        <f t="shared" si="1"/>
        <v>-23.980919485748583</v>
      </c>
      <c r="H34" s="17">
        <f t="shared" si="11"/>
        <v>-2.5312466316252467</v>
      </c>
      <c r="I34" s="18">
        <f t="shared" si="12"/>
        <v>-2.4900361286658699</v>
      </c>
      <c r="J34" s="17">
        <f t="shared" si="2"/>
        <v>-5.7128912106758953</v>
      </c>
      <c r="K34" s="19">
        <f t="shared" si="13"/>
        <v>-4.1210502959376782E-2</v>
      </c>
      <c r="L34" s="19" t="e">
        <f t="shared" si="3"/>
        <v>#REF!</v>
      </c>
      <c r="M34" s="19">
        <f t="shared" si="14"/>
        <v>1.6550162660273067</v>
      </c>
      <c r="N34" s="21">
        <f t="shared" si="4"/>
        <v>4.4418609086121878E-6</v>
      </c>
      <c r="O34" s="22" t="e">
        <f t="shared" si="15"/>
        <v>#REF!</v>
      </c>
      <c r="P34" s="21" t="e">
        <f t="shared" si="5"/>
        <v>#REF!</v>
      </c>
      <c r="Q34" s="23" t="e">
        <f t="shared" si="16"/>
        <v>#REF!</v>
      </c>
      <c r="R34" s="14" t="e">
        <f t="shared" si="6"/>
        <v>#REF!</v>
      </c>
      <c r="S34" s="1"/>
      <c r="T34" s="1"/>
      <c r="V34" s="5">
        <f>'PQBRT Data'!G32</f>
        <v>2737152</v>
      </c>
    </row>
    <row r="35" spans="1:22" x14ac:dyDescent="0.25">
      <c r="A35" s="1">
        <f>'PQBRT Data'!E33</f>
        <v>2.9188500000000002E-3</v>
      </c>
      <c r="B35" s="11">
        <f t="shared" si="7"/>
        <v>3.8751902052017282E-3</v>
      </c>
      <c r="C35" s="11">
        <f t="shared" si="0"/>
        <v>-9.5634020520172797E-4</v>
      </c>
      <c r="D35" s="13">
        <f t="shared" si="8"/>
        <v>3.8705249887074251E-3</v>
      </c>
      <c r="E35" s="14">
        <f t="shared" si="9"/>
        <v>-9.5167498870742497E-4</v>
      </c>
      <c r="F35" s="14">
        <f t="shared" si="10"/>
        <v>9.5167498870742497E-4</v>
      </c>
      <c r="G35" s="24">
        <f t="shared" si="1"/>
        <v>-32.604449995971869</v>
      </c>
      <c r="H35" s="17">
        <f t="shared" si="11"/>
        <v>-2.5347882228763701</v>
      </c>
      <c r="I35" s="18">
        <f t="shared" si="12"/>
        <v>-2.4619978305348482</v>
      </c>
      <c r="J35" s="17">
        <f t="shared" si="2"/>
        <v>-5.6639350949439446</v>
      </c>
      <c r="K35" s="19">
        <f t="shared" si="13"/>
        <v>-7.2790392341521848E-2</v>
      </c>
      <c r="L35" s="19" t="e">
        <f t="shared" si="3"/>
        <v>#REF!</v>
      </c>
      <c r="M35" s="19">
        <f t="shared" si="14"/>
        <v>2.9565579400087754</v>
      </c>
      <c r="N35" s="21">
        <f t="shared" si="4"/>
        <v>4.6652164943030046E-6</v>
      </c>
      <c r="O35" s="22" t="e">
        <f t="shared" si="15"/>
        <v>#REF!</v>
      </c>
      <c r="P35" s="21" t="e">
        <f t="shared" si="5"/>
        <v>#REF!</v>
      </c>
      <c r="Q35" s="23" t="e">
        <f t="shared" si="16"/>
        <v>#REF!</v>
      </c>
      <c r="R35" s="14" t="e">
        <f t="shared" si="6"/>
        <v>#REF!</v>
      </c>
      <c r="S35" s="1"/>
      <c r="T35" s="1"/>
      <c r="V35" s="5">
        <f>'PQBRT Data'!G33</f>
        <v>2900992</v>
      </c>
    </row>
    <row r="36" spans="1:22" x14ac:dyDescent="0.25">
      <c r="A36" s="1">
        <f>'PQBRT Data'!E34</f>
        <v>2.72544E-3</v>
      </c>
      <c r="B36" s="11">
        <f t="shared" si="7"/>
        <v>4.0974543644907383E-3</v>
      </c>
      <c r="C36" s="11">
        <f t="shared" si="0"/>
        <v>-1.3720143644907383E-3</v>
      </c>
      <c r="D36" s="13">
        <f t="shared" si="8"/>
        <v>4.0926014692479846E-3</v>
      </c>
      <c r="E36" s="14">
        <f t="shared" si="9"/>
        <v>-1.3671614692479846E-3</v>
      </c>
      <c r="F36" s="14">
        <f t="shared" si="10"/>
        <v>1.3671614692479846E-3</v>
      </c>
      <c r="G36" s="24">
        <f t="shared" ref="G36:G69" si="17">(E36/A36)*100</f>
        <v>-50.162963383820035</v>
      </c>
      <c r="H36" s="17">
        <f t="shared" si="11"/>
        <v>-2.5645633744345742</v>
      </c>
      <c r="I36" s="18">
        <f t="shared" si="12"/>
        <v>-2.4355003667716986</v>
      </c>
      <c r="J36" s="17">
        <f t="shared" si="2"/>
        <v>-5.6176693445574504</v>
      </c>
      <c r="K36" s="19">
        <f t="shared" si="13"/>
        <v>-0.1290630076628756</v>
      </c>
      <c r="L36" s="19" t="e">
        <f t="shared" ref="L36:L69" si="18">$T$9</f>
        <v>#REF!</v>
      </c>
      <c r="M36" s="19">
        <f t="shared" si="14"/>
        <v>5.2992399189802235</v>
      </c>
      <c r="N36" s="21">
        <f t="shared" ref="N36:N67" si="19">ABS(E36-C36)</f>
        <v>4.852895242753695E-6</v>
      </c>
      <c r="O36" s="22" t="e">
        <f t="shared" si="15"/>
        <v>#REF!</v>
      </c>
      <c r="P36" s="21" t="e">
        <f t="shared" ref="P36:P67" si="20">C36-O36</f>
        <v>#REF!</v>
      </c>
      <c r="Q36" s="23" t="e">
        <f t="shared" si="16"/>
        <v>#REF!</v>
      </c>
      <c r="R36" s="14" t="e">
        <f t="shared" ref="R36:R67" si="21">E36-Q36</f>
        <v>#REF!</v>
      </c>
      <c r="S36" s="1"/>
      <c r="T36" s="1"/>
      <c r="V36" s="5">
        <f>'PQBRT Data'!G34</f>
        <v>3064832</v>
      </c>
    </row>
    <row r="37" spans="1:22" x14ac:dyDescent="0.25">
      <c r="A37" s="1">
        <f>'PQBRT Data'!E35</f>
        <v>2.87309E-3</v>
      </c>
      <c r="B37" s="11">
        <f t="shared" si="7"/>
        <v>4.3196828469425092E-3</v>
      </c>
      <c r="C37" s="11">
        <f t="shared" si="0"/>
        <v>-1.4465928469425092E-3</v>
      </c>
      <c r="D37" s="13">
        <f t="shared" si="8"/>
        <v>4.3146779497885432E-3</v>
      </c>
      <c r="E37" s="14">
        <f t="shared" si="9"/>
        <v>-1.4415879497885432E-3</v>
      </c>
      <c r="F37" s="14">
        <f t="shared" si="10"/>
        <v>1.4415879497885432E-3</v>
      </c>
      <c r="G37" s="24">
        <f t="shared" si="17"/>
        <v>-50.175523557860814</v>
      </c>
      <c r="H37" s="17">
        <f t="shared" si="11"/>
        <v>-2.5416507694514325</v>
      </c>
      <c r="I37" s="18">
        <f t="shared" si="12"/>
        <v>-2.4103831709976644</v>
      </c>
      <c r="J37" s="17">
        <f t="shared" si="2"/>
        <v>-5.5738136034768164</v>
      </c>
      <c r="K37" s="19">
        <f t="shared" si="13"/>
        <v>-0.13126759845376812</v>
      </c>
      <c r="L37" s="19" t="e">
        <f t="shared" si="18"/>
        <v>#REF!</v>
      </c>
      <c r="M37" s="19">
        <f t="shared" si="14"/>
        <v>5.445922458852718</v>
      </c>
      <c r="N37" s="21">
        <f t="shared" si="19"/>
        <v>5.0048971539659939E-6</v>
      </c>
      <c r="O37" s="22" t="e">
        <f t="shared" si="15"/>
        <v>#REF!</v>
      </c>
      <c r="P37" s="21" t="e">
        <f t="shared" si="20"/>
        <v>#REF!</v>
      </c>
      <c r="Q37" s="23" t="e">
        <f t="shared" si="16"/>
        <v>#REF!</v>
      </c>
      <c r="R37" s="14" t="e">
        <f t="shared" si="21"/>
        <v>#REF!</v>
      </c>
      <c r="S37" s="1"/>
      <c r="T37" s="1"/>
      <c r="V37" s="5">
        <f>'PQBRT Data'!G35</f>
        <v>3228672</v>
      </c>
    </row>
    <row r="38" spans="1:22" x14ac:dyDescent="0.25">
      <c r="A38" s="1">
        <f>'PQBRT Data'!E36</f>
        <v>3.0104300000000001E-3</v>
      </c>
      <c r="B38" s="11">
        <f t="shared" si="7"/>
        <v>4.5418756525570404E-3</v>
      </c>
      <c r="C38" s="11">
        <f t="shared" si="0"/>
        <v>-1.5314456525570403E-3</v>
      </c>
      <c r="D38" s="13">
        <f t="shared" si="8"/>
        <v>4.5367544303291027E-3</v>
      </c>
      <c r="E38" s="14">
        <f t="shared" si="9"/>
        <v>-1.5263244303291026E-3</v>
      </c>
      <c r="F38" s="14">
        <f t="shared" si="10"/>
        <v>1.5263244303291026E-3</v>
      </c>
      <c r="G38" s="24">
        <f t="shared" si="17"/>
        <v>-50.701209804881778</v>
      </c>
      <c r="H38" s="17">
        <f t="shared" si="11"/>
        <v>-2.5213714667684672</v>
      </c>
      <c r="I38" s="18">
        <f t="shared" si="12"/>
        <v>-2.3865095370622296</v>
      </c>
      <c r="J38" s="17">
        <f t="shared" si="2"/>
        <v>-5.5321291766822984</v>
      </c>
      <c r="K38" s="19">
        <f t="shared" si="13"/>
        <v>-0.13486192970623767</v>
      </c>
      <c r="L38" s="19" t="e">
        <f t="shared" si="18"/>
        <v>#REF!</v>
      </c>
      <c r="M38" s="19">
        <f t="shared" si="14"/>
        <v>5.6510115552377558</v>
      </c>
      <c r="N38" s="21">
        <f t="shared" si="19"/>
        <v>5.1212222279377329E-6</v>
      </c>
      <c r="O38" s="22" t="e">
        <f t="shared" si="15"/>
        <v>#REF!</v>
      </c>
      <c r="P38" s="21" t="e">
        <f t="shared" si="20"/>
        <v>#REF!</v>
      </c>
      <c r="Q38" s="23" t="e">
        <f t="shared" si="16"/>
        <v>#REF!</v>
      </c>
      <c r="R38" s="14" t="e">
        <f t="shared" si="21"/>
        <v>#REF!</v>
      </c>
      <c r="S38" s="1"/>
      <c r="T38" s="1"/>
      <c r="V38" s="5">
        <f>'PQBRT Data'!G36</f>
        <v>3392512</v>
      </c>
    </row>
    <row r="39" spans="1:22" x14ac:dyDescent="0.25">
      <c r="A39" s="1">
        <f>'PQBRT Data'!E37</f>
        <v>3.1471699999999999E-3</v>
      </c>
      <c r="B39" s="11">
        <f t="shared" si="7"/>
        <v>4.7418186739142804E-3</v>
      </c>
      <c r="C39" s="11">
        <f t="shared" si="0"/>
        <v>-1.5946486739142804E-3</v>
      </c>
      <c r="D39" s="13">
        <f t="shared" si="8"/>
        <v>4.7366232628156058E-3</v>
      </c>
      <c r="E39" s="14">
        <f t="shared" si="9"/>
        <v>-1.5894532628156059E-3</v>
      </c>
      <c r="F39" s="14">
        <f t="shared" si="10"/>
        <v>1.5894532628156059E-3</v>
      </c>
      <c r="G39" s="24">
        <f t="shared" si="17"/>
        <v>-50.504207361394712</v>
      </c>
      <c r="H39" s="17">
        <f t="shared" si="11"/>
        <v>-2.5020797972622302</v>
      </c>
      <c r="I39" s="18">
        <f t="shared" si="12"/>
        <v>-2.3659891798908967</v>
      </c>
      <c r="J39" s="17">
        <f t="shared" si="2"/>
        <v>-5.4962997202778343</v>
      </c>
      <c r="K39" s="19">
        <f t="shared" si="13"/>
        <v>-0.13609061737133343</v>
      </c>
      <c r="L39" s="19" t="e">
        <f t="shared" si="18"/>
        <v>#REF!</v>
      </c>
      <c r="M39" s="19">
        <f t="shared" si="14"/>
        <v>5.7519543423106025</v>
      </c>
      <c r="N39" s="21">
        <f t="shared" si="19"/>
        <v>5.1954110986745725E-6</v>
      </c>
      <c r="O39" s="22" t="e">
        <f t="shared" si="15"/>
        <v>#REF!</v>
      </c>
      <c r="P39" s="21" t="e">
        <f t="shared" si="20"/>
        <v>#REF!</v>
      </c>
      <c r="Q39" s="23" t="e">
        <f t="shared" si="16"/>
        <v>#REF!</v>
      </c>
      <c r="R39" s="14" t="e">
        <f t="shared" si="21"/>
        <v>#REF!</v>
      </c>
      <c r="S39" s="1"/>
      <c r="T39" s="1"/>
      <c r="V39" s="5">
        <f>'PQBRT Data'!G37</f>
        <v>3539968</v>
      </c>
    </row>
    <row r="40" spans="1:22" x14ac:dyDescent="0.25">
      <c r="A40" s="1">
        <f>'PQBRT Data'!E38</f>
        <v>4.6337599999999998E-3</v>
      </c>
      <c r="B40" s="11">
        <f t="shared" si="7"/>
        <v>4.963943693538057E-3</v>
      </c>
      <c r="C40" s="11">
        <f t="shared" si="0"/>
        <v>-3.3018369353805723E-4</v>
      </c>
      <c r="D40" s="13">
        <f t="shared" si="8"/>
        <v>4.9586997433561644E-3</v>
      </c>
      <c r="E40" s="14">
        <f t="shared" si="9"/>
        <v>-3.249397433561646E-4</v>
      </c>
      <c r="F40" s="14">
        <f t="shared" si="10"/>
        <v>3.249397433561646E-4</v>
      </c>
      <c r="G40" s="24">
        <f t="shared" si="17"/>
        <v>-7.0124422360278604</v>
      </c>
      <c r="H40" s="17">
        <f t="shared" si="11"/>
        <v>-2.3340664637214554</v>
      </c>
      <c r="I40" s="18">
        <f t="shared" si="12"/>
        <v>-2.3441681830801402</v>
      </c>
      <c r="J40" s="17">
        <f t="shared" si="2"/>
        <v>-5.4581992892080891</v>
      </c>
      <c r="K40" s="19">
        <f t="shared" si="13"/>
        <v>1.0101719358684758E-2</v>
      </c>
      <c r="L40" s="19" t="e">
        <f t="shared" si="18"/>
        <v>#REF!</v>
      </c>
      <c r="M40" s="19">
        <f t="shared" si="14"/>
        <v>-0.43092980408135717</v>
      </c>
      <c r="N40" s="21">
        <f t="shared" si="19"/>
        <v>5.2439501818926301E-6</v>
      </c>
      <c r="O40" s="22" t="e">
        <f t="shared" si="15"/>
        <v>#REF!</v>
      </c>
      <c r="P40" s="21" t="e">
        <f t="shared" si="20"/>
        <v>#REF!</v>
      </c>
      <c r="Q40" s="23" t="e">
        <f t="shared" si="16"/>
        <v>#REF!</v>
      </c>
      <c r="R40" s="14" t="e">
        <f t="shared" si="21"/>
        <v>#REF!</v>
      </c>
      <c r="S40" s="1"/>
      <c r="T40" s="1"/>
      <c r="V40" s="5">
        <f>'PQBRT Data'!G38</f>
        <v>3703808</v>
      </c>
    </row>
    <row r="41" spans="1:22" x14ac:dyDescent="0.25">
      <c r="A41" s="1">
        <f>'PQBRT Data'!E39</f>
        <v>3.4416E-3</v>
      </c>
      <c r="B41" s="11">
        <f t="shared" si="7"/>
        <v>5.1860330363245957E-3</v>
      </c>
      <c r="C41" s="11">
        <f t="shared" si="0"/>
        <v>-1.7444330363245958E-3</v>
      </c>
      <c r="D41" s="13">
        <f t="shared" si="8"/>
        <v>5.1807762238967239E-3</v>
      </c>
      <c r="E41" s="14">
        <f t="shared" si="9"/>
        <v>-1.7391762238967239E-3</v>
      </c>
      <c r="F41" s="14">
        <f t="shared" si="10"/>
        <v>1.7391762238967239E-3</v>
      </c>
      <c r="G41" s="24">
        <f t="shared" si="17"/>
        <v>-50.53394420899361</v>
      </c>
      <c r="H41" s="17">
        <f t="shared" si="11"/>
        <v>-2.4632396069566127</v>
      </c>
      <c r="I41" s="18">
        <f t="shared" si="12"/>
        <v>-2.3232918642517166</v>
      </c>
      <c r="J41" s="17">
        <f t="shared" si="2"/>
        <v>-5.4217483079165163</v>
      </c>
      <c r="K41" s="19">
        <f t="shared" si="13"/>
        <v>-0.13994774270489607</v>
      </c>
      <c r="L41" s="19" t="e">
        <f t="shared" si="18"/>
        <v>#REF!</v>
      </c>
      <c r="M41" s="19">
        <f t="shared" si="14"/>
        <v>6.0236832426549345</v>
      </c>
      <c r="N41" s="21">
        <f t="shared" si="19"/>
        <v>5.2568124278718625E-6</v>
      </c>
      <c r="O41" s="22" t="e">
        <f t="shared" si="15"/>
        <v>#REF!</v>
      </c>
      <c r="P41" s="21" t="e">
        <f t="shared" si="20"/>
        <v>#REF!</v>
      </c>
      <c r="Q41" s="23" t="e">
        <f t="shared" si="16"/>
        <v>#REF!</v>
      </c>
      <c r="R41" s="14" t="e">
        <f t="shared" si="21"/>
        <v>#REF!</v>
      </c>
      <c r="S41" s="1"/>
      <c r="T41" s="1"/>
      <c r="V41" s="5">
        <f>'PQBRT Data'!G39</f>
        <v>3867648</v>
      </c>
    </row>
    <row r="42" spans="1:22" x14ac:dyDescent="0.25">
      <c r="A42" s="1">
        <f>'PQBRT Data'!E40</f>
        <v>3.56778E-3</v>
      </c>
      <c r="B42" s="11">
        <f t="shared" si="7"/>
        <v>5.4080867022738939E-3</v>
      </c>
      <c r="C42" s="11">
        <f t="shared" si="0"/>
        <v>-1.8403067022738939E-3</v>
      </c>
      <c r="D42" s="13">
        <f t="shared" si="8"/>
        <v>5.4028527044372825E-3</v>
      </c>
      <c r="E42" s="14">
        <f t="shared" si="9"/>
        <v>-1.8350727044372825E-3</v>
      </c>
      <c r="F42" s="14">
        <f t="shared" si="10"/>
        <v>1.8350727044372825E-3</v>
      </c>
      <c r="G42" s="24">
        <f t="shared" si="17"/>
        <v>-51.434581292492318</v>
      </c>
      <c r="H42" s="17">
        <f t="shared" si="11"/>
        <v>-2.4476019333687131</v>
      </c>
      <c r="I42" s="18">
        <f t="shared" si="12"/>
        <v>-2.3032818119809741</v>
      </c>
      <c r="J42" s="17">
        <f t="shared" si="2"/>
        <v>-5.3868098665677877</v>
      </c>
      <c r="K42" s="19">
        <f t="shared" si="13"/>
        <v>-0.14432012138773898</v>
      </c>
      <c r="L42" s="19" t="e">
        <f t="shared" si="18"/>
        <v>#REF!</v>
      </c>
      <c r="M42" s="19">
        <f t="shared" si="14"/>
        <v>6.2658473069612866</v>
      </c>
      <c r="N42" s="21">
        <f t="shared" si="19"/>
        <v>5.2339978366114023E-6</v>
      </c>
      <c r="O42" s="22" t="e">
        <f t="shared" si="15"/>
        <v>#REF!</v>
      </c>
      <c r="P42" s="21" t="e">
        <f t="shared" si="20"/>
        <v>#REF!</v>
      </c>
      <c r="Q42" s="23" t="e">
        <f t="shared" si="16"/>
        <v>#REF!</v>
      </c>
      <c r="R42" s="14" t="e">
        <f t="shared" si="21"/>
        <v>#REF!</v>
      </c>
      <c r="S42" s="1"/>
      <c r="T42" s="1"/>
      <c r="V42" s="5">
        <f>'PQBRT Data'!G40</f>
        <v>4031488</v>
      </c>
    </row>
    <row r="43" spans="1:22" x14ac:dyDescent="0.25">
      <c r="A43" s="1">
        <f>'PQBRT Data'!E41</f>
        <v>3.6751000000000002E-3</v>
      </c>
      <c r="B43" s="11">
        <f t="shared" si="7"/>
        <v>5.6301046913859541E-3</v>
      </c>
      <c r="C43" s="11">
        <f t="shared" si="0"/>
        <v>-1.9550046913859539E-3</v>
      </c>
      <c r="D43" s="13">
        <f t="shared" si="8"/>
        <v>5.6249291849778411E-3</v>
      </c>
      <c r="E43" s="14">
        <f t="shared" si="9"/>
        <v>-1.9498291849778409E-3</v>
      </c>
      <c r="F43" s="14">
        <f t="shared" si="10"/>
        <v>1.9498291849778409E-3</v>
      </c>
      <c r="G43" s="24">
        <f t="shared" si="17"/>
        <v>-53.055132784899484</v>
      </c>
      <c r="H43" s="17">
        <f t="shared" si="11"/>
        <v>-2.4347308392036435</v>
      </c>
      <c r="I43" s="18">
        <f t="shared" si="12"/>
        <v>-2.284068989677424</v>
      </c>
      <c r="J43" s="17">
        <f t="shared" si="2"/>
        <v>-5.3532634242040338</v>
      </c>
      <c r="K43" s="19">
        <f t="shared" si="13"/>
        <v>-0.15066184952621953</v>
      </c>
      <c r="L43" s="19" t="e">
        <f t="shared" si="18"/>
        <v>#REF!</v>
      </c>
      <c r="M43" s="19">
        <f t="shared" si="14"/>
        <v>6.5962039766363318</v>
      </c>
      <c r="N43" s="21">
        <f t="shared" si="19"/>
        <v>5.1755064081129842E-6</v>
      </c>
      <c r="O43" s="22" t="e">
        <f t="shared" si="15"/>
        <v>#REF!</v>
      </c>
      <c r="P43" s="21" t="e">
        <f t="shared" si="20"/>
        <v>#REF!</v>
      </c>
      <c r="Q43" s="23" t="e">
        <f t="shared" si="16"/>
        <v>#REF!</v>
      </c>
      <c r="R43" s="14" t="e">
        <f t="shared" si="21"/>
        <v>#REF!</v>
      </c>
      <c r="S43" s="1"/>
      <c r="T43" s="1"/>
      <c r="V43" s="5">
        <f>'PQBRT Data'!G41</f>
        <v>4195328</v>
      </c>
    </row>
    <row r="44" spans="1:22" x14ac:dyDescent="0.25">
      <c r="A44" s="1">
        <f>'PQBRT Data'!E42</f>
        <v>3.82234E-3</v>
      </c>
      <c r="B44" s="11">
        <f t="shared" si="7"/>
        <v>5.8520870036607745E-3</v>
      </c>
      <c r="C44" s="11">
        <f t="shared" si="0"/>
        <v>-2.0297470036607745E-3</v>
      </c>
      <c r="D44" s="13">
        <f t="shared" si="8"/>
        <v>5.8470056655184005E-3</v>
      </c>
      <c r="E44" s="14">
        <f t="shared" si="9"/>
        <v>-2.0246656655184005E-3</v>
      </c>
      <c r="F44" s="14">
        <f t="shared" si="10"/>
        <v>2.0246656655184005E-3</v>
      </c>
      <c r="G44" s="24">
        <f t="shared" si="17"/>
        <v>-52.969271847046585</v>
      </c>
      <c r="H44" s="17">
        <f t="shared" si="11"/>
        <v>-2.4176706847440061</v>
      </c>
      <c r="I44" s="18">
        <f t="shared" si="12"/>
        <v>-2.2655922982178787</v>
      </c>
      <c r="J44" s="17">
        <f t="shared" si="2"/>
        <v>-5.321002299038371</v>
      </c>
      <c r="K44" s="19">
        <f t="shared" si="13"/>
        <v>-0.15207838652612748</v>
      </c>
      <c r="L44" s="19" t="e">
        <f t="shared" si="18"/>
        <v>#REF!</v>
      </c>
      <c r="M44" s="19">
        <f t="shared" si="14"/>
        <v>6.7125222241332994</v>
      </c>
      <c r="N44" s="21">
        <f t="shared" si="19"/>
        <v>5.0813381423740062E-6</v>
      </c>
      <c r="O44" s="22" t="e">
        <f t="shared" si="15"/>
        <v>#REF!</v>
      </c>
      <c r="P44" s="21" t="e">
        <f t="shared" si="20"/>
        <v>#REF!</v>
      </c>
      <c r="Q44" s="23" t="e">
        <f t="shared" si="16"/>
        <v>#REF!</v>
      </c>
      <c r="R44" s="14" t="e">
        <f t="shared" si="21"/>
        <v>#REF!</v>
      </c>
      <c r="S44" s="1"/>
      <c r="T44" s="1"/>
      <c r="V44" s="5">
        <f>'PQBRT Data'!G42</f>
        <v>4359168</v>
      </c>
    </row>
    <row r="45" spans="1:22" x14ac:dyDescent="0.25">
      <c r="A45" s="1">
        <f>'PQBRT Data'!E43</f>
        <v>3.9490899999999997E-3</v>
      </c>
      <c r="B45" s="11">
        <f t="shared" si="7"/>
        <v>6.0740336390983562E-3</v>
      </c>
      <c r="C45" s="11">
        <f t="shared" si="0"/>
        <v>-2.1249436390983565E-3</v>
      </c>
      <c r="D45" s="13">
        <f t="shared" si="8"/>
        <v>6.0690821460589591E-3</v>
      </c>
      <c r="E45" s="14">
        <f t="shared" si="9"/>
        <v>-2.1199921460589594E-3</v>
      </c>
      <c r="F45" s="14">
        <f t="shared" si="10"/>
        <v>2.1199921460589594E-3</v>
      </c>
      <c r="G45" s="24">
        <f t="shared" si="17"/>
        <v>-53.683054730557153</v>
      </c>
      <c r="H45" s="17">
        <f t="shared" si="11"/>
        <v>-2.4035029685531555</v>
      </c>
      <c r="I45" s="18">
        <f t="shared" si="12"/>
        <v>-2.2477974039150554</v>
      </c>
      <c r="J45" s="17">
        <f t="shared" si="2"/>
        <v>-5.2899316220359385</v>
      </c>
      <c r="K45" s="19">
        <f t="shared" si="13"/>
        <v>-0.15570556463810004</v>
      </c>
      <c r="L45" s="19" t="e">
        <f t="shared" si="18"/>
        <v>#REF!</v>
      </c>
      <c r="M45" s="19">
        <f t="shared" si="14"/>
        <v>6.9270284042015104</v>
      </c>
      <c r="N45" s="21">
        <f t="shared" si="19"/>
        <v>4.9514930393970702E-6</v>
      </c>
      <c r="O45" s="22" t="e">
        <f t="shared" si="15"/>
        <v>#REF!</v>
      </c>
      <c r="P45" s="21" t="e">
        <f t="shared" si="20"/>
        <v>#REF!</v>
      </c>
      <c r="Q45" s="23" t="e">
        <f t="shared" si="16"/>
        <v>#REF!</v>
      </c>
      <c r="R45" s="14" t="e">
        <f t="shared" si="21"/>
        <v>#REF!</v>
      </c>
      <c r="S45" s="1"/>
      <c r="T45" s="1"/>
      <c r="V45" s="5">
        <f>'PQBRT Data'!G43</f>
        <v>4523008</v>
      </c>
    </row>
    <row r="46" spans="1:22" x14ac:dyDescent="0.25">
      <c r="A46" s="1">
        <f>'PQBRT Data'!E44</f>
        <v>4.0989399999999997E-3</v>
      </c>
      <c r="B46" s="11">
        <f t="shared" si="7"/>
        <v>6.2959445976986982E-3</v>
      </c>
      <c r="C46" s="11">
        <f t="shared" si="0"/>
        <v>-2.1970045976986985E-3</v>
      </c>
      <c r="D46" s="13">
        <f t="shared" si="8"/>
        <v>6.2911586265995186E-3</v>
      </c>
      <c r="E46" s="14">
        <f t="shared" si="9"/>
        <v>-2.1922186265995189E-3</v>
      </c>
      <c r="F46" s="14">
        <f t="shared" si="10"/>
        <v>2.1922186265995189E-3</v>
      </c>
      <c r="G46" s="24">
        <f t="shared" si="17"/>
        <v>-53.482574192340437</v>
      </c>
      <c r="H46" s="17">
        <f t="shared" si="11"/>
        <v>-2.3873284388095355</v>
      </c>
      <c r="I46" s="18">
        <f t="shared" si="12"/>
        <v>-2.2306357751318311</v>
      </c>
      <c r="J46" s="17">
        <f t="shared" si="2"/>
        <v>-5.2599666547995447</v>
      </c>
      <c r="K46" s="19">
        <f t="shared" si="13"/>
        <v>-0.1566926636777044</v>
      </c>
      <c r="L46" s="19" t="e">
        <f t="shared" si="18"/>
        <v>#REF!</v>
      </c>
      <c r="M46" s="19">
        <f t="shared" si="14"/>
        <v>7.0245741337329637</v>
      </c>
      <c r="N46" s="21">
        <f t="shared" si="19"/>
        <v>4.7859710991795743E-6</v>
      </c>
      <c r="O46" s="22" t="e">
        <f t="shared" si="15"/>
        <v>#REF!</v>
      </c>
      <c r="P46" s="21" t="e">
        <f t="shared" si="20"/>
        <v>#REF!</v>
      </c>
      <c r="Q46" s="23" t="e">
        <f t="shared" si="16"/>
        <v>#REF!</v>
      </c>
      <c r="R46" s="14" t="e">
        <f t="shared" si="21"/>
        <v>#REF!</v>
      </c>
      <c r="S46" s="1"/>
      <c r="T46" s="1"/>
      <c r="V46" s="5">
        <f>'PQBRT Data'!G44</f>
        <v>4686848</v>
      </c>
    </row>
    <row r="47" spans="1:22" x14ac:dyDescent="0.25">
      <c r="A47" s="1">
        <f>'PQBRT Data'!E45</f>
        <v>4.2356199999999998E-3</v>
      </c>
      <c r="B47" s="11">
        <f t="shared" si="7"/>
        <v>6.5178198794618013E-3</v>
      </c>
      <c r="C47" s="11">
        <f t="shared" si="0"/>
        <v>-2.2821998794618015E-3</v>
      </c>
      <c r="D47" s="13">
        <f t="shared" si="8"/>
        <v>6.5132351071400772E-3</v>
      </c>
      <c r="E47" s="14">
        <f t="shared" si="9"/>
        <v>-2.2776151071400774E-3</v>
      </c>
      <c r="F47" s="14">
        <f t="shared" si="10"/>
        <v>2.2776151071400774E-3</v>
      </c>
      <c r="G47" s="24">
        <f t="shared" si="17"/>
        <v>-53.772885838202612</v>
      </c>
      <c r="H47" s="17">
        <f t="shared" si="11"/>
        <v>-2.3730830096849127</v>
      </c>
      <c r="I47" s="18">
        <f t="shared" si="12"/>
        <v>-2.2140638844974703</v>
      </c>
      <c r="J47" s="17">
        <f t="shared" si="2"/>
        <v>-5.2310313966037061</v>
      </c>
      <c r="K47" s="19">
        <f t="shared" si="13"/>
        <v>-0.15901912518744243</v>
      </c>
      <c r="L47" s="19" t="e">
        <f t="shared" si="18"/>
        <v>#REF!</v>
      </c>
      <c r="M47" s="19">
        <f t="shared" si="14"/>
        <v>7.1822284036549044</v>
      </c>
      <c r="N47" s="21">
        <f t="shared" si="19"/>
        <v>4.5847723217241204E-6</v>
      </c>
      <c r="O47" s="22" t="e">
        <f t="shared" si="15"/>
        <v>#REF!</v>
      </c>
      <c r="P47" s="21" t="e">
        <f t="shared" si="20"/>
        <v>#REF!</v>
      </c>
      <c r="Q47" s="23" t="e">
        <f t="shared" si="16"/>
        <v>#REF!</v>
      </c>
      <c r="R47" s="14" t="e">
        <f t="shared" si="21"/>
        <v>#REF!</v>
      </c>
      <c r="S47" s="1"/>
      <c r="T47" s="1"/>
      <c r="V47" s="5">
        <f>'PQBRT Data'!G45</f>
        <v>4850688</v>
      </c>
    </row>
    <row r="48" spans="1:22" x14ac:dyDescent="0.25">
      <c r="A48" s="1">
        <f>'PQBRT Data'!E46</f>
        <v>4.3932800000000003E-3</v>
      </c>
      <c r="B48" s="11">
        <f t="shared" si="7"/>
        <v>6.7396594843876648E-3</v>
      </c>
      <c r="C48" s="11">
        <f t="shared" si="0"/>
        <v>-2.3463794843876645E-3</v>
      </c>
      <c r="D48" s="13">
        <f t="shared" si="8"/>
        <v>6.7353115876806358E-3</v>
      </c>
      <c r="E48" s="14">
        <f t="shared" si="9"/>
        <v>-2.3420315876806356E-3</v>
      </c>
      <c r="F48" s="14">
        <f t="shared" si="10"/>
        <v>2.3420315876806356E-3</v>
      </c>
      <c r="G48" s="24">
        <f t="shared" si="17"/>
        <v>-53.309408635020652</v>
      </c>
      <c r="H48" s="17">
        <f t="shared" si="11"/>
        <v>-2.3572111166573375</v>
      </c>
      <c r="I48" s="18">
        <f t="shared" si="12"/>
        <v>-2.1980425436985778</v>
      </c>
      <c r="J48" s="17">
        <f t="shared" si="2"/>
        <v>-5.2030574229100672</v>
      </c>
      <c r="K48" s="19">
        <f t="shared" si="13"/>
        <v>-0.15916857295875975</v>
      </c>
      <c r="L48" s="19" t="e">
        <f t="shared" si="18"/>
        <v>#REF!</v>
      </c>
      <c r="M48" s="19">
        <f t="shared" si="14"/>
        <v>7.2413781714584902</v>
      </c>
      <c r="N48" s="21">
        <f t="shared" si="19"/>
        <v>4.347896707028974E-6</v>
      </c>
      <c r="O48" s="22" t="e">
        <f t="shared" si="15"/>
        <v>#REF!</v>
      </c>
      <c r="P48" s="21" t="e">
        <f t="shared" si="20"/>
        <v>#REF!</v>
      </c>
      <c r="Q48" s="23" t="e">
        <f t="shared" si="16"/>
        <v>#REF!</v>
      </c>
      <c r="R48" s="14" t="e">
        <f t="shared" si="21"/>
        <v>#REF!</v>
      </c>
      <c r="S48" s="1"/>
      <c r="T48" s="1"/>
      <c r="V48" s="5">
        <f>'PQBRT Data'!G46</f>
        <v>5014528</v>
      </c>
    </row>
    <row r="49" spans="1:22" x14ac:dyDescent="0.25">
      <c r="A49" s="1">
        <f>'PQBRT Data'!E47</f>
        <v>4.52726E-3</v>
      </c>
      <c r="B49" s="11">
        <f t="shared" si="7"/>
        <v>6.9614634124762903E-3</v>
      </c>
      <c r="C49" s="11">
        <f t="shared" si="0"/>
        <v>-2.4342034124762903E-3</v>
      </c>
      <c r="D49" s="13">
        <f t="shared" si="8"/>
        <v>6.9573880682211953E-3</v>
      </c>
      <c r="E49" s="14">
        <f t="shared" si="9"/>
        <v>-2.4301280682211953E-3</v>
      </c>
      <c r="F49" s="14">
        <f t="shared" si="10"/>
        <v>2.4301280682211953E-3</v>
      </c>
      <c r="G49" s="24">
        <f t="shared" si="17"/>
        <v>-53.677678512415795</v>
      </c>
      <c r="H49" s="17">
        <f t="shared" si="11"/>
        <v>-2.3441645633084054</v>
      </c>
      <c r="I49" s="18">
        <f t="shared" si="12"/>
        <v>-2.1825363452556799</v>
      </c>
      <c r="J49" s="17">
        <f t="shared" si="2"/>
        <v>-5.1759829106844748</v>
      </c>
      <c r="K49" s="19">
        <f t="shared" si="13"/>
        <v>-0.16162821805272554</v>
      </c>
      <c r="L49" s="19" t="e">
        <f t="shared" si="18"/>
        <v>#REF!</v>
      </c>
      <c r="M49" s="19">
        <f t="shared" si="14"/>
        <v>7.4055224053458364</v>
      </c>
      <c r="N49" s="21">
        <f t="shared" si="19"/>
        <v>4.0753442550950023E-6</v>
      </c>
      <c r="O49" s="22" t="e">
        <f t="shared" si="15"/>
        <v>#REF!</v>
      </c>
      <c r="P49" s="21" t="e">
        <f t="shared" si="20"/>
        <v>#REF!</v>
      </c>
      <c r="Q49" s="23" t="e">
        <f t="shared" si="16"/>
        <v>#REF!</v>
      </c>
      <c r="R49" s="14" t="e">
        <f t="shared" si="21"/>
        <v>#REF!</v>
      </c>
      <c r="S49" s="1"/>
      <c r="T49" s="1"/>
      <c r="V49" s="5">
        <f>'PQBRT Data'!G47</f>
        <v>5178368</v>
      </c>
    </row>
    <row r="50" spans="1:22" x14ac:dyDescent="0.25">
      <c r="A50" s="1">
        <f>'PQBRT Data'!E48</f>
        <v>4.6591699999999998E-3</v>
      </c>
      <c r="B50" s="11">
        <f t="shared" si="7"/>
        <v>7.1832316637276752E-3</v>
      </c>
      <c r="C50" s="11">
        <f t="shared" si="0"/>
        <v>-2.5240616637276754E-3</v>
      </c>
      <c r="D50" s="13">
        <f t="shared" si="8"/>
        <v>7.1794645487617539E-3</v>
      </c>
      <c r="E50" s="14">
        <f t="shared" si="9"/>
        <v>-2.5202945487617541E-3</v>
      </c>
      <c r="F50" s="14">
        <f t="shared" si="10"/>
        <v>2.5202945487617541E-3</v>
      </c>
      <c r="G50" s="24">
        <f t="shared" si="17"/>
        <v>-54.093208635052036</v>
      </c>
      <c r="H50" s="17">
        <f t="shared" si="11"/>
        <v>-2.3316914430793636</v>
      </c>
      <c r="I50" s="18">
        <f t="shared" si="12"/>
        <v>-2.1675131912794301</v>
      </c>
      <c r="J50" s="17">
        <f t="shared" si="2"/>
        <v>-5.1497518155843576</v>
      </c>
      <c r="K50" s="19">
        <f t="shared" si="13"/>
        <v>-0.16417825179993351</v>
      </c>
      <c r="L50" s="19" t="e">
        <f t="shared" si="18"/>
        <v>#REF!</v>
      </c>
      <c r="M50" s="19">
        <f t="shared" si="14"/>
        <v>7.5744983910812138</v>
      </c>
      <c r="N50" s="21">
        <f t="shared" si="19"/>
        <v>3.7671149659213379E-6</v>
      </c>
      <c r="O50" s="22" t="e">
        <f t="shared" si="15"/>
        <v>#REF!</v>
      </c>
      <c r="P50" s="21" t="e">
        <f t="shared" si="20"/>
        <v>#REF!</v>
      </c>
      <c r="Q50" s="23" t="e">
        <f t="shared" si="16"/>
        <v>#REF!</v>
      </c>
      <c r="R50" s="14" t="e">
        <f t="shared" si="21"/>
        <v>#REF!</v>
      </c>
      <c r="S50" s="1"/>
      <c r="T50" s="1"/>
      <c r="V50" s="5">
        <f>'PQBRT Data'!G48</f>
        <v>5342208</v>
      </c>
    </row>
    <row r="51" spans="1:22" x14ac:dyDescent="0.25">
      <c r="A51" s="1">
        <f>'PQBRT Data'!E49</f>
        <v>4.77379E-3</v>
      </c>
      <c r="B51" s="11">
        <f t="shared" si="7"/>
        <v>7.4049642381418222E-3</v>
      </c>
      <c r="C51" s="11">
        <f t="shared" si="0"/>
        <v>-2.6311742381418222E-3</v>
      </c>
      <c r="D51" s="13">
        <f t="shared" si="8"/>
        <v>7.4015410293023134E-3</v>
      </c>
      <c r="E51" s="14">
        <f t="shared" si="9"/>
        <v>-2.6277510293023134E-3</v>
      </c>
      <c r="F51" s="14">
        <f t="shared" si="10"/>
        <v>2.6277510293023134E-3</v>
      </c>
      <c r="G51" s="24">
        <f t="shared" si="17"/>
        <v>-55.045383841817788</v>
      </c>
      <c r="H51" s="17">
        <f t="shared" si="11"/>
        <v>-2.3211366896122896</v>
      </c>
      <c r="I51" s="18">
        <f t="shared" si="12"/>
        <v>-2.1529438934334957</v>
      </c>
      <c r="J51" s="17">
        <f t="shared" si="2"/>
        <v>-5.124313173476132</v>
      </c>
      <c r="K51" s="19">
        <f t="shared" si="13"/>
        <v>-0.1681927961787939</v>
      </c>
      <c r="L51" s="19" t="e">
        <f t="shared" si="18"/>
        <v>#REF!</v>
      </c>
      <c r="M51" s="19">
        <f t="shared" si="14"/>
        <v>7.8122238434445004</v>
      </c>
      <c r="N51" s="21">
        <f t="shared" si="19"/>
        <v>3.4232088395088484E-6</v>
      </c>
      <c r="O51" s="22" t="e">
        <f t="shared" si="15"/>
        <v>#REF!</v>
      </c>
      <c r="P51" s="21" t="e">
        <f t="shared" si="20"/>
        <v>#REF!</v>
      </c>
      <c r="Q51" s="23" t="e">
        <f t="shared" si="16"/>
        <v>#REF!</v>
      </c>
      <c r="R51" s="14" t="e">
        <f t="shared" si="21"/>
        <v>#REF!</v>
      </c>
      <c r="S51" s="1"/>
      <c r="T51" s="1"/>
      <c r="V51" s="5">
        <f>'PQBRT Data'!G49</f>
        <v>5506048</v>
      </c>
    </row>
    <row r="52" spans="1:22" x14ac:dyDescent="0.25">
      <c r="A52" s="1">
        <f>'PQBRT Data'!E50</f>
        <v>7.5047999999999998E-3</v>
      </c>
      <c r="B52" s="11">
        <f t="shared" si="7"/>
        <v>7.6266611357187295E-3</v>
      </c>
      <c r="C52" s="11">
        <f t="shared" si="0"/>
        <v>-1.2186113571872968E-4</v>
      </c>
      <c r="D52" s="13">
        <f t="shared" si="8"/>
        <v>7.623617509842872E-3</v>
      </c>
      <c r="E52" s="14">
        <f t="shared" si="9"/>
        <v>-1.1881750984287214E-4</v>
      </c>
      <c r="F52" s="14">
        <f t="shared" si="10"/>
        <v>1.1881750984287214E-4</v>
      </c>
      <c r="G52" s="24">
        <f t="shared" si="17"/>
        <v>-1.5832202036412981</v>
      </c>
      <c r="H52" s="17">
        <f t="shared" si="11"/>
        <v>-2.1246608770454607</v>
      </c>
      <c r="I52" s="18">
        <f t="shared" si="12"/>
        <v>-2.1388018315704409</v>
      </c>
      <c r="J52" s="17">
        <f t="shared" si="2"/>
        <v>-5.0996205043982545</v>
      </c>
      <c r="K52" s="19">
        <f t="shared" si="13"/>
        <v>1.4140954524980209E-2</v>
      </c>
      <c r="L52" s="19" t="e">
        <f t="shared" si="18"/>
        <v>#REF!</v>
      </c>
      <c r="M52" s="19">
        <f t="shared" si="14"/>
        <v>-0.66116244694802062</v>
      </c>
      <c r="N52" s="21">
        <f t="shared" si="19"/>
        <v>3.0436258758575335E-6</v>
      </c>
      <c r="O52" s="22" t="e">
        <f t="shared" si="15"/>
        <v>#REF!</v>
      </c>
      <c r="P52" s="21" t="e">
        <f t="shared" si="20"/>
        <v>#REF!</v>
      </c>
      <c r="Q52" s="23" t="e">
        <f t="shared" si="16"/>
        <v>#REF!</v>
      </c>
      <c r="R52" s="14" t="e">
        <f t="shared" si="21"/>
        <v>#REF!</v>
      </c>
      <c r="S52" s="1"/>
      <c r="T52" s="1"/>
      <c r="V52" s="5">
        <f>'PQBRT Data'!G50</f>
        <v>5669888</v>
      </c>
    </row>
    <row r="53" spans="1:22" x14ac:dyDescent="0.25">
      <c r="A53" s="1">
        <f>'PQBRT Data'!E51</f>
        <v>5.0516500000000004E-3</v>
      </c>
      <c r="B53" s="11">
        <f t="shared" si="7"/>
        <v>7.8483223564583971E-3</v>
      </c>
      <c r="C53" s="11">
        <f t="shared" si="0"/>
        <v>-2.7966723564583967E-3</v>
      </c>
      <c r="D53" s="13">
        <f t="shared" si="8"/>
        <v>7.8456939903834323E-3</v>
      </c>
      <c r="E53" s="14">
        <f t="shared" si="9"/>
        <v>-2.7940439903834319E-3</v>
      </c>
      <c r="F53" s="14">
        <f t="shared" si="10"/>
        <v>2.7940439903834319E-3</v>
      </c>
      <c r="G53" s="24">
        <f t="shared" si="17"/>
        <v>-55.309532338610786</v>
      </c>
      <c r="H53" s="17">
        <f t="shared" si="11"/>
        <v>-2.2965667468606212</v>
      </c>
      <c r="I53" s="18">
        <f t="shared" si="12"/>
        <v>-2.1250626610076049</v>
      </c>
      <c r="J53" s="17">
        <f t="shared" si="2"/>
        <v>-5.0756313014519101</v>
      </c>
      <c r="K53" s="19">
        <f t="shared" si="13"/>
        <v>-0.17150408585301635</v>
      </c>
      <c r="L53" s="19" t="e">
        <f t="shared" si="18"/>
        <v>#REF!</v>
      </c>
      <c r="M53" s="19">
        <f t="shared" si="14"/>
        <v>8.0705425303410667</v>
      </c>
      <c r="N53" s="21">
        <f t="shared" si="19"/>
        <v>2.6283660749647914E-6</v>
      </c>
      <c r="O53" s="22" t="e">
        <f t="shared" si="15"/>
        <v>#REF!</v>
      </c>
      <c r="P53" s="21" t="e">
        <f t="shared" si="20"/>
        <v>#REF!</v>
      </c>
      <c r="Q53" s="23" t="e">
        <f t="shared" si="16"/>
        <v>#REF!</v>
      </c>
      <c r="R53" s="14" t="e">
        <f t="shared" si="21"/>
        <v>#REF!</v>
      </c>
      <c r="S53" s="1"/>
      <c r="T53" s="1"/>
      <c r="V53" s="5">
        <f>'PQBRT Data'!G51</f>
        <v>5833728</v>
      </c>
    </row>
    <row r="54" spans="1:22" x14ac:dyDescent="0.25">
      <c r="A54" s="1">
        <f>'PQBRT Data'!E52</f>
        <v>5.20682E-3</v>
      </c>
      <c r="B54" s="11">
        <f t="shared" si="7"/>
        <v>8.0699479003608268E-3</v>
      </c>
      <c r="C54" s="11">
        <f t="shared" si="0"/>
        <v>-2.8631279003608267E-3</v>
      </c>
      <c r="D54" s="13">
        <f t="shared" si="8"/>
        <v>8.0677704709239909E-3</v>
      </c>
      <c r="E54" s="14">
        <f t="shared" si="9"/>
        <v>-2.8609504709239909E-3</v>
      </c>
      <c r="F54" s="14">
        <f t="shared" si="10"/>
        <v>2.8609504709239909E-3</v>
      </c>
      <c r="G54" s="24">
        <f t="shared" si="17"/>
        <v>-54.946214213742572</v>
      </c>
      <c r="H54" s="17">
        <f t="shared" si="11"/>
        <v>-2.2834274356444433</v>
      </c>
      <c r="I54" s="18">
        <f t="shared" si="12"/>
        <v>-2.1117040603562431</v>
      </c>
      <c r="J54" s="17">
        <f t="shared" si="2"/>
        <v>-5.0523065904994482</v>
      </c>
      <c r="K54" s="19">
        <f t="shared" si="13"/>
        <v>-0.17172337528820014</v>
      </c>
      <c r="L54" s="19" t="e">
        <f t="shared" si="18"/>
        <v>#REF!</v>
      </c>
      <c r="M54" s="19">
        <f t="shared" si="14"/>
        <v>8.1319811100439185</v>
      </c>
      <c r="N54" s="21">
        <f t="shared" si="19"/>
        <v>2.177429436835826E-6</v>
      </c>
      <c r="O54" s="22" t="e">
        <f t="shared" si="15"/>
        <v>#REF!</v>
      </c>
      <c r="P54" s="21" t="e">
        <f t="shared" si="20"/>
        <v>#REF!</v>
      </c>
      <c r="Q54" s="23" t="e">
        <f t="shared" si="16"/>
        <v>#REF!</v>
      </c>
      <c r="R54" s="14" t="e">
        <f t="shared" si="21"/>
        <v>#REF!</v>
      </c>
      <c r="S54" s="1"/>
      <c r="T54" s="1"/>
      <c r="V54" s="5">
        <f>'PQBRT Data'!G52</f>
        <v>5997568</v>
      </c>
    </row>
    <row r="55" spans="1:22" x14ac:dyDescent="0.25">
      <c r="A55" s="1">
        <f>'PQBRT Data'!E53</f>
        <v>5.2840600000000001E-3</v>
      </c>
      <c r="B55" s="11">
        <f t="shared" si="7"/>
        <v>8.2250645533743696E-3</v>
      </c>
      <c r="C55" s="11">
        <f t="shared" si="0"/>
        <v>-2.9410045533743694E-3</v>
      </c>
      <c r="D55" s="13">
        <f t="shared" si="8"/>
        <v>8.2232240073023821E-3</v>
      </c>
      <c r="E55" s="14">
        <f t="shared" si="9"/>
        <v>-2.939164007302382E-3</v>
      </c>
      <c r="F55" s="14">
        <f t="shared" si="10"/>
        <v>2.939164007302382E-3</v>
      </c>
      <c r="G55" s="24">
        <f t="shared" si="17"/>
        <v>-55.623214106243722</v>
      </c>
      <c r="H55" s="17">
        <f t="shared" si="11"/>
        <v>-2.2770322596568722</v>
      </c>
      <c r="I55" s="18">
        <f t="shared" si="12"/>
        <v>-2.1025684258330744</v>
      </c>
      <c r="J55" s="17">
        <f t="shared" si="2"/>
        <v>-5.0363553662521312</v>
      </c>
      <c r="K55" s="19">
        <f t="shared" si="13"/>
        <v>-0.17446383382379782</v>
      </c>
      <c r="L55" s="19" t="e">
        <f t="shared" si="18"/>
        <v>#REF!</v>
      </c>
      <c r="M55" s="19">
        <f t="shared" si="14"/>
        <v>8.2976530837360123</v>
      </c>
      <c r="N55" s="21">
        <f t="shared" si="19"/>
        <v>1.8405460719874561E-6</v>
      </c>
      <c r="O55" s="22" t="e">
        <f t="shared" si="15"/>
        <v>#REF!</v>
      </c>
      <c r="P55" s="21" t="e">
        <f t="shared" si="20"/>
        <v>#REF!</v>
      </c>
      <c r="Q55" s="23" t="e">
        <f t="shared" si="16"/>
        <v>#REF!</v>
      </c>
      <c r="R55" s="14" t="e">
        <f t="shared" si="21"/>
        <v>#REF!</v>
      </c>
      <c r="S55" s="1"/>
      <c r="T55" s="1"/>
      <c r="V55" s="5">
        <f>'PQBRT Data'!G53</f>
        <v>6112256</v>
      </c>
    </row>
    <row r="56" spans="1:22" x14ac:dyDescent="0.25">
      <c r="A56" s="1">
        <f>'PQBRT Data'!E54</f>
        <v>8.7579500000000005E-3</v>
      </c>
      <c r="B56" s="11">
        <f t="shared" si="7"/>
        <v>8.4023193221446461E-3</v>
      </c>
      <c r="C56" s="11">
        <f t="shared" si="0"/>
        <v>3.5563067785535432E-4</v>
      </c>
      <c r="D56" s="13">
        <f t="shared" si="8"/>
        <v>8.4008851917348297E-3</v>
      </c>
      <c r="E56" s="14">
        <f t="shared" si="9"/>
        <v>3.5706480826517076E-4</v>
      </c>
      <c r="F56" s="14">
        <f t="shared" si="10"/>
        <v>3.5706480826517076E-4</v>
      </c>
      <c r="G56" s="24">
        <f t="shared" si="17"/>
        <v>4.0770363871130888</v>
      </c>
      <c r="H56" s="17">
        <f t="shared" si="11"/>
        <v>-2.0575975385668301</v>
      </c>
      <c r="I56" s="18">
        <f t="shared" si="12"/>
        <v>-2.0923352950440615</v>
      </c>
      <c r="J56" s="17">
        <f t="shared" si="2"/>
        <v>-5.0184878647059925</v>
      </c>
      <c r="K56" s="19">
        <f t="shared" si="13"/>
        <v>3.4737756477231319E-2</v>
      </c>
      <c r="L56" s="19" t="e">
        <f t="shared" si="18"/>
        <v>#REF!</v>
      </c>
      <c r="M56" s="19">
        <f t="shared" si="14"/>
        <v>-1.6602385171971108</v>
      </c>
      <c r="N56" s="21">
        <f t="shared" si="19"/>
        <v>1.4341304098164365E-6</v>
      </c>
      <c r="O56" s="22" t="e">
        <f t="shared" si="15"/>
        <v>#REF!</v>
      </c>
      <c r="P56" s="21" t="e">
        <f t="shared" si="20"/>
        <v>#REF!</v>
      </c>
      <c r="Q56" s="23" t="e">
        <f t="shared" si="16"/>
        <v>#REF!</v>
      </c>
      <c r="R56" s="14" t="e">
        <f t="shared" si="21"/>
        <v>#REF!</v>
      </c>
      <c r="S56" s="1"/>
      <c r="T56" s="1"/>
      <c r="V56" s="5">
        <f>'PQBRT Data'!G54</f>
        <v>6243328</v>
      </c>
    </row>
    <row r="57" spans="1:22" x14ac:dyDescent="0.25">
      <c r="A57" s="1">
        <f>'PQBRT Data'!E55</f>
        <v>5.5878400000000002E-3</v>
      </c>
      <c r="B57" s="11">
        <f t="shared" si="7"/>
        <v>8.7235353927000263E-3</v>
      </c>
      <c r="C57" s="11">
        <f t="shared" si="0"/>
        <v>-3.1356953927000261E-3</v>
      </c>
      <c r="D57" s="13">
        <f t="shared" si="8"/>
        <v>8.7228960885186394E-3</v>
      </c>
      <c r="E57" s="14">
        <f t="shared" si="9"/>
        <v>-3.1350560885186392E-3</v>
      </c>
      <c r="F57" s="14">
        <f t="shared" si="10"/>
        <v>3.1350560885186392E-3</v>
      </c>
      <c r="G57" s="24">
        <f t="shared" si="17"/>
        <v>-56.104972377853322</v>
      </c>
      <c r="H57" s="17">
        <f t="shared" si="11"/>
        <v>-2.2527560377962108</v>
      </c>
      <c r="I57" s="18">
        <f t="shared" si="12"/>
        <v>-2.0743236785766568</v>
      </c>
      <c r="J57" s="17">
        <f t="shared" si="2"/>
        <v>-4.9870387811639993</v>
      </c>
      <c r="K57" s="19">
        <f t="shared" si="13"/>
        <v>-0.17843235921955403</v>
      </c>
      <c r="L57" s="19" t="e">
        <f t="shared" si="18"/>
        <v>#REF!</v>
      </c>
      <c r="M57" s="19">
        <f t="shared" si="14"/>
        <v>8.601953545745058</v>
      </c>
      <c r="N57" s="21">
        <f t="shared" si="19"/>
        <v>6.3930418138687106E-7</v>
      </c>
      <c r="O57" s="22" t="e">
        <f t="shared" si="15"/>
        <v>#REF!</v>
      </c>
      <c r="P57" s="21" t="e">
        <f t="shared" si="20"/>
        <v>#REF!</v>
      </c>
      <c r="Q57" s="23" t="e">
        <f t="shared" si="16"/>
        <v>#REF!</v>
      </c>
      <c r="R57" s="14" t="e">
        <f t="shared" si="21"/>
        <v>#REF!</v>
      </c>
      <c r="S57" s="1"/>
      <c r="T57" s="1"/>
      <c r="V57" s="5">
        <f>'PQBRT Data'!G55</f>
        <v>6480896</v>
      </c>
    </row>
    <row r="58" spans="1:22" x14ac:dyDescent="0.25">
      <c r="A58" s="1">
        <f>'PQBRT Data'!E56</f>
        <v>6.0125100000000004E-3</v>
      </c>
      <c r="B58" s="11">
        <f t="shared" si="7"/>
        <v>9.4155563731868012E-3</v>
      </c>
      <c r="C58" s="11">
        <f t="shared" si="0"/>
        <v>-3.4030463731868008E-3</v>
      </c>
      <c r="D58" s="13">
        <f t="shared" si="8"/>
        <v>9.4168850902078861E-3</v>
      </c>
      <c r="E58" s="14">
        <f t="shared" si="9"/>
        <v>-3.4043750902078857E-3</v>
      </c>
      <c r="F58" s="14">
        <f t="shared" si="10"/>
        <v>3.4043750902078857E-3</v>
      </c>
      <c r="G58" s="24">
        <f t="shared" si="17"/>
        <v>-56.621528948939549</v>
      </c>
      <c r="H58" s="17">
        <f t="shared" si="11"/>
        <v>-2.2209441882994074</v>
      </c>
      <c r="I58" s="18">
        <f t="shared" si="12"/>
        <v>-2.0376516550706905</v>
      </c>
      <c r="J58" s="17">
        <f t="shared" si="2"/>
        <v>-4.9230077968833719</v>
      </c>
      <c r="K58" s="19">
        <f t="shared" si="13"/>
        <v>-0.18329253322871697</v>
      </c>
      <c r="L58" s="19" t="e">
        <f t="shared" si="18"/>
        <v>#REF!</v>
      </c>
      <c r="M58" s="19">
        <f t="shared" si="14"/>
        <v>8.9952830147682015</v>
      </c>
      <c r="N58" s="21">
        <f t="shared" si="19"/>
        <v>1.3287170210849603E-6</v>
      </c>
      <c r="O58" s="22" t="e">
        <f t="shared" si="15"/>
        <v>#REF!</v>
      </c>
      <c r="P58" s="21" t="e">
        <f t="shared" si="20"/>
        <v>#REF!</v>
      </c>
      <c r="Q58" s="23" t="e">
        <f t="shared" si="16"/>
        <v>#REF!</v>
      </c>
      <c r="R58" s="14" t="e">
        <f t="shared" si="21"/>
        <v>#REF!</v>
      </c>
      <c r="S58" s="1"/>
      <c r="T58" s="1"/>
      <c r="V58" s="5">
        <f>'PQBRT Data'!G56</f>
        <v>6992896</v>
      </c>
    </row>
    <row r="59" spans="1:22" x14ac:dyDescent="0.25">
      <c r="A59" s="1">
        <f>'PQBRT Data'!E57</f>
        <v>6.4116800000000003E-3</v>
      </c>
      <c r="B59" s="11">
        <f t="shared" si="7"/>
        <v>1.0107228947059911E-2</v>
      </c>
      <c r="C59" s="11">
        <f t="shared" si="0"/>
        <v>-3.6955489470599104E-3</v>
      </c>
      <c r="D59" s="13">
        <f t="shared" si="8"/>
        <v>1.0110874091897133E-2</v>
      </c>
      <c r="E59" s="14">
        <f t="shared" si="9"/>
        <v>-3.6991940918971325E-3</v>
      </c>
      <c r="F59" s="14">
        <f t="shared" si="10"/>
        <v>3.6991940918971325E-3</v>
      </c>
      <c r="G59" s="24">
        <f t="shared" si="17"/>
        <v>-57.694615013493063</v>
      </c>
      <c r="H59" s="17">
        <f t="shared" si="11"/>
        <v>-2.1930281609439337</v>
      </c>
      <c r="I59" s="18">
        <f t="shared" si="12"/>
        <v>-2.0035720676194675</v>
      </c>
      <c r="J59" s="17">
        <f t="shared" si="2"/>
        <v>-4.8635033212706649</v>
      </c>
      <c r="K59" s="19">
        <f t="shared" si="13"/>
        <v>-0.18945609332446622</v>
      </c>
      <c r="L59" s="19" t="e">
        <f t="shared" si="18"/>
        <v>#REF!</v>
      </c>
      <c r="M59" s="19">
        <f t="shared" si="14"/>
        <v>9.4559160804017086</v>
      </c>
      <c r="N59" s="21">
        <f t="shared" si="19"/>
        <v>3.645144837222114E-6</v>
      </c>
      <c r="O59" s="22" t="e">
        <f t="shared" si="15"/>
        <v>#REF!</v>
      </c>
      <c r="P59" s="21" t="e">
        <f t="shared" si="20"/>
        <v>#REF!</v>
      </c>
      <c r="Q59" s="23" t="e">
        <f t="shared" si="16"/>
        <v>#REF!</v>
      </c>
      <c r="R59" s="14" t="e">
        <f t="shared" si="21"/>
        <v>#REF!</v>
      </c>
      <c r="S59" s="1"/>
      <c r="T59" s="1"/>
      <c r="V59" s="5">
        <f>'PQBRT Data'!G57</f>
        <v>7504896</v>
      </c>
    </row>
    <row r="60" spans="1:22" x14ac:dyDescent="0.25">
      <c r="A60" s="1">
        <f>'PQBRT Data'!E58</f>
        <v>6.8345899999999998E-3</v>
      </c>
      <c r="B60" s="11">
        <f t="shared" si="7"/>
        <v>1.0798553114319357E-2</v>
      </c>
      <c r="C60" s="11">
        <f t="shared" si="0"/>
        <v>-3.963963114319357E-3</v>
      </c>
      <c r="D60" s="13">
        <f t="shared" si="8"/>
        <v>1.080486309358638E-2</v>
      </c>
      <c r="E60" s="14">
        <f t="shared" si="9"/>
        <v>-3.9702730935863798E-3</v>
      </c>
      <c r="F60" s="14">
        <f t="shared" si="10"/>
        <v>3.9702730935863798E-3</v>
      </c>
      <c r="G60" s="24">
        <f t="shared" si="17"/>
        <v>-58.090874413628036</v>
      </c>
      <c r="H60" s="17">
        <f t="shared" si="11"/>
        <v>-2.1652875331924739</v>
      </c>
      <c r="I60" s="18">
        <f t="shared" si="12"/>
        <v>-1.9717424607949727</v>
      </c>
      <c r="J60" s="17">
        <f t="shared" si="2"/>
        <v>-4.8079274119155091</v>
      </c>
      <c r="K60" s="19">
        <f t="shared" si="13"/>
        <v>-0.19354507239750118</v>
      </c>
      <c r="L60" s="19" t="e">
        <f t="shared" si="18"/>
        <v>#REF!</v>
      </c>
      <c r="M60" s="19">
        <f t="shared" si="14"/>
        <v>9.8159407856676744</v>
      </c>
      <c r="N60" s="21">
        <f t="shared" si="19"/>
        <v>6.3099792670228555E-6</v>
      </c>
      <c r="O60" s="22" t="e">
        <f t="shared" si="15"/>
        <v>#REF!</v>
      </c>
      <c r="P60" s="21" t="e">
        <f t="shared" si="20"/>
        <v>#REF!</v>
      </c>
      <c r="Q60" s="23" t="e">
        <f t="shared" si="16"/>
        <v>#REF!</v>
      </c>
      <c r="R60" s="14" t="e">
        <f t="shared" si="21"/>
        <v>#REF!</v>
      </c>
      <c r="S60" s="1"/>
      <c r="T60" s="1"/>
      <c r="V60" s="5">
        <f>'PQBRT Data'!G58</f>
        <v>8016896</v>
      </c>
    </row>
    <row r="61" spans="1:22" x14ac:dyDescent="0.25">
      <c r="A61" s="1">
        <f>'PQBRT Data'!E59</f>
        <v>7.2675500000000002E-3</v>
      </c>
      <c r="B61" s="11">
        <f t="shared" si="7"/>
        <v>1.1489528874965141E-2</v>
      </c>
      <c r="C61" s="11">
        <f t="shared" si="0"/>
        <v>-4.2219788749651406E-3</v>
      </c>
      <c r="D61" s="13">
        <f t="shared" si="8"/>
        <v>1.1498852095275626E-2</v>
      </c>
      <c r="E61" s="14">
        <f t="shared" si="9"/>
        <v>-4.2313020952756261E-3</v>
      </c>
      <c r="F61" s="14">
        <f t="shared" si="10"/>
        <v>4.2313020952756261E-3</v>
      </c>
      <c r="G61" s="24">
        <f t="shared" si="17"/>
        <v>-58.221850489857317</v>
      </c>
      <c r="H61" s="17">
        <f t="shared" si="11"/>
        <v>-2.1386119716456804</v>
      </c>
      <c r="I61" s="18">
        <f t="shared" si="12"/>
        <v>-1.9418840517889393</v>
      </c>
      <c r="J61" s="17">
        <f t="shared" si="2"/>
        <v>-4.7557933016338989</v>
      </c>
      <c r="K61" s="19">
        <f t="shared" si="13"/>
        <v>-0.1967279198567411</v>
      </c>
      <c r="L61" s="19" t="e">
        <f t="shared" si="18"/>
        <v>#REF!</v>
      </c>
      <c r="M61" s="19">
        <f t="shared" si="14"/>
        <v>10.130775814112468</v>
      </c>
      <c r="N61" s="21">
        <f t="shared" si="19"/>
        <v>9.32322031048545E-6</v>
      </c>
      <c r="O61" s="22" t="e">
        <f t="shared" si="15"/>
        <v>#REF!</v>
      </c>
      <c r="P61" s="21" t="e">
        <f t="shared" si="20"/>
        <v>#REF!</v>
      </c>
      <c r="Q61" s="23" t="e">
        <f t="shared" si="16"/>
        <v>#REF!</v>
      </c>
      <c r="R61" s="14" t="e">
        <f t="shared" si="21"/>
        <v>#REF!</v>
      </c>
      <c r="S61" s="1"/>
      <c r="T61" s="1"/>
      <c r="V61" s="5">
        <f>'PQBRT Data'!G59</f>
        <v>8528896</v>
      </c>
    </row>
    <row r="62" spans="1:22" x14ac:dyDescent="0.25">
      <c r="A62" s="1">
        <f>'PQBRT Data'!E60</f>
        <v>7.7145900000000003E-3</v>
      </c>
      <c r="B62" s="11">
        <f t="shared" si="7"/>
        <v>1.218015622899726E-2</v>
      </c>
      <c r="C62" s="11">
        <f t="shared" si="0"/>
        <v>-4.4655662289972593E-3</v>
      </c>
      <c r="D62" s="13">
        <f t="shared" si="8"/>
        <v>1.2192841096964873E-2</v>
      </c>
      <c r="E62" s="14">
        <f t="shared" si="9"/>
        <v>-4.4782510969648727E-3</v>
      </c>
      <c r="F62" s="14">
        <f t="shared" si="10"/>
        <v>4.4782510969648727E-3</v>
      </c>
      <c r="G62" s="24">
        <f t="shared" si="17"/>
        <v>-58.049113393775599</v>
      </c>
      <c r="H62" s="17">
        <f t="shared" si="11"/>
        <v>-2.1126871500245668</v>
      </c>
      <c r="I62" s="18">
        <f t="shared" si="12"/>
        <v>-1.913766862571558</v>
      </c>
      <c r="J62" s="17">
        <f t="shared" si="2"/>
        <v>-4.7066994385559404</v>
      </c>
      <c r="K62" s="19">
        <f t="shared" si="13"/>
        <v>-0.19892028745300872</v>
      </c>
      <c r="L62" s="19" t="e">
        <f t="shared" si="18"/>
        <v>#REF!</v>
      </c>
      <c r="M62" s="19">
        <f t="shared" si="14"/>
        <v>10.394175557294187</v>
      </c>
      <c r="N62" s="21">
        <f t="shared" si="19"/>
        <v>1.2684867967613367E-5</v>
      </c>
      <c r="O62" s="22" t="e">
        <f t="shared" si="15"/>
        <v>#REF!</v>
      </c>
      <c r="P62" s="21" t="e">
        <f t="shared" si="20"/>
        <v>#REF!</v>
      </c>
      <c r="Q62" s="23" t="e">
        <f t="shared" si="16"/>
        <v>#REF!</v>
      </c>
      <c r="R62" s="14" t="e">
        <f t="shared" si="21"/>
        <v>#REF!</v>
      </c>
      <c r="S62" s="1"/>
      <c r="T62" s="1"/>
      <c r="V62" s="5">
        <f>'PQBRT Data'!G60</f>
        <v>9040896</v>
      </c>
    </row>
    <row r="63" spans="1:22" x14ac:dyDescent="0.25">
      <c r="A63" s="1">
        <f>'PQBRT Data'!E61</f>
        <v>8.0968299999999993E-3</v>
      </c>
      <c r="B63" s="11">
        <f t="shared" si="7"/>
        <v>1.2870435176415717E-2</v>
      </c>
      <c r="C63" s="11">
        <f t="shared" si="0"/>
        <v>-4.7736051764157173E-3</v>
      </c>
      <c r="D63" s="13">
        <f t="shared" si="8"/>
        <v>1.288683009865412E-2</v>
      </c>
      <c r="E63" s="14">
        <f t="shared" si="9"/>
        <v>-4.7900000986541205E-3</v>
      </c>
      <c r="F63" s="14">
        <f t="shared" si="10"/>
        <v>4.7900000986541205E-3</v>
      </c>
      <c r="G63" s="24">
        <f t="shared" si="17"/>
        <v>-59.158956019258412</v>
      </c>
      <c r="H63" s="17">
        <f t="shared" si="11"/>
        <v>-2.0916849790191128</v>
      </c>
      <c r="I63" s="18">
        <f t="shared" si="12"/>
        <v>-1.8871989533593254</v>
      </c>
      <c r="J63" s="17">
        <f t="shared" si="2"/>
        <v>-4.6603106872818039</v>
      </c>
      <c r="K63" s="19">
        <f t="shared" si="13"/>
        <v>-0.20448602565978735</v>
      </c>
      <c r="L63" s="19" t="e">
        <f t="shared" si="18"/>
        <v>#REF!</v>
      </c>
      <c r="M63" s="19">
        <f t="shared" si="14"/>
        <v>10.835424918808384</v>
      </c>
      <c r="N63" s="21">
        <f t="shared" si="19"/>
        <v>1.6394922238403137E-5</v>
      </c>
      <c r="O63" s="22" t="e">
        <f t="shared" si="15"/>
        <v>#REF!</v>
      </c>
      <c r="P63" s="21" t="e">
        <f t="shared" si="20"/>
        <v>#REF!</v>
      </c>
      <c r="Q63" s="23" t="e">
        <f t="shared" si="16"/>
        <v>#REF!</v>
      </c>
      <c r="R63" s="14" t="e">
        <f t="shared" si="21"/>
        <v>#REF!</v>
      </c>
      <c r="S63" s="1"/>
      <c r="T63" s="1"/>
      <c r="V63" s="5">
        <f>'PQBRT Data'!G61</f>
        <v>9552896</v>
      </c>
    </row>
    <row r="64" spans="1:22" x14ac:dyDescent="0.25">
      <c r="A64" s="1">
        <f>'PQBRT Data'!E62</f>
        <v>8.5558100000000005E-3</v>
      </c>
      <c r="B64" s="11">
        <f t="shared" si="7"/>
        <v>1.356036571722051E-2</v>
      </c>
      <c r="C64" s="11">
        <f t="shared" si="0"/>
        <v>-5.0045557172205095E-3</v>
      </c>
      <c r="D64" s="13">
        <f t="shared" si="8"/>
        <v>1.3580819100343366E-2</v>
      </c>
      <c r="E64" s="14">
        <f t="shared" si="9"/>
        <v>-5.025009100343366E-3</v>
      </c>
      <c r="F64" s="14">
        <f t="shared" si="10"/>
        <v>5.025009100343366E-3</v>
      </c>
      <c r="G64" s="24">
        <f t="shared" si="17"/>
        <v>-58.732125892736818</v>
      </c>
      <c r="H64" s="17">
        <f t="shared" si="11"/>
        <v>-2.0677388684282065</v>
      </c>
      <c r="I64" s="18">
        <f t="shared" si="12"/>
        <v>-1.8620184704649745</v>
      </c>
      <c r="J64" s="17">
        <f t="shared" si="2"/>
        <v>-4.6163444440739685</v>
      </c>
      <c r="K64" s="19">
        <f t="shared" si="13"/>
        <v>-0.20572039796323205</v>
      </c>
      <c r="L64" s="19" t="e">
        <f t="shared" si="18"/>
        <v>#REF!</v>
      </c>
      <c r="M64" s="19">
        <f t="shared" si="14"/>
        <v>11.048246901216856</v>
      </c>
      <c r="N64" s="21">
        <f t="shared" si="19"/>
        <v>2.0453383122856494E-5</v>
      </c>
      <c r="O64" s="22" t="e">
        <f t="shared" si="15"/>
        <v>#REF!</v>
      </c>
      <c r="P64" s="21" t="e">
        <f t="shared" si="20"/>
        <v>#REF!</v>
      </c>
      <c r="Q64" s="23" t="e">
        <f t="shared" si="16"/>
        <v>#REF!</v>
      </c>
      <c r="R64" s="14" t="e">
        <f t="shared" si="21"/>
        <v>#REF!</v>
      </c>
      <c r="S64" s="1"/>
      <c r="T64" s="1"/>
      <c r="V64" s="5">
        <f>'PQBRT Data'!G62</f>
        <v>10064896</v>
      </c>
    </row>
    <row r="65" spans="1:22" x14ac:dyDescent="0.25">
      <c r="A65" s="1">
        <f>'PQBRT Data'!E63</f>
        <v>8.8949100000000007E-3</v>
      </c>
      <c r="B65" s="11">
        <f t="shared" si="7"/>
        <v>1.4112059297102504E-2</v>
      </c>
      <c r="C65" s="11">
        <f t="shared" si="0"/>
        <v>-5.2171492971025031E-3</v>
      </c>
      <c r="D65" s="13">
        <f t="shared" si="8"/>
        <v>1.4136010301694764E-2</v>
      </c>
      <c r="E65" s="14">
        <f t="shared" si="9"/>
        <v>-5.2411003016947632E-3</v>
      </c>
      <c r="F65" s="14">
        <f t="shared" si="10"/>
        <v>5.2411003016947632E-3</v>
      </c>
      <c r="G65" s="24">
        <f t="shared" si="17"/>
        <v>-58.922465788802391</v>
      </c>
      <c r="H65" s="17">
        <f t="shared" si="11"/>
        <v>-2.0508584418128959</v>
      </c>
      <c r="I65" s="18">
        <f t="shared" si="12"/>
        <v>-1.8427797789974703</v>
      </c>
      <c r="J65" s="17">
        <f t="shared" si="2"/>
        <v>-4.582752832999244</v>
      </c>
      <c r="K65" s="19">
        <f t="shared" si="13"/>
        <v>-0.20807866281542564</v>
      </c>
      <c r="L65" s="19" t="e">
        <f t="shared" si="18"/>
        <v>#REF!</v>
      </c>
      <c r="M65" s="19">
        <f t="shared" si="14"/>
        <v>11.291564254553895</v>
      </c>
      <c r="N65" s="21">
        <f t="shared" si="19"/>
        <v>2.3951004592260086E-5</v>
      </c>
      <c r="O65" s="22" t="e">
        <f t="shared" si="15"/>
        <v>#REF!</v>
      </c>
      <c r="P65" s="21" t="e">
        <f t="shared" si="20"/>
        <v>#REF!</v>
      </c>
      <c r="Q65" s="23" t="e">
        <f t="shared" si="16"/>
        <v>#REF!</v>
      </c>
      <c r="R65" s="14" t="e">
        <f t="shared" si="21"/>
        <v>#REF!</v>
      </c>
      <c r="S65" s="1"/>
      <c r="T65" s="1"/>
      <c r="V65" s="5">
        <f>'PQBRT Data'!G63</f>
        <v>10474496</v>
      </c>
    </row>
    <row r="66" spans="1:22" x14ac:dyDescent="0.25">
      <c r="A66" s="1" t="e">
        <f>'PQBRT Data'!#REF!</f>
        <v>#REF!</v>
      </c>
      <c r="B66" s="11" t="e">
        <f t="shared" si="7"/>
        <v>#REF!</v>
      </c>
      <c r="C66" s="11" t="e">
        <f t="shared" si="0"/>
        <v>#REF!</v>
      </c>
      <c r="D66" s="13" t="e">
        <f t="shared" si="8"/>
        <v>#REF!</v>
      </c>
      <c r="E66" s="14" t="e">
        <f t="shared" si="9"/>
        <v>#REF!</v>
      </c>
      <c r="F66" s="14" t="e">
        <f t="shared" si="10"/>
        <v>#REF!</v>
      </c>
      <c r="G66" s="24" t="e">
        <f t="shared" si="17"/>
        <v>#REF!</v>
      </c>
      <c r="H66" s="17" t="e">
        <f t="shared" si="11"/>
        <v>#REF!</v>
      </c>
      <c r="I66" s="18" t="e">
        <f t="shared" si="12"/>
        <v>#REF!</v>
      </c>
      <c r="J66" s="17" t="e">
        <f t="shared" si="2"/>
        <v>#REF!</v>
      </c>
      <c r="K66" s="19" t="e">
        <f t="shared" si="13"/>
        <v>#REF!</v>
      </c>
      <c r="L66" s="19" t="e">
        <f t="shared" si="18"/>
        <v>#REF!</v>
      </c>
      <c r="M66" s="19" t="e">
        <f t="shared" si="14"/>
        <v>#REF!</v>
      </c>
      <c r="N66" s="21" t="e">
        <f t="shared" si="19"/>
        <v>#REF!</v>
      </c>
      <c r="O66" s="22" t="e">
        <f t="shared" si="15"/>
        <v>#REF!</v>
      </c>
      <c r="P66" s="21" t="e">
        <f t="shared" si="20"/>
        <v>#REF!</v>
      </c>
      <c r="Q66" s="23" t="e">
        <f t="shared" si="16"/>
        <v>#REF!</v>
      </c>
      <c r="R66" s="14" t="e">
        <f t="shared" si="21"/>
        <v>#REF!</v>
      </c>
      <c r="S66" s="1"/>
      <c r="T66" s="1"/>
      <c r="V66" s="5" t="e">
        <f>'PQBRT Data'!#REF!</f>
        <v>#REF!</v>
      </c>
    </row>
    <row r="67" spans="1:22" x14ac:dyDescent="0.25">
      <c r="A67" s="1" t="e">
        <f>'PQBRT Data'!#REF!</f>
        <v>#REF!</v>
      </c>
      <c r="B67" s="11" t="e">
        <f t="shared" si="7"/>
        <v>#REF!</v>
      </c>
      <c r="C67" s="11" t="e">
        <f t="shared" si="0"/>
        <v>#REF!</v>
      </c>
      <c r="D67" s="13" t="e">
        <f t="shared" si="8"/>
        <v>#REF!</v>
      </c>
      <c r="E67" s="14" t="e">
        <f t="shared" si="9"/>
        <v>#REF!</v>
      </c>
      <c r="F67" s="14" t="e">
        <f t="shared" si="10"/>
        <v>#REF!</v>
      </c>
      <c r="G67" s="24" t="e">
        <f t="shared" si="17"/>
        <v>#REF!</v>
      </c>
      <c r="H67" s="17" t="e">
        <f t="shared" si="11"/>
        <v>#REF!</v>
      </c>
      <c r="I67" s="18" t="e">
        <f t="shared" si="12"/>
        <v>#REF!</v>
      </c>
      <c r="J67" s="17" t="e">
        <f t="shared" si="2"/>
        <v>#REF!</v>
      </c>
      <c r="K67" s="19" t="e">
        <f t="shared" si="13"/>
        <v>#REF!</v>
      </c>
      <c r="L67" s="19" t="e">
        <f t="shared" si="18"/>
        <v>#REF!</v>
      </c>
      <c r="M67" s="19" t="e">
        <f t="shared" si="14"/>
        <v>#REF!</v>
      </c>
      <c r="N67" s="21" t="e">
        <f t="shared" si="19"/>
        <v>#REF!</v>
      </c>
      <c r="O67" s="22" t="e">
        <f t="shared" si="15"/>
        <v>#REF!</v>
      </c>
      <c r="P67" s="21" t="e">
        <f t="shared" si="20"/>
        <v>#REF!</v>
      </c>
      <c r="Q67" s="23" t="e">
        <f t="shared" si="16"/>
        <v>#REF!</v>
      </c>
      <c r="R67" s="14" t="e">
        <f t="shared" si="21"/>
        <v>#REF!</v>
      </c>
      <c r="S67" s="1"/>
      <c r="T67" s="1"/>
      <c r="V67" s="5" t="e">
        <f>'PQBRT Data'!#REF!</f>
        <v>#REF!</v>
      </c>
    </row>
    <row r="68" spans="1:22" x14ac:dyDescent="0.25">
      <c r="A68" s="1" t="e">
        <f>'PQBRT Data'!#REF!</f>
        <v>#REF!</v>
      </c>
      <c r="B68" s="11" t="e">
        <f t="shared" ref="B68:B69" si="22">-6.64532878234219E-19*POWER(V68,2) + 1.36055725529172E-09*V68 - 0.0000661829623252482</f>
        <v>#REF!</v>
      </c>
      <c r="C68" s="11" t="e">
        <f t="shared" ref="C68:C69" si="23">A68-B68</f>
        <v>#REF!</v>
      </c>
      <c r="D68" s="13" t="e">
        <f t="shared" ref="D68:D69" si="24">1.35544726892431E-09*V68 -0.0000616166948638464</f>
        <v>#REF!</v>
      </c>
      <c r="E68" s="14" t="e">
        <f t="shared" ref="E68:E69" si="25">A68-D68</f>
        <v>#REF!</v>
      </c>
      <c r="F68" s="14" t="e">
        <f t="shared" ref="F68:F69" si="26">ABS(E68)</f>
        <v>#REF!</v>
      </c>
      <c r="G68" s="24" t="e">
        <f t="shared" si="17"/>
        <v>#REF!</v>
      </c>
      <c r="H68" s="17" t="e">
        <f t="shared" ref="H68:H69" si="27">LOG(A68,10)</f>
        <v>#REF!</v>
      </c>
      <c r="I68" s="18" t="e">
        <f t="shared" ref="I68:I69" si="28">(2.30258509299405)*0.482298141501016*LOG(V68,10) -9.63886585723195</f>
        <v>#REF!</v>
      </c>
      <c r="J68" s="17" t="e">
        <f t="shared" ref="J68:J69" si="29">0.842114008571208*LN(V68) - 18.1950659098772</f>
        <v>#REF!</v>
      </c>
      <c r="K68" s="19" t="e">
        <f t="shared" ref="K68:K69" si="30">H68-I68</f>
        <v>#REF!</v>
      </c>
      <c r="L68" s="19" t="e">
        <f t="shared" si="18"/>
        <v>#REF!</v>
      </c>
      <c r="M68" s="19" t="e">
        <f t="shared" si="14"/>
        <v>#REF!</v>
      </c>
      <c r="N68" s="21" t="e">
        <f t="shared" ref="N68:N69" si="31">ABS(E68-C68)</f>
        <v>#REF!</v>
      </c>
      <c r="O68" s="22" t="e">
        <f t="shared" si="15"/>
        <v>#REF!</v>
      </c>
      <c r="P68" s="21" t="e">
        <f t="shared" ref="P68:P69" si="32">C68-O68</f>
        <v>#REF!</v>
      </c>
      <c r="Q68" s="23" t="e">
        <f t="shared" si="16"/>
        <v>#REF!</v>
      </c>
      <c r="R68" s="14" t="e">
        <f t="shared" ref="R68:R69" si="33">E68-Q68</f>
        <v>#REF!</v>
      </c>
      <c r="V68" s="5" t="e">
        <f>'PQBRT Data'!#REF!</f>
        <v>#REF!</v>
      </c>
    </row>
    <row r="69" spans="1:22" x14ac:dyDescent="0.25">
      <c r="A69" s="1" t="e">
        <f>'PQBRT Data'!#REF!</f>
        <v>#REF!</v>
      </c>
      <c r="B69" s="11" t="e">
        <f t="shared" si="22"/>
        <v>#REF!</v>
      </c>
      <c r="C69" s="11" t="e">
        <f t="shared" si="23"/>
        <v>#REF!</v>
      </c>
      <c r="D69" s="13" t="e">
        <f t="shared" si="24"/>
        <v>#REF!</v>
      </c>
      <c r="E69" s="14" t="e">
        <f t="shared" si="25"/>
        <v>#REF!</v>
      </c>
      <c r="F69" s="14" t="e">
        <f t="shared" si="26"/>
        <v>#REF!</v>
      </c>
      <c r="G69" s="24" t="e">
        <f t="shared" si="17"/>
        <v>#REF!</v>
      </c>
      <c r="H69" s="17" t="e">
        <f t="shared" si="27"/>
        <v>#REF!</v>
      </c>
      <c r="I69" s="18" t="e">
        <f t="shared" si="28"/>
        <v>#REF!</v>
      </c>
      <c r="J69" s="17" t="e">
        <f t="shared" si="29"/>
        <v>#REF!</v>
      </c>
      <c r="K69" s="19" t="e">
        <f t="shared" si="30"/>
        <v>#REF!</v>
      </c>
      <c r="L69" s="19" t="e">
        <f t="shared" si="18"/>
        <v>#REF!</v>
      </c>
      <c r="M69" s="19" t="e">
        <f t="shared" ref="M69" si="34">K69/I69*100</f>
        <v>#REF!</v>
      </c>
      <c r="N69" s="21" t="e">
        <f t="shared" si="31"/>
        <v>#REF!</v>
      </c>
      <c r="O69" s="22" t="e">
        <f t="shared" ref="O69" si="35">AVERAGE($C$4:$C$67)</f>
        <v>#REF!</v>
      </c>
      <c r="P69" s="21" t="e">
        <f t="shared" si="32"/>
        <v>#REF!</v>
      </c>
      <c r="Q69" s="23" t="e">
        <f t="shared" ref="Q69" si="36">AVERAGE($E$4:$E$67)</f>
        <v>#REF!</v>
      </c>
      <c r="R69" s="14" t="e">
        <f t="shared" si="33"/>
        <v>#REF!</v>
      </c>
      <c r="V69" s="5" t="e">
        <f>'PQBRT Data'!#REF!</f>
        <v>#REF!</v>
      </c>
    </row>
    <row r="70" spans="1:22" x14ac:dyDescent="0.25">
      <c r="V70" s="5" t="e">
        <f>'PQBRT Data'!#REF!</f>
        <v>#REF!</v>
      </c>
    </row>
    <row r="71" spans="1:22" x14ac:dyDescent="0.25">
      <c r="V71" s="5" t="e">
        <f>'PQBRT Data'!#REF!</f>
        <v>#REF!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1E9D1-6E5B-4AF2-8404-AEF069555B30}">
  <dimension ref="A1:J66"/>
  <sheetViews>
    <sheetView workbookViewId="0">
      <selection activeCell="K21" sqref="K21"/>
    </sheetView>
  </sheetViews>
  <sheetFormatPr defaultRowHeight="15" x14ac:dyDescent="0.25"/>
  <cols>
    <col min="1" max="1" width="12" bestFit="1" customWidth="1"/>
    <col min="6" max="6" width="20.7109375" customWidth="1"/>
  </cols>
  <sheetData>
    <row r="1" spans="1:10" x14ac:dyDescent="0.25">
      <c r="A1" t="s">
        <v>104</v>
      </c>
      <c r="C1" t="s">
        <v>102</v>
      </c>
      <c r="D1" t="s">
        <v>103</v>
      </c>
      <c r="F1" t="s">
        <v>106</v>
      </c>
    </row>
    <row r="2" spans="1:10" x14ac:dyDescent="0.25">
      <c r="A2">
        <f>'PQBRT Calcs Segments'!A4</f>
        <v>8.8000000000000004E-6</v>
      </c>
      <c r="B2" t="e">
        <f>RANK(A2,$A$2:$A$67,1)</f>
        <v>#REF!</v>
      </c>
      <c r="C2" t="e">
        <f>(B2-0.5)/COUNT($B$2:$B$67)</f>
        <v>#REF!</v>
      </c>
      <c r="D2" s="7" t="e">
        <f>_xlfn.NORM.S.INV(C2)</f>
        <v>#REF!</v>
      </c>
      <c r="F2" t="e">
        <f>'PQBRT Calcs Segments'!#REF!</f>
        <v>#REF!</v>
      </c>
      <c r="G2" t="e">
        <f>RANK(F2,$F$2:$F$67,1)</f>
        <v>#REF!</v>
      </c>
      <c r="H2" t="e">
        <f>(G2-0.5)/COUNT($F$2:$F$67)</f>
        <v>#REF!</v>
      </c>
      <c r="I2" s="7" t="e">
        <f>_xlfn.NORM.S.INV(H2)</f>
        <v>#REF!</v>
      </c>
      <c r="J2" t="s">
        <v>105</v>
      </c>
    </row>
    <row r="3" spans="1:10" x14ac:dyDescent="0.25">
      <c r="A3">
        <f>'PQBRT Calcs Segments'!A5</f>
        <v>1.5583999999999999E-5</v>
      </c>
      <c r="B3" t="e">
        <f t="shared" ref="B3:B65" si="0">RANK(A3,$A$2:$A$67,1)</f>
        <v>#REF!</v>
      </c>
      <c r="C3" t="e">
        <f t="shared" ref="C3:C65" si="1">(B3-0.5)/COUNT($B$2:$B$67)</f>
        <v>#REF!</v>
      </c>
      <c r="D3" s="7" t="e">
        <f t="shared" ref="D3:D65" si="2">_xlfn.NORM.S.INV(C3)</f>
        <v>#REF!</v>
      </c>
      <c r="F3">
        <v>2.9718680993610735E-3</v>
      </c>
      <c r="G3" t="e">
        <f t="shared" ref="G3:G65" si="3">RANK(F3,$F$2:$F$67,1)</f>
        <v>#REF!</v>
      </c>
      <c r="H3" t="e">
        <f t="shared" ref="H3:H65" si="4">(G3-0.5)/COUNT($F$2:$F$67)</f>
        <v>#REF!</v>
      </c>
      <c r="I3" s="7" t="e">
        <f t="shared" ref="I3:I65" si="5">_xlfn.NORM.S.INV(H3)</f>
        <v>#REF!</v>
      </c>
    </row>
    <row r="4" spans="1:10" x14ac:dyDescent="0.25">
      <c r="A4">
        <f>'PQBRT Calcs Segments'!A6</f>
        <v>2.4736000000000002E-5</v>
      </c>
      <c r="B4" t="e">
        <f t="shared" si="0"/>
        <v>#REF!</v>
      </c>
      <c r="C4" t="e">
        <f t="shared" si="1"/>
        <v>#REF!</v>
      </c>
      <c r="D4" s="7" t="e">
        <f t="shared" si="2"/>
        <v>#REF!</v>
      </c>
      <c r="F4">
        <v>4.5571921179603566E-3</v>
      </c>
      <c r="G4" t="e">
        <f t="shared" si="3"/>
        <v>#REF!</v>
      </c>
      <c r="H4" t="e">
        <f t="shared" si="4"/>
        <v>#REF!</v>
      </c>
      <c r="I4" s="7" t="e">
        <f t="shared" si="5"/>
        <v>#REF!</v>
      </c>
    </row>
    <row r="5" spans="1:10" x14ac:dyDescent="0.25">
      <c r="A5">
        <f>'PQBRT Calcs Segments'!A7</f>
        <v>3.2095999999999999E-5</v>
      </c>
      <c r="B5" t="e">
        <f t="shared" si="0"/>
        <v>#REF!</v>
      </c>
      <c r="C5" t="e">
        <f t="shared" si="1"/>
        <v>#REF!</v>
      </c>
      <c r="D5" s="7" t="e">
        <f t="shared" si="2"/>
        <v>#REF!</v>
      </c>
      <c r="F5">
        <v>5.9329587896765302E-3</v>
      </c>
      <c r="G5" t="e">
        <f t="shared" si="3"/>
        <v>#REF!</v>
      </c>
      <c r="H5" t="e">
        <f t="shared" si="4"/>
        <v>#REF!</v>
      </c>
      <c r="I5" s="7" t="e">
        <f t="shared" si="5"/>
        <v>#REF!</v>
      </c>
    </row>
    <row r="6" spans="1:10" x14ac:dyDescent="0.25">
      <c r="A6">
        <f>'PQBRT Calcs Segments'!A8</f>
        <v>3.8303999999999998E-5</v>
      </c>
      <c r="B6" t="e">
        <f t="shared" si="0"/>
        <v>#REF!</v>
      </c>
      <c r="C6" t="e">
        <f t="shared" si="1"/>
        <v>#REF!</v>
      </c>
      <c r="D6" s="7" t="e">
        <f t="shared" si="2"/>
        <v>#REF!</v>
      </c>
      <c r="F6">
        <v>6.6211781428987398E-3</v>
      </c>
      <c r="G6" t="e">
        <f t="shared" si="3"/>
        <v>#REF!</v>
      </c>
      <c r="H6" t="e">
        <f t="shared" si="4"/>
        <v>#REF!</v>
      </c>
      <c r="I6" s="7" t="e">
        <f t="shared" si="5"/>
        <v>#REF!</v>
      </c>
    </row>
    <row r="7" spans="1:10" x14ac:dyDescent="0.25">
      <c r="A7">
        <f>'PQBRT Calcs Segments'!A9</f>
        <v>4.4576000000000001E-5</v>
      </c>
      <c r="B7" t="e">
        <f t="shared" si="0"/>
        <v>#REF!</v>
      </c>
      <c r="C7" t="e">
        <f t="shared" si="1"/>
        <v>#REF!</v>
      </c>
      <c r="D7" s="7" t="e">
        <f t="shared" si="2"/>
        <v>#REF!</v>
      </c>
      <c r="F7">
        <v>7.112805353726475E-3</v>
      </c>
      <c r="G7" t="e">
        <f t="shared" si="3"/>
        <v>#REF!</v>
      </c>
      <c r="H7" t="e">
        <f t="shared" si="4"/>
        <v>#REF!</v>
      </c>
      <c r="I7" s="7" t="e">
        <f t="shared" si="5"/>
        <v>#REF!</v>
      </c>
    </row>
    <row r="8" spans="1:10" x14ac:dyDescent="0.25">
      <c r="A8">
        <f>'PQBRT Calcs Segments'!A10</f>
        <v>5.1103999999999997E-5</v>
      </c>
      <c r="B8" t="e">
        <f t="shared" si="0"/>
        <v>#REF!</v>
      </c>
      <c r="C8" t="e">
        <f t="shared" si="1"/>
        <v>#REF!</v>
      </c>
      <c r="D8" s="7" t="e">
        <f t="shared" si="2"/>
        <v>#REF!</v>
      </c>
      <c r="F8">
        <v>7.6105190361761797E-3</v>
      </c>
      <c r="G8" t="e">
        <f t="shared" si="3"/>
        <v>#REF!</v>
      </c>
      <c r="H8" t="e">
        <f t="shared" si="4"/>
        <v>#REF!</v>
      </c>
      <c r="I8" s="7" t="e">
        <f t="shared" si="5"/>
        <v>#REF!</v>
      </c>
    </row>
    <row r="9" spans="1:10" x14ac:dyDescent="0.25">
      <c r="A9">
        <f>'PQBRT Calcs Segments'!A11</f>
        <v>5.664E-5</v>
      </c>
      <c r="B9" t="e">
        <f t="shared" si="0"/>
        <v>#REF!</v>
      </c>
      <c r="C9" t="e">
        <f t="shared" si="1"/>
        <v>#REF!</v>
      </c>
      <c r="D9" s="7" t="e">
        <f t="shared" si="2"/>
        <v>#REF!</v>
      </c>
      <c r="F9">
        <v>8.0875212519040708E-3</v>
      </c>
      <c r="G9" t="e">
        <f t="shared" si="3"/>
        <v>#REF!</v>
      </c>
      <c r="H9" t="e">
        <f t="shared" si="4"/>
        <v>#REF!</v>
      </c>
      <c r="I9" s="7" t="e">
        <f t="shared" si="5"/>
        <v>#REF!</v>
      </c>
    </row>
    <row r="10" spans="1:10" x14ac:dyDescent="0.25">
      <c r="A10">
        <f>'PQBRT Calcs Segments'!A12</f>
        <v>6.2943999999999999E-5</v>
      </c>
      <c r="B10" t="e">
        <f t="shared" si="0"/>
        <v>#REF!</v>
      </c>
      <c r="C10" t="e">
        <f t="shared" si="1"/>
        <v>#REF!</v>
      </c>
      <c r="D10" s="7" t="e">
        <f t="shared" si="2"/>
        <v>#REF!</v>
      </c>
      <c r="F10">
        <v>8.5229103010650061E-3</v>
      </c>
      <c r="G10" t="e">
        <f t="shared" si="3"/>
        <v>#REF!</v>
      </c>
      <c r="H10" t="e">
        <f t="shared" si="4"/>
        <v>#REF!</v>
      </c>
      <c r="I10" s="7" t="e">
        <f t="shared" si="5"/>
        <v>#REF!</v>
      </c>
    </row>
    <row r="11" spans="1:10" x14ac:dyDescent="0.25">
      <c r="A11">
        <f>'PQBRT Calcs Segments'!A13</f>
        <v>6.8960000000000004E-5</v>
      </c>
      <c r="B11" t="e">
        <f t="shared" si="0"/>
        <v>#REF!</v>
      </c>
      <c r="C11" t="e">
        <f t="shared" si="1"/>
        <v>#REF!</v>
      </c>
      <c r="D11" s="7" t="e">
        <f t="shared" si="2"/>
        <v>#REF!</v>
      </c>
      <c r="F11">
        <v>8.9639277105518882E-3</v>
      </c>
      <c r="G11" t="e">
        <f t="shared" si="3"/>
        <v>#REF!</v>
      </c>
      <c r="H11" t="e">
        <f t="shared" si="4"/>
        <v>#REF!</v>
      </c>
      <c r="I11" s="7" t="e">
        <f t="shared" si="5"/>
        <v>#REF!</v>
      </c>
    </row>
    <row r="12" spans="1:10" x14ac:dyDescent="0.25">
      <c r="A12">
        <f>'PQBRT Calcs Segments'!A14</f>
        <v>1.1568E-4</v>
      </c>
      <c r="B12" t="e">
        <f t="shared" si="0"/>
        <v>#REF!</v>
      </c>
      <c r="C12" t="e">
        <f t="shared" si="1"/>
        <v>#REF!</v>
      </c>
      <c r="D12" s="7" t="e">
        <f t="shared" si="2"/>
        <v>#REF!</v>
      </c>
      <c r="F12">
        <v>9.3398072785256126E-3</v>
      </c>
      <c r="G12" t="e">
        <f t="shared" si="3"/>
        <v>#REF!</v>
      </c>
      <c r="H12" t="e">
        <f t="shared" si="4"/>
        <v>#REF!</v>
      </c>
      <c r="I12" s="7" t="e">
        <f t="shared" si="5"/>
        <v>#REF!</v>
      </c>
    </row>
    <row r="13" spans="1:10" x14ac:dyDescent="0.25">
      <c r="A13">
        <f>'PQBRT Calcs Segments'!A15</f>
        <v>1.8908799999999999E-4</v>
      </c>
      <c r="B13" t="e">
        <f t="shared" si="0"/>
        <v>#REF!</v>
      </c>
      <c r="C13" t="e">
        <f t="shared" si="1"/>
        <v>#REF!</v>
      </c>
      <c r="D13" s="7" t="e">
        <f t="shared" si="2"/>
        <v>#REF!</v>
      </c>
      <c r="F13">
        <v>1.112546628236318E-2</v>
      </c>
      <c r="G13" t="e">
        <f t="shared" si="3"/>
        <v>#REF!</v>
      </c>
      <c r="H13" t="e">
        <f t="shared" si="4"/>
        <v>#REF!</v>
      </c>
      <c r="I13" s="7" t="e">
        <f t="shared" si="5"/>
        <v>#REF!</v>
      </c>
    </row>
    <row r="14" spans="1:10" x14ac:dyDescent="0.25">
      <c r="A14">
        <f>'PQBRT Calcs Segments'!A16</f>
        <v>2.7628800000000002E-4</v>
      </c>
      <c r="B14" t="e">
        <f t="shared" si="0"/>
        <v>#REF!</v>
      </c>
      <c r="C14" t="e">
        <f t="shared" si="1"/>
        <v>#REF!</v>
      </c>
      <c r="D14" s="7" t="e">
        <f t="shared" si="2"/>
        <v>#REF!</v>
      </c>
      <c r="F14">
        <v>1.4147791347061916E-2</v>
      </c>
      <c r="G14" t="e">
        <f t="shared" si="3"/>
        <v>#REF!</v>
      </c>
      <c r="H14" t="e">
        <f t="shared" si="4"/>
        <v>#REF!</v>
      </c>
      <c r="I14" s="7" t="e">
        <f t="shared" si="5"/>
        <v>#REF!</v>
      </c>
    </row>
    <row r="15" spans="1:10" x14ac:dyDescent="0.25">
      <c r="A15">
        <f>'PQBRT Calcs Segments'!A17</f>
        <v>3.3334400000000001E-4</v>
      </c>
      <c r="B15" t="e">
        <f t="shared" si="0"/>
        <v>#REF!</v>
      </c>
      <c r="C15" t="e">
        <f t="shared" si="1"/>
        <v>#REF!</v>
      </c>
      <c r="D15" s="7" t="e">
        <f t="shared" si="2"/>
        <v>#REF!</v>
      </c>
      <c r="F15">
        <v>1.6983756945976352E-2</v>
      </c>
      <c r="G15" t="e">
        <f t="shared" si="3"/>
        <v>#REF!</v>
      </c>
      <c r="H15" t="e">
        <f t="shared" si="4"/>
        <v>#REF!</v>
      </c>
      <c r="I15" s="7" t="e">
        <f t="shared" si="5"/>
        <v>#REF!</v>
      </c>
    </row>
    <row r="16" spans="1:10" x14ac:dyDescent="0.25">
      <c r="A16">
        <f>'PQBRT Calcs Segments'!A18</f>
        <v>4.0153600000000003E-4</v>
      </c>
      <c r="B16" t="e">
        <f t="shared" si="0"/>
        <v>#REF!</v>
      </c>
      <c r="C16" t="e">
        <f t="shared" si="1"/>
        <v>#REF!</v>
      </c>
      <c r="D16" s="7" t="e">
        <f t="shared" si="2"/>
        <v>#REF!</v>
      </c>
      <c r="F16">
        <v>1.8539471405625351E-2</v>
      </c>
      <c r="G16" t="e">
        <f t="shared" si="3"/>
        <v>#REF!</v>
      </c>
      <c r="H16" t="e">
        <f t="shared" si="4"/>
        <v>#REF!</v>
      </c>
      <c r="I16" s="7" t="e">
        <f t="shared" si="5"/>
        <v>#REF!</v>
      </c>
    </row>
    <row r="17" spans="1:9" x14ac:dyDescent="0.25">
      <c r="A17">
        <f>'PQBRT Calcs Segments'!A19</f>
        <v>4.7600000000000002E-4</v>
      </c>
      <c r="B17" t="e">
        <f t="shared" si="0"/>
        <v>#REF!</v>
      </c>
      <c r="C17" t="e">
        <f t="shared" si="1"/>
        <v>#REF!</v>
      </c>
      <c r="D17" s="7" t="e">
        <f t="shared" si="2"/>
        <v>#REF!</v>
      </c>
      <c r="F17">
        <v>2.0561711990979739E-2</v>
      </c>
      <c r="G17" t="e">
        <f t="shared" si="3"/>
        <v>#REF!</v>
      </c>
      <c r="H17" t="e">
        <f t="shared" si="4"/>
        <v>#REF!</v>
      </c>
      <c r="I17" s="7" t="e">
        <f t="shared" si="5"/>
        <v>#REF!</v>
      </c>
    </row>
    <row r="18" spans="1:9" x14ac:dyDescent="0.25">
      <c r="A18">
        <f>'PQBRT Calcs Segments'!A20</f>
        <v>5.4911999999999995E-4</v>
      </c>
      <c r="B18" t="e">
        <f t="shared" si="0"/>
        <v>#REF!</v>
      </c>
      <c r="C18" t="e">
        <f t="shared" si="1"/>
        <v>#REF!</v>
      </c>
      <c r="D18" s="7" t="e">
        <f t="shared" si="2"/>
        <v>#REF!</v>
      </c>
      <c r="F18">
        <v>2.2005090320196371E-2</v>
      </c>
      <c r="G18" t="e">
        <f t="shared" si="3"/>
        <v>#REF!</v>
      </c>
      <c r="H18" t="e">
        <f t="shared" si="4"/>
        <v>#REF!</v>
      </c>
      <c r="I18" s="7" t="e">
        <f t="shared" si="5"/>
        <v>#REF!</v>
      </c>
    </row>
    <row r="19" spans="1:9" s="8" customFormat="1" x14ac:dyDescent="0.25">
      <c r="A19" s="8">
        <f>'PQBRT Calcs Segments'!A21</f>
        <v>6.1097600000000005E-4</v>
      </c>
      <c r="B19" s="8" t="e">
        <f t="shared" si="0"/>
        <v>#REF!</v>
      </c>
      <c r="C19" s="8" t="e">
        <f t="shared" si="1"/>
        <v>#REF!</v>
      </c>
      <c r="D19" s="9" t="e">
        <f t="shared" si="2"/>
        <v>#REF!</v>
      </c>
      <c r="F19">
        <v>2.404395974044209E-2</v>
      </c>
      <c r="G19" s="8" t="e">
        <f t="shared" si="3"/>
        <v>#REF!</v>
      </c>
      <c r="H19" s="8" t="e">
        <f t="shared" si="4"/>
        <v>#REF!</v>
      </c>
      <c r="I19" s="9" t="e">
        <f t="shared" si="5"/>
        <v>#REF!</v>
      </c>
    </row>
    <row r="20" spans="1:9" x14ac:dyDescent="0.25">
      <c r="A20">
        <f>'PQBRT Calcs Segments'!A22</f>
        <v>7.9798399999999995E-4</v>
      </c>
      <c r="B20" t="e">
        <f t="shared" si="0"/>
        <v>#REF!</v>
      </c>
      <c r="C20" t="e">
        <f t="shared" si="1"/>
        <v>#REF!</v>
      </c>
      <c r="D20" s="7" t="e">
        <f t="shared" si="2"/>
        <v>#REF!</v>
      </c>
      <c r="F20">
        <v>2.7779704822045895E-2</v>
      </c>
      <c r="G20" t="e">
        <f t="shared" si="3"/>
        <v>#REF!</v>
      </c>
      <c r="H20" t="e">
        <f t="shared" si="4"/>
        <v>#REF!</v>
      </c>
      <c r="I20" s="7" t="e">
        <f t="shared" si="5"/>
        <v>#REF!</v>
      </c>
    </row>
    <row r="21" spans="1:9" x14ac:dyDescent="0.25">
      <c r="A21">
        <f>'PQBRT Calcs Segments'!A24</f>
        <v>1.0666199999999999E-3</v>
      </c>
      <c r="B21" t="e">
        <f t="shared" si="0"/>
        <v>#REF!</v>
      </c>
      <c r="C21" t="e">
        <f t="shared" si="1"/>
        <v>#REF!</v>
      </c>
      <c r="D21" s="7" t="e">
        <f t="shared" si="2"/>
        <v>#REF!</v>
      </c>
      <c r="F21">
        <v>3.2569003669133019E-2</v>
      </c>
      <c r="G21" t="e">
        <f t="shared" si="3"/>
        <v>#REF!</v>
      </c>
      <c r="H21" t="e">
        <f t="shared" si="4"/>
        <v>#REF!</v>
      </c>
      <c r="I21" s="7" t="e">
        <f t="shared" si="5"/>
        <v>#REF!</v>
      </c>
    </row>
    <row r="22" spans="1:9" x14ac:dyDescent="0.25">
      <c r="A22">
        <f>'PQBRT Calcs Segments'!A23</f>
        <v>9.2800000000000001E-4</v>
      </c>
      <c r="B22" t="e">
        <f t="shared" si="0"/>
        <v>#REF!</v>
      </c>
      <c r="C22" t="e">
        <f t="shared" si="1"/>
        <v>#REF!</v>
      </c>
      <c r="D22" s="7" t="e">
        <f t="shared" si="2"/>
        <v>#REF!</v>
      </c>
      <c r="F22">
        <v>3.4549384943874183E-2</v>
      </c>
      <c r="G22" t="e">
        <f t="shared" si="3"/>
        <v>#REF!</v>
      </c>
      <c r="H22" t="e">
        <f t="shared" si="4"/>
        <v>#REF!</v>
      </c>
      <c r="I22" s="7" t="e">
        <f t="shared" si="5"/>
        <v>#REF!</v>
      </c>
    </row>
    <row r="23" spans="1:9" x14ac:dyDescent="0.25">
      <c r="A23">
        <f>'PQBRT Calcs Segments'!A26</f>
        <v>1.57485E-3</v>
      </c>
      <c r="B23" t="e">
        <f t="shared" si="0"/>
        <v>#REF!</v>
      </c>
      <c r="C23" t="e">
        <f t="shared" si="1"/>
        <v>#REF!</v>
      </c>
      <c r="D23" s="7" t="e">
        <f t="shared" si="2"/>
        <v>#REF!</v>
      </c>
      <c r="F23">
        <v>3.7643857400643736E-2</v>
      </c>
      <c r="G23" t="e">
        <f t="shared" si="3"/>
        <v>#REF!</v>
      </c>
      <c r="H23" t="e">
        <f t="shared" si="4"/>
        <v>#REF!</v>
      </c>
      <c r="I23" s="7" t="e">
        <f t="shared" si="5"/>
        <v>#REF!</v>
      </c>
    </row>
    <row r="24" spans="1:9" x14ac:dyDescent="0.25">
      <c r="A24">
        <f>'PQBRT Calcs Segments'!A25</f>
        <v>1.2012500000000001E-3</v>
      </c>
      <c r="B24" t="e">
        <f t="shared" si="0"/>
        <v>#REF!</v>
      </c>
      <c r="C24" t="e">
        <f t="shared" si="1"/>
        <v>#REF!</v>
      </c>
      <c r="D24" s="7" t="e">
        <f t="shared" si="2"/>
        <v>#REF!</v>
      </c>
      <c r="F24">
        <v>4.3884963256222514E-2</v>
      </c>
      <c r="G24" t="e">
        <f t="shared" si="3"/>
        <v>#REF!</v>
      </c>
      <c r="H24" t="e">
        <f t="shared" si="4"/>
        <v>#REF!</v>
      </c>
      <c r="I24" s="7" t="e">
        <f t="shared" si="5"/>
        <v>#REF!</v>
      </c>
    </row>
    <row r="25" spans="1:9" x14ac:dyDescent="0.25">
      <c r="A25">
        <f>'PQBRT Calcs Segments'!A27</f>
        <v>1.8320000000000001E-3</v>
      </c>
      <c r="B25" t="e">
        <f t="shared" si="0"/>
        <v>#REF!</v>
      </c>
      <c r="C25" t="e">
        <f t="shared" si="1"/>
        <v>#REF!</v>
      </c>
      <c r="D25" s="7" t="e">
        <f t="shared" si="2"/>
        <v>#REF!</v>
      </c>
      <c r="F25">
        <v>4.670963498037637E-2</v>
      </c>
      <c r="G25" t="e">
        <f t="shared" si="3"/>
        <v>#REF!</v>
      </c>
      <c r="H25" t="e">
        <f t="shared" si="4"/>
        <v>#REF!</v>
      </c>
      <c r="I25" s="7" t="e">
        <f t="shared" si="5"/>
        <v>#REF!</v>
      </c>
    </row>
    <row r="26" spans="1:9" x14ac:dyDescent="0.25">
      <c r="A26">
        <f>'PQBRT Calcs Segments'!A29</f>
        <v>1.97606E-3</v>
      </c>
      <c r="B26" t="e">
        <f t="shared" si="0"/>
        <v>#REF!</v>
      </c>
      <c r="C26" t="e">
        <f t="shared" si="1"/>
        <v>#REF!</v>
      </c>
      <c r="D26" s="7" t="e">
        <f t="shared" si="2"/>
        <v>#REF!</v>
      </c>
      <c r="F26">
        <v>4.7832729380623891E-2</v>
      </c>
      <c r="G26" t="e">
        <f t="shared" si="3"/>
        <v>#REF!</v>
      </c>
      <c r="H26" t="e">
        <f t="shared" si="4"/>
        <v>#REF!</v>
      </c>
      <c r="I26" s="7" t="e">
        <f t="shared" si="5"/>
        <v>#REF!</v>
      </c>
    </row>
    <row r="27" spans="1:9" x14ac:dyDescent="0.25">
      <c r="A27">
        <f>'PQBRT Calcs Segments'!A30</f>
        <v>2.6045399999999998E-3</v>
      </c>
      <c r="B27" t="e">
        <f t="shared" si="0"/>
        <v>#REF!</v>
      </c>
      <c r="C27" t="e">
        <f t="shared" si="1"/>
        <v>#REF!</v>
      </c>
      <c r="D27" s="7" t="e">
        <f t="shared" si="2"/>
        <v>#REF!</v>
      </c>
      <c r="F27">
        <v>4.8126499976624104E-2</v>
      </c>
      <c r="G27" t="e">
        <f t="shared" si="3"/>
        <v>#REF!</v>
      </c>
      <c r="H27" t="e">
        <f t="shared" si="4"/>
        <v>#REF!</v>
      </c>
      <c r="I27" s="7" t="e">
        <f t="shared" si="5"/>
        <v>#REF!</v>
      </c>
    </row>
    <row r="28" spans="1:9" x14ac:dyDescent="0.25">
      <c r="A28">
        <f>'PQBRT Calcs Segments'!A31</f>
        <v>2.0458199999999998E-3</v>
      </c>
      <c r="B28" t="e">
        <f t="shared" si="0"/>
        <v>#REF!</v>
      </c>
      <c r="C28" t="e">
        <f t="shared" si="1"/>
        <v>#REF!</v>
      </c>
      <c r="D28" s="7" t="e">
        <f t="shared" si="2"/>
        <v>#REF!</v>
      </c>
      <c r="F28">
        <v>4.8186927687911378E-2</v>
      </c>
      <c r="G28" t="e">
        <f t="shared" si="3"/>
        <v>#REF!</v>
      </c>
      <c r="H28" t="e">
        <f t="shared" si="4"/>
        <v>#REF!</v>
      </c>
      <c r="I28" s="7" t="e">
        <f t="shared" si="5"/>
        <v>#REF!</v>
      </c>
    </row>
    <row r="29" spans="1:9" x14ac:dyDescent="0.25">
      <c r="A29">
        <f>'PQBRT Calcs Segments'!A28</f>
        <v>1.8382400000000001E-3</v>
      </c>
      <c r="B29" t="e">
        <f t="shared" si="0"/>
        <v>#REF!</v>
      </c>
      <c r="C29" t="e">
        <f t="shared" si="1"/>
        <v>#REF!</v>
      </c>
      <c r="D29" s="7" t="e">
        <f t="shared" si="2"/>
        <v>#REF!</v>
      </c>
      <c r="F29">
        <v>4.9906813162132482E-2</v>
      </c>
      <c r="G29" t="e">
        <f t="shared" si="3"/>
        <v>#REF!</v>
      </c>
      <c r="H29" t="e">
        <f t="shared" si="4"/>
        <v>#REF!</v>
      </c>
      <c r="I29" s="7" t="e">
        <f t="shared" si="5"/>
        <v>#REF!</v>
      </c>
    </row>
    <row r="30" spans="1:9" x14ac:dyDescent="0.25">
      <c r="A30">
        <f>'PQBRT Calcs Segments'!A32</f>
        <v>2.1936600000000001E-3</v>
      </c>
      <c r="B30" t="e">
        <f t="shared" si="0"/>
        <v>#REF!</v>
      </c>
      <c r="C30" t="e">
        <f t="shared" si="1"/>
        <v>#REF!</v>
      </c>
      <c r="D30" s="7" t="e">
        <f t="shared" si="2"/>
        <v>#REF!</v>
      </c>
      <c r="F30">
        <v>5.2273415805742025E-2</v>
      </c>
      <c r="G30" t="e">
        <f t="shared" si="3"/>
        <v>#REF!</v>
      </c>
      <c r="H30" t="e">
        <f t="shared" si="4"/>
        <v>#REF!</v>
      </c>
      <c r="I30" s="7" t="e">
        <f t="shared" si="5"/>
        <v>#REF!</v>
      </c>
    </row>
    <row r="31" spans="1:9" x14ac:dyDescent="0.25">
      <c r="A31">
        <f>'PQBRT Calcs Segments'!A35</f>
        <v>2.9188500000000002E-3</v>
      </c>
      <c r="B31" t="e">
        <f t="shared" si="0"/>
        <v>#REF!</v>
      </c>
      <c r="C31" t="e">
        <f t="shared" si="1"/>
        <v>#REF!</v>
      </c>
      <c r="D31" s="7" t="e">
        <f t="shared" si="2"/>
        <v>#REF!</v>
      </c>
      <c r="F31">
        <v>5.653547558834187E-2</v>
      </c>
      <c r="G31" t="e">
        <f t="shared" si="3"/>
        <v>#REF!</v>
      </c>
      <c r="H31" t="e">
        <f t="shared" si="4"/>
        <v>#REF!</v>
      </c>
      <c r="I31" s="7" t="e">
        <f t="shared" si="5"/>
        <v>#REF!</v>
      </c>
    </row>
    <row r="32" spans="1:9" x14ac:dyDescent="0.25">
      <c r="A32">
        <f>'PQBRT Calcs Segments'!A33</f>
        <v>2.7937000000000001E-3</v>
      </c>
      <c r="B32" t="e">
        <f t="shared" si="0"/>
        <v>#REF!</v>
      </c>
      <c r="C32" t="e">
        <f t="shared" si="1"/>
        <v>#REF!</v>
      </c>
      <c r="D32" s="7" t="e">
        <f t="shared" si="2"/>
        <v>#REF!</v>
      </c>
      <c r="F32">
        <v>5.7121362028579113E-2</v>
      </c>
      <c r="G32" t="e">
        <f t="shared" si="3"/>
        <v>#REF!</v>
      </c>
      <c r="H32" t="e">
        <f t="shared" si="4"/>
        <v>#REF!</v>
      </c>
      <c r="I32" s="7" t="e">
        <f t="shared" si="5"/>
        <v>#REF!</v>
      </c>
    </row>
    <row r="33" spans="1:9" x14ac:dyDescent="0.25">
      <c r="A33">
        <f>'PQBRT Calcs Segments'!A37</f>
        <v>2.87309E-3</v>
      </c>
      <c r="B33" t="e">
        <f t="shared" si="0"/>
        <v>#REF!</v>
      </c>
      <c r="C33" t="e">
        <f t="shared" si="1"/>
        <v>#REF!</v>
      </c>
      <c r="D33" s="7" t="e">
        <f t="shared" si="2"/>
        <v>#REF!</v>
      </c>
      <c r="F33">
        <v>5.8123145131694309E-2</v>
      </c>
      <c r="G33" t="e">
        <f t="shared" si="3"/>
        <v>#REF!</v>
      </c>
      <c r="H33" t="e">
        <f t="shared" si="4"/>
        <v>#REF!</v>
      </c>
      <c r="I33" s="7" t="e">
        <f t="shared" si="5"/>
        <v>#REF!</v>
      </c>
    </row>
    <row r="34" spans="1:9" x14ac:dyDescent="0.25">
      <c r="A34">
        <f>'PQBRT Calcs Segments'!A34</f>
        <v>2.9427500000000001E-3</v>
      </c>
      <c r="B34" t="e">
        <f t="shared" si="0"/>
        <v>#REF!</v>
      </c>
      <c r="C34" t="e">
        <f t="shared" si="1"/>
        <v>#REF!</v>
      </c>
      <c r="D34" s="7" t="e">
        <f t="shared" si="2"/>
        <v>#REF!</v>
      </c>
      <c r="F34">
        <v>6.0723883275034377E-2</v>
      </c>
      <c r="G34" t="e">
        <f t="shared" si="3"/>
        <v>#REF!</v>
      </c>
      <c r="H34" t="e">
        <f t="shared" si="4"/>
        <v>#REF!</v>
      </c>
      <c r="I34" s="7" t="e">
        <f t="shared" si="5"/>
        <v>#REF!</v>
      </c>
    </row>
    <row r="35" spans="1:9" x14ac:dyDescent="0.25">
      <c r="A35">
        <f>'PQBRT Calcs Segments'!A36</f>
        <v>2.72544E-3</v>
      </c>
      <c r="B35" t="e">
        <f t="shared" si="0"/>
        <v>#REF!</v>
      </c>
      <c r="C35" t="e">
        <f t="shared" si="1"/>
        <v>#REF!</v>
      </c>
      <c r="D35" s="7" t="e">
        <f t="shared" si="2"/>
        <v>#REF!</v>
      </c>
      <c r="F35">
        <v>6.3478106461992076E-2</v>
      </c>
      <c r="G35" t="e">
        <f t="shared" si="3"/>
        <v>#REF!</v>
      </c>
      <c r="H35" t="e">
        <f t="shared" si="4"/>
        <v>#REF!</v>
      </c>
      <c r="I35" s="7" t="e">
        <f t="shared" si="5"/>
        <v>#REF!</v>
      </c>
    </row>
    <row r="36" spans="1:9" x14ac:dyDescent="0.25">
      <c r="A36">
        <f>'PQBRT Calcs Segments'!A40</f>
        <v>4.6337599999999998E-3</v>
      </c>
      <c r="B36" t="e">
        <f t="shared" si="0"/>
        <v>#REF!</v>
      </c>
      <c r="C36" t="e">
        <f t="shared" si="1"/>
        <v>#REF!</v>
      </c>
      <c r="D36" s="7" t="e">
        <f t="shared" si="2"/>
        <v>#REF!</v>
      </c>
      <c r="F36">
        <v>6.6821553409061069E-2</v>
      </c>
      <c r="G36" t="e">
        <f t="shared" si="3"/>
        <v>#REF!</v>
      </c>
      <c r="H36" t="e">
        <f t="shared" si="4"/>
        <v>#REF!</v>
      </c>
      <c r="I36" s="7" t="e">
        <f t="shared" si="5"/>
        <v>#REF!</v>
      </c>
    </row>
    <row r="37" spans="1:9" x14ac:dyDescent="0.25">
      <c r="A37">
        <f>'PQBRT Calcs Segments'!A43</f>
        <v>3.6751000000000002E-3</v>
      </c>
      <c r="B37" t="e">
        <f t="shared" si="0"/>
        <v>#REF!</v>
      </c>
      <c r="C37" t="e">
        <f t="shared" si="1"/>
        <v>#REF!</v>
      </c>
      <c r="D37" s="7" t="e">
        <f t="shared" si="2"/>
        <v>#REF!</v>
      </c>
      <c r="F37">
        <v>6.6990596355010895E-2</v>
      </c>
      <c r="G37" t="e">
        <f t="shared" si="3"/>
        <v>#REF!</v>
      </c>
      <c r="H37" t="e">
        <f t="shared" si="4"/>
        <v>#REF!</v>
      </c>
      <c r="I37" s="7" t="e">
        <f t="shared" si="5"/>
        <v>#REF!</v>
      </c>
    </row>
    <row r="38" spans="1:9" x14ac:dyDescent="0.25">
      <c r="A38">
        <f>'PQBRT Calcs Segments'!A38</f>
        <v>3.0104300000000001E-3</v>
      </c>
      <c r="B38" t="e">
        <f t="shared" si="0"/>
        <v>#REF!</v>
      </c>
      <c r="C38" t="e">
        <f t="shared" si="1"/>
        <v>#REF!</v>
      </c>
      <c r="D38" s="7" t="e">
        <f t="shared" si="2"/>
        <v>#REF!</v>
      </c>
      <c r="F38">
        <v>7.0278303906682327E-2</v>
      </c>
      <c r="G38" t="e">
        <f t="shared" si="3"/>
        <v>#REF!</v>
      </c>
      <c r="H38" t="e">
        <f t="shared" si="4"/>
        <v>#REF!</v>
      </c>
      <c r="I38" s="7" t="e">
        <f t="shared" si="5"/>
        <v>#REF!</v>
      </c>
    </row>
    <row r="39" spans="1:9" x14ac:dyDescent="0.25">
      <c r="A39">
        <f>'PQBRT Calcs Segments'!A39</f>
        <v>3.1471699999999999E-3</v>
      </c>
      <c r="B39" t="e">
        <f t="shared" si="0"/>
        <v>#REF!</v>
      </c>
      <c r="C39" t="e">
        <f t="shared" si="1"/>
        <v>#REF!</v>
      </c>
      <c r="D39" s="7" t="e">
        <f t="shared" si="2"/>
        <v>#REF!</v>
      </c>
      <c r="F39">
        <v>7.0717890240023423E-2</v>
      </c>
      <c r="G39" t="e">
        <f t="shared" si="3"/>
        <v>#REF!</v>
      </c>
      <c r="H39" t="e">
        <f t="shared" si="4"/>
        <v>#REF!</v>
      </c>
      <c r="I39" s="7" t="e">
        <f t="shared" si="5"/>
        <v>#REF!</v>
      </c>
    </row>
    <row r="40" spans="1:9" x14ac:dyDescent="0.25">
      <c r="A40">
        <f>'PQBRT Calcs Segments'!A41</f>
        <v>3.4416E-3</v>
      </c>
      <c r="B40" t="e">
        <f t="shared" si="0"/>
        <v>#REF!</v>
      </c>
      <c r="C40" t="e">
        <f t="shared" si="1"/>
        <v>#REF!</v>
      </c>
      <c r="D40" s="7" t="e">
        <f t="shared" si="2"/>
        <v>#REF!</v>
      </c>
      <c r="F40">
        <v>7.1938445910375348E-2</v>
      </c>
      <c r="G40" t="e">
        <f t="shared" si="3"/>
        <v>#REF!</v>
      </c>
      <c r="H40" t="e">
        <f t="shared" si="4"/>
        <v>#REF!</v>
      </c>
      <c r="I40" s="7" t="e">
        <f t="shared" si="5"/>
        <v>#REF!</v>
      </c>
    </row>
    <row r="41" spans="1:9" x14ac:dyDescent="0.25">
      <c r="A41">
        <f>'PQBRT Calcs Segments'!A42</f>
        <v>3.56778E-3</v>
      </c>
      <c r="B41" t="e">
        <f t="shared" si="0"/>
        <v>#REF!</v>
      </c>
      <c r="C41" t="e">
        <f t="shared" si="1"/>
        <v>#REF!</v>
      </c>
      <c r="D41" s="7" t="e">
        <f t="shared" si="2"/>
        <v>#REF!</v>
      </c>
      <c r="F41">
        <v>7.3144241058336237E-2</v>
      </c>
      <c r="G41" t="e">
        <f t="shared" si="3"/>
        <v>#REF!</v>
      </c>
      <c r="H41" t="e">
        <f t="shared" si="4"/>
        <v>#REF!</v>
      </c>
      <c r="I41" s="7" t="e">
        <f t="shared" si="5"/>
        <v>#REF!</v>
      </c>
    </row>
    <row r="42" spans="1:9" x14ac:dyDescent="0.25">
      <c r="A42">
        <f>'PQBRT Calcs Segments'!A46</f>
        <v>4.0989399999999997E-3</v>
      </c>
      <c r="B42" t="e">
        <f t="shared" si="0"/>
        <v>#REF!</v>
      </c>
      <c r="C42" t="e">
        <f t="shared" si="1"/>
        <v>#REF!</v>
      </c>
      <c r="D42" s="7" t="e">
        <f t="shared" si="2"/>
        <v>#REF!</v>
      </c>
      <c r="F42">
        <v>7.3249368597961301E-2</v>
      </c>
      <c r="G42" t="e">
        <f t="shared" si="3"/>
        <v>#REF!</v>
      </c>
      <c r="H42" t="e">
        <f t="shared" si="4"/>
        <v>#REF!</v>
      </c>
      <c r="I42" s="7" t="e">
        <f t="shared" si="5"/>
        <v>#REF!</v>
      </c>
    </row>
    <row r="43" spans="1:9" x14ac:dyDescent="0.25">
      <c r="A43">
        <f>'PQBRT Calcs Segments'!A44</f>
        <v>3.82234E-3</v>
      </c>
      <c r="B43" t="e">
        <f t="shared" si="0"/>
        <v>#REF!</v>
      </c>
      <c r="C43" t="e">
        <f t="shared" si="1"/>
        <v>#REF!</v>
      </c>
      <c r="D43" s="7" t="e">
        <f t="shared" si="2"/>
        <v>#REF!</v>
      </c>
      <c r="F43">
        <v>7.4654202828775829E-2</v>
      </c>
      <c r="G43" t="e">
        <f t="shared" si="3"/>
        <v>#REF!</v>
      </c>
      <c r="H43" t="e">
        <f t="shared" si="4"/>
        <v>#REF!</v>
      </c>
      <c r="I43" s="7" t="e">
        <f t="shared" si="5"/>
        <v>#REF!</v>
      </c>
    </row>
    <row r="44" spans="1:9" x14ac:dyDescent="0.25">
      <c r="A44">
        <f>'PQBRT Calcs Segments'!A45</f>
        <v>3.9490899999999997E-3</v>
      </c>
      <c r="B44" t="e">
        <f t="shared" si="0"/>
        <v>#REF!</v>
      </c>
      <c r="C44" t="e">
        <f t="shared" si="1"/>
        <v>#REF!</v>
      </c>
      <c r="D44" s="7" t="e">
        <f t="shared" si="2"/>
        <v>#REF!</v>
      </c>
      <c r="F44">
        <v>7.9430976325360628E-2</v>
      </c>
      <c r="G44" t="e">
        <f t="shared" si="3"/>
        <v>#REF!</v>
      </c>
      <c r="H44" t="e">
        <f t="shared" si="4"/>
        <v>#REF!</v>
      </c>
      <c r="I44" s="7" t="e">
        <f t="shared" si="5"/>
        <v>#REF!</v>
      </c>
    </row>
    <row r="45" spans="1:9" x14ac:dyDescent="0.25">
      <c r="A45">
        <f>'PQBRT Calcs Segments'!A47</f>
        <v>4.2356199999999998E-3</v>
      </c>
      <c r="B45" t="e">
        <f t="shared" si="0"/>
        <v>#REF!</v>
      </c>
      <c r="C45" t="e">
        <f t="shared" si="1"/>
        <v>#REF!</v>
      </c>
      <c r="D45" s="7" t="e">
        <f t="shared" si="2"/>
        <v>#REF!</v>
      </c>
      <c r="F45">
        <v>8.1018886686994168E-2</v>
      </c>
      <c r="G45" t="e">
        <f t="shared" si="3"/>
        <v>#REF!</v>
      </c>
      <c r="H45" t="e">
        <f t="shared" si="4"/>
        <v>#REF!</v>
      </c>
      <c r="I45" s="7" t="e">
        <f t="shared" si="5"/>
        <v>#REF!</v>
      </c>
    </row>
    <row r="46" spans="1:9" x14ac:dyDescent="0.25">
      <c r="A46">
        <f>'PQBRT Calcs Segments'!A48</f>
        <v>4.3932800000000003E-3</v>
      </c>
      <c r="B46" t="e">
        <f t="shared" si="0"/>
        <v>#REF!</v>
      </c>
      <c r="C46" t="e">
        <f t="shared" si="1"/>
        <v>#REF!</v>
      </c>
      <c r="D46" s="7" t="e">
        <f t="shared" si="2"/>
        <v>#REF!</v>
      </c>
      <c r="F46">
        <v>8.2261230236363475E-2</v>
      </c>
      <c r="G46" t="e">
        <f t="shared" si="3"/>
        <v>#REF!</v>
      </c>
      <c r="H46" t="e">
        <f t="shared" si="4"/>
        <v>#REF!</v>
      </c>
      <c r="I46" s="7" t="e">
        <f t="shared" si="5"/>
        <v>#REF!</v>
      </c>
    </row>
    <row r="47" spans="1:9" x14ac:dyDescent="0.25">
      <c r="A47">
        <f>'PQBRT Calcs Segments'!A53</f>
        <v>5.0516500000000004E-3</v>
      </c>
      <c r="B47" t="e">
        <f t="shared" si="0"/>
        <v>#REF!</v>
      </c>
      <c r="C47" t="e">
        <f t="shared" si="1"/>
        <v>#REF!</v>
      </c>
      <c r="D47" s="7" t="e">
        <f t="shared" si="2"/>
        <v>#REF!</v>
      </c>
      <c r="F47">
        <v>8.3540289681087412E-2</v>
      </c>
      <c r="G47" t="e">
        <f t="shared" si="3"/>
        <v>#REF!</v>
      </c>
      <c r="H47" t="e">
        <f t="shared" si="4"/>
        <v>#REF!</v>
      </c>
      <c r="I47" s="7" t="e">
        <f t="shared" si="5"/>
        <v>#REF!</v>
      </c>
    </row>
    <row r="48" spans="1:9" x14ac:dyDescent="0.25">
      <c r="A48">
        <f>'PQBRT Calcs Segments'!A49</f>
        <v>4.52726E-3</v>
      </c>
      <c r="B48" t="e">
        <f t="shared" si="0"/>
        <v>#REF!</v>
      </c>
      <c r="C48" t="e">
        <f t="shared" si="1"/>
        <v>#REF!</v>
      </c>
      <c r="D48" s="7" t="e">
        <f t="shared" si="2"/>
        <v>#REF!</v>
      </c>
      <c r="F48">
        <v>8.439431260458255E-2</v>
      </c>
      <c r="G48" t="e">
        <f t="shared" si="3"/>
        <v>#REF!</v>
      </c>
      <c r="H48" t="e">
        <f t="shared" si="4"/>
        <v>#REF!</v>
      </c>
      <c r="I48" s="7" t="e">
        <f t="shared" si="5"/>
        <v>#REF!</v>
      </c>
    </row>
    <row r="49" spans="1:9" x14ac:dyDescent="0.25">
      <c r="A49">
        <f>'PQBRT Calcs Segments'!A50</f>
        <v>4.6591699999999998E-3</v>
      </c>
      <c r="B49" t="e">
        <f t="shared" si="0"/>
        <v>#REF!</v>
      </c>
      <c r="C49" t="e">
        <f t="shared" si="1"/>
        <v>#REF!</v>
      </c>
      <c r="D49" s="7" t="e">
        <f t="shared" si="2"/>
        <v>#REF!</v>
      </c>
      <c r="F49">
        <v>8.5453730170192102E-2</v>
      </c>
      <c r="G49" t="e">
        <f t="shared" si="3"/>
        <v>#REF!</v>
      </c>
      <c r="H49" t="e">
        <f t="shared" si="4"/>
        <v>#REF!</v>
      </c>
      <c r="I49" s="7" t="e">
        <f t="shared" si="5"/>
        <v>#REF!</v>
      </c>
    </row>
    <row r="50" spans="1:9" x14ac:dyDescent="0.25">
      <c r="A50">
        <f>'PQBRT Calcs Segments'!A51</f>
        <v>4.77379E-3</v>
      </c>
      <c r="B50" t="e">
        <f t="shared" si="0"/>
        <v>#REF!</v>
      </c>
      <c r="C50" t="e">
        <f t="shared" si="1"/>
        <v>#REF!</v>
      </c>
      <c r="D50" s="7" t="e">
        <f t="shared" si="2"/>
        <v>#REF!</v>
      </c>
      <c r="F50">
        <v>8.6415912886458585E-2</v>
      </c>
      <c r="G50" t="e">
        <f t="shared" si="3"/>
        <v>#REF!</v>
      </c>
      <c r="H50" t="e">
        <f t="shared" si="4"/>
        <v>#REF!</v>
      </c>
      <c r="I50" s="7" t="e">
        <f t="shared" si="5"/>
        <v>#REF!</v>
      </c>
    </row>
    <row r="51" spans="1:9" x14ac:dyDescent="0.25">
      <c r="A51">
        <f>'PQBRT Calcs Segments'!A56</f>
        <v>8.7579500000000005E-3</v>
      </c>
      <c r="B51" t="e">
        <f t="shared" si="0"/>
        <v>#REF!</v>
      </c>
      <c r="C51" t="e">
        <f t="shared" si="1"/>
        <v>#REF!</v>
      </c>
      <c r="D51" s="7" t="e">
        <f t="shared" si="2"/>
        <v>#REF!</v>
      </c>
      <c r="F51">
        <v>8.6607909569507563E-2</v>
      </c>
      <c r="G51" t="e">
        <f t="shared" si="3"/>
        <v>#REF!</v>
      </c>
      <c r="H51" t="e">
        <f t="shared" si="4"/>
        <v>#REF!</v>
      </c>
      <c r="I51" s="7" t="e">
        <f t="shared" si="5"/>
        <v>#REF!</v>
      </c>
    </row>
    <row r="52" spans="1:9" x14ac:dyDescent="0.25">
      <c r="A52">
        <f>'PQBRT Calcs Segments'!A52</f>
        <v>7.5047999999999998E-3</v>
      </c>
      <c r="B52" t="e">
        <f t="shared" si="0"/>
        <v>#REF!</v>
      </c>
      <c r="C52" t="e">
        <f t="shared" si="1"/>
        <v>#REF!</v>
      </c>
      <c r="D52" s="7" t="e">
        <f t="shared" si="2"/>
        <v>#REF!</v>
      </c>
      <c r="F52">
        <v>8.7845489354889478E-2</v>
      </c>
      <c r="G52" t="e">
        <f t="shared" si="3"/>
        <v>#REF!</v>
      </c>
      <c r="H52" t="e">
        <f t="shared" si="4"/>
        <v>#REF!</v>
      </c>
      <c r="I52" s="7" t="e">
        <f t="shared" si="5"/>
        <v>#REF!</v>
      </c>
    </row>
    <row r="53" spans="1:9" x14ac:dyDescent="0.25">
      <c r="A53">
        <f>'PQBRT Calcs Segments'!A54</f>
        <v>5.20682E-3</v>
      </c>
      <c r="B53" t="e">
        <f t="shared" si="0"/>
        <v>#REF!</v>
      </c>
      <c r="C53" t="e">
        <f t="shared" si="1"/>
        <v>#REF!</v>
      </c>
      <c r="D53" s="7" t="e">
        <f t="shared" si="2"/>
        <v>#REF!</v>
      </c>
      <c r="F53">
        <v>8.8835691025623248E-2</v>
      </c>
      <c r="G53" t="e">
        <f t="shared" si="3"/>
        <v>#REF!</v>
      </c>
      <c r="H53" t="e">
        <f t="shared" si="4"/>
        <v>#REF!</v>
      </c>
      <c r="I53" s="7" t="e">
        <f t="shared" si="5"/>
        <v>#REF!</v>
      </c>
    </row>
    <row r="54" spans="1:9" x14ac:dyDescent="0.25">
      <c r="A54">
        <f>'PQBRT Calcs Segments'!A57</f>
        <v>5.5878400000000002E-3</v>
      </c>
      <c r="B54" t="e">
        <f t="shared" si="0"/>
        <v>#REF!</v>
      </c>
      <c r="C54" t="e">
        <f t="shared" si="1"/>
        <v>#REF!</v>
      </c>
      <c r="D54" s="7" t="e">
        <f t="shared" si="2"/>
        <v>#REF!</v>
      </c>
      <c r="F54">
        <v>9.1600000000000001E-2</v>
      </c>
      <c r="G54" t="e">
        <f t="shared" si="3"/>
        <v>#REF!</v>
      </c>
      <c r="H54" t="e">
        <f t="shared" si="4"/>
        <v>#REF!</v>
      </c>
      <c r="I54" s="7" t="e">
        <f t="shared" si="5"/>
        <v>#REF!</v>
      </c>
    </row>
    <row r="55" spans="1:9" x14ac:dyDescent="0.25">
      <c r="A55">
        <f>'PQBRT Calcs Segments'!A55</f>
        <v>5.2840600000000001E-3</v>
      </c>
      <c r="B55" t="e">
        <f t="shared" si="0"/>
        <v>#REF!</v>
      </c>
      <c r="C55" t="e">
        <f t="shared" si="1"/>
        <v>#REF!</v>
      </c>
      <c r="D55" s="7" t="e">
        <f t="shared" si="2"/>
        <v>#REF!</v>
      </c>
      <c r="F55">
        <v>9.4148127968643108E-2</v>
      </c>
      <c r="G55" t="e">
        <f t="shared" si="3"/>
        <v>#REF!</v>
      </c>
      <c r="H55" t="e">
        <f t="shared" si="4"/>
        <v>#REF!</v>
      </c>
      <c r="I55" s="7" t="e">
        <f t="shared" si="5"/>
        <v>#REF!</v>
      </c>
    </row>
    <row r="56" spans="1:9" x14ac:dyDescent="0.25">
      <c r="A56">
        <f>'PQBRT Calcs Segments'!A58</f>
        <v>6.0125100000000004E-3</v>
      </c>
      <c r="B56" t="e">
        <f t="shared" si="0"/>
        <v>#REF!</v>
      </c>
      <c r="C56" t="e">
        <f t="shared" si="1"/>
        <v>#REF!</v>
      </c>
      <c r="D56" s="7" t="e">
        <f t="shared" si="2"/>
        <v>#REF!</v>
      </c>
      <c r="F56">
        <v>9.4247175023976185E-2</v>
      </c>
      <c r="G56" t="e">
        <f t="shared" si="3"/>
        <v>#REF!</v>
      </c>
      <c r="H56" t="e">
        <f t="shared" si="4"/>
        <v>#REF!</v>
      </c>
      <c r="I56" s="7" t="e">
        <f t="shared" si="5"/>
        <v>#REF!</v>
      </c>
    </row>
    <row r="57" spans="1:9" x14ac:dyDescent="0.25">
      <c r="A57">
        <f>'PQBRT Calcs Segments'!A61</f>
        <v>7.2675500000000002E-3</v>
      </c>
      <c r="B57" t="e">
        <f t="shared" si="0"/>
        <v>#REF!</v>
      </c>
      <c r="C57" t="e">
        <f t="shared" si="1"/>
        <v>#REF!</v>
      </c>
      <c r="D57" s="7" t="e">
        <f t="shared" si="2"/>
        <v>#REF!</v>
      </c>
      <c r="F57">
        <v>9.4404237193041293E-2</v>
      </c>
      <c r="G57" t="e">
        <f t="shared" si="3"/>
        <v>#REF!</v>
      </c>
      <c r="H57" t="e">
        <f t="shared" si="4"/>
        <v>#REF!</v>
      </c>
      <c r="I57" s="7" t="e">
        <f t="shared" si="5"/>
        <v>#REF!</v>
      </c>
    </row>
    <row r="58" spans="1:9" x14ac:dyDescent="0.25">
      <c r="A58">
        <f>'PQBRT Calcs Segments'!A60</f>
        <v>6.8345899999999998E-3</v>
      </c>
      <c r="B58" t="e">
        <f t="shared" si="0"/>
        <v>#REF!</v>
      </c>
      <c r="C58" t="e">
        <f t="shared" si="1"/>
        <v>#REF!</v>
      </c>
      <c r="D58" s="7" t="e">
        <f t="shared" si="2"/>
        <v>#REF!</v>
      </c>
      <c r="F58">
        <v>9.9892892640067246E-2</v>
      </c>
      <c r="G58" t="e">
        <f t="shared" si="3"/>
        <v>#REF!</v>
      </c>
      <c r="H58" t="e">
        <f t="shared" si="4"/>
        <v>#REF!</v>
      </c>
      <c r="I58" s="7" t="e">
        <f t="shared" si="5"/>
        <v>#REF!</v>
      </c>
    </row>
    <row r="59" spans="1:9" x14ac:dyDescent="0.25">
      <c r="A59">
        <f>'PQBRT Calcs Segments'!A59</f>
        <v>6.4116800000000003E-3</v>
      </c>
      <c r="B59" t="e">
        <f t="shared" si="0"/>
        <v>#REF!</v>
      </c>
      <c r="C59" t="e">
        <f t="shared" si="1"/>
        <v>#REF!</v>
      </c>
      <c r="D59" s="7" t="e">
        <f t="shared" si="2"/>
        <v>#REF!</v>
      </c>
      <c r="F59">
        <v>0.10037579389474337</v>
      </c>
      <c r="G59" t="e">
        <f t="shared" si="3"/>
        <v>#REF!</v>
      </c>
      <c r="H59" t="e">
        <f t="shared" si="4"/>
        <v>#REF!</v>
      </c>
      <c r="I59" s="7" t="e">
        <f t="shared" si="5"/>
        <v>#REF!</v>
      </c>
    </row>
    <row r="60" spans="1:9" x14ac:dyDescent="0.25">
      <c r="A60">
        <f>'PQBRT Calcs Segments'!A64</f>
        <v>8.5558100000000005E-3</v>
      </c>
      <c r="B60" t="e">
        <f t="shared" si="0"/>
        <v>#REF!</v>
      </c>
      <c r="C60" t="e">
        <f t="shared" si="1"/>
        <v>#REF!</v>
      </c>
      <c r="D60" s="7" t="e">
        <f t="shared" si="2"/>
        <v>#REF!</v>
      </c>
      <c r="F60">
        <v>0.10084294720008931</v>
      </c>
      <c r="G60" t="e">
        <f t="shared" si="3"/>
        <v>#REF!</v>
      </c>
      <c r="H60" t="e">
        <f t="shared" si="4"/>
        <v>#REF!</v>
      </c>
      <c r="I60" s="7" t="e">
        <f t="shared" si="5"/>
        <v>#REF!</v>
      </c>
    </row>
    <row r="61" spans="1:9" s="8" customFormat="1" x14ac:dyDescent="0.25">
      <c r="A61" s="8">
        <f>'PQBRT Calcs Segments'!A63</f>
        <v>8.0968299999999993E-3</v>
      </c>
      <c r="B61" s="8" t="e">
        <f t="shared" si="0"/>
        <v>#REF!</v>
      </c>
      <c r="C61" s="8" t="e">
        <f t="shared" si="1"/>
        <v>#REF!</v>
      </c>
      <c r="D61" s="9" t="e">
        <f t="shared" si="2"/>
        <v>#REF!</v>
      </c>
      <c r="F61">
        <v>0.10094751111344945</v>
      </c>
      <c r="G61" s="8" t="e">
        <f t="shared" si="3"/>
        <v>#REF!</v>
      </c>
      <c r="H61" s="8" t="e">
        <f t="shared" si="4"/>
        <v>#REF!</v>
      </c>
      <c r="I61" s="9" t="e">
        <f t="shared" si="5"/>
        <v>#REF!</v>
      </c>
    </row>
    <row r="62" spans="1:9" x14ac:dyDescent="0.25">
      <c r="A62">
        <f>'PQBRT Calcs Segments'!A62</f>
        <v>7.7145900000000003E-3</v>
      </c>
      <c r="B62" t="e">
        <f t="shared" si="0"/>
        <v>#REF!</v>
      </c>
      <c r="C62" t="e">
        <f t="shared" si="1"/>
        <v>#REF!</v>
      </c>
      <c r="D62" s="7" t="e">
        <f t="shared" si="2"/>
        <v>#REF!</v>
      </c>
      <c r="F62">
        <v>0.10283238789408715</v>
      </c>
      <c r="G62" t="e">
        <f t="shared" si="3"/>
        <v>#REF!</v>
      </c>
      <c r="H62" t="e">
        <f t="shared" si="4"/>
        <v>#REF!</v>
      </c>
      <c r="I62" s="7" t="e">
        <f t="shared" si="5"/>
        <v>#REF!</v>
      </c>
    </row>
    <row r="63" spans="1:9" x14ac:dyDescent="0.25">
      <c r="A63" t="e">
        <f>'PQBRT Calcs Segments'!A66</f>
        <v>#REF!</v>
      </c>
      <c r="B63" t="e">
        <f t="shared" si="0"/>
        <v>#REF!</v>
      </c>
      <c r="C63" t="e">
        <f t="shared" si="1"/>
        <v>#REF!</v>
      </c>
      <c r="D63" s="7" t="e">
        <f t="shared" si="2"/>
        <v>#REF!</v>
      </c>
      <c r="F63">
        <v>0.10370149468546729</v>
      </c>
      <c r="G63" t="e">
        <f t="shared" si="3"/>
        <v>#REF!</v>
      </c>
      <c r="H63" t="e">
        <f t="shared" si="4"/>
        <v>#REF!</v>
      </c>
      <c r="I63" s="7" t="e">
        <f t="shared" si="5"/>
        <v>#REF!</v>
      </c>
    </row>
    <row r="64" spans="1:9" x14ac:dyDescent="0.25">
      <c r="A64" t="e">
        <f>'PQBRT Calcs Segments'!A67</f>
        <v>#REF!</v>
      </c>
      <c r="B64" t="e">
        <f t="shared" si="0"/>
        <v>#REF!</v>
      </c>
      <c r="C64" t="e">
        <f t="shared" si="1"/>
        <v>#REF!</v>
      </c>
      <c r="D64" s="7" t="e">
        <f t="shared" si="2"/>
        <v>#REF!</v>
      </c>
      <c r="F64">
        <v>0.10762713412518239</v>
      </c>
      <c r="G64" t="e">
        <f t="shared" si="3"/>
        <v>#REF!</v>
      </c>
      <c r="H64" t="e">
        <f t="shared" si="4"/>
        <v>#REF!</v>
      </c>
      <c r="I64" s="7" t="e">
        <f t="shared" si="5"/>
        <v>#REF!</v>
      </c>
    </row>
    <row r="65" spans="1:9" x14ac:dyDescent="0.25">
      <c r="A65">
        <f>'PQBRT Calcs Segments'!A65</f>
        <v>8.8949100000000007E-3</v>
      </c>
      <c r="B65" t="e">
        <f t="shared" si="0"/>
        <v>#REF!</v>
      </c>
      <c r="C65" t="e">
        <f t="shared" si="1"/>
        <v>#REF!</v>
      </c>
      <c r="D65" s="7" t="e">
        <f t="shared" si="2"/>
        <v>#REF!</v>
      </c>
      <c r="F65">
        <v>0.10786148524844259</v>
      </c>
      <c r="G65" t="e">
        <f t="shared" si="3"/>
        <v>#REF!</v>
      </c>
      <c r="H65" t="e">
        <f t="shared" si="4"/>
        <v>#REF!</v>
      </c>
      <c r="I65" s="7" t="e">
        <f t="shared" si="5"/>
        <v>#REF!</v>
      </c>
    </row>
    <row r="66" spans="1:9" x14ac:dyDescent="0.25">
      <c r="F66">
        <v>0.1079439669458187</v>
      </c>
    </row>
  </sheetData>
  <sortState xmlns:xlrd2="http://schemas.microsoft.com/office/spreadsheetml/2017/richdata2" ref="F2:F69">
    <sortCondition ref="F2:F69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A5949-C299-4069-ACDD-3B4B7B05AE99}">
  <dimension ref="P2:P24"/>
  <sheetViews>
    <sheetView topLeftCell="A10" workbookViewId="0">
      <selection activeCell="R32" sqref="R32"/>
    </sheetView>
  </sheetViews>
  <sheetFormatPr defaultRowHeight="15" x14ac:dyDescent="0.25"/>
  <sheetData>
    <row r="2" spans="16:16" x14ac:dyDescent="0.25">
      <c r="P2" t="s">
        <v>91</v>
      </c>
    </row>
    <row r="3" spans="16:16" x14ac:dyDescent="0.25">
      <c r="P3" t="s">
        <v>92</v>
      </c>
    </row>
    <row r="23" spans="16:16" x14ac:dyDescent="0.25">
      <c r="P23" t="s">
        <v>93</v>
      </c>
    </row>
    <row r="24" spans="16:16" x14ac:dyDescent="0.25">
      <c r="P24" t="s">
        <v>94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8B1F7-B440-4FA4-BD0D-1F0EFF03ACD3}">
  <dimension ref="P2:P24"/>
  <sheetViews>
    <sheetView workbookViewId="0">
      <selection activeCell="Q10" sqref="Q10"/>
    </sheetView>
  </sheetViews>
  <sheetFormatPr defaultRowHeight="15" x14ac:dyDescent="0.25"/>
  <sheetData>
    <row r="2" spans="16:16" x14ac:dyDescent="0.25">
      <c r="P2" t="s">
        <v>91</v>
      </c>
    </row>
    <row r="3" spans="16:16" x14ac:dyDescent="0.25">
      <c r="P3" t="s">
        <v>92</v>
      </c>
    </row>
    <row r="23" spans="16:16" x14ac:dyDescent="0.25">
      <c r="P23" t="s">
        <v>93</v>
      </c>
    </row>
    <row r="24" spans="16:16" x14ac:dyDescent="0.25">
      <c r="P24" t="s">
        <v>94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88BDD-1270-4A00-BFB6-03CB725C9B50}">
  <dimension ref="P2:P24"/>
  <sheetViews>
    <sheetView workbookViewId="0">
      <selection activeCell="Q15" sqref="Q15"/>
    </sheetView>
  </sheetViews>
  <sheetFormatPr defaultRowHeight="15" x14ac:dyDescent="0.25"/>
  <sheetData>
    <row r="2" spans="16:16" x14ac:dyDescent="0.25">
      <c r="P2" t="s">
        <v>91</v>
      </c>
    </row>
    <row r="3" spans="16:16" x14ac:dyDescent="0.25">
      <c r="P3" t="s">
        <v>92</v>
      </c>
    </row>
    <row r="23" spans="16:16" x14ac:dyDescent="0.25">
      <c r="P23" t="s">
        <v>93</v>
      </c>
    </row>
    <row r="24" spans="16:16" x14ac:dyDescent="0.25">
      <c r="P24" t="s">
        <v>94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5B3B7-3956-4BAE-AB84-DA9013A706AE}">
  <dimension ref="R2:R49"/>
  <sheetViews>
    <sheetView topLeftCell="A19" zoomScaleNormal="100" workbookViewId="0">
      <selection activeCell="T39" sqref="T39"/>
    </sheetView>
  </sheetViews>
  <sheetFormatPr defaultRowHeight="15" x14ac:dyDescent="0.25"/>
  <sheetData>
    <row r="2" spans="18:18" x14ac:dyDescent="0.25">
      <c r="R2" t="s">
        <v>95</v>
      </c>
    </row>
    <row r="3" spans="18:18" x14ac:dyDescent="0.25">
      <c r="R3" t="s">
        <v>96</v>
      </c>
    </row>
    <row r="27" spans="18:18" x14ac:dyDescent="0.25">
      <c r="R27" t="s">
        <v>97</v>
      </c>
    </row>
    <row r="28" spans="18:18" x14ac:dyDescent="0.25">
      <c r="R28" t="s">
        <v>98</v>
      </c>
    </row>
    <row r="48" spans="18:18" x14ac:dyDescent="0.25">
      <c r="R48" t="s">
        <v>87</v>
      </c>
    </row>
    <row r="49" spans="18:18" x14ac:dyDescent="0.25">
      <c r="R49" t="s">
        <v>86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69557-0318-4E42-8DCD-AB1E2E08C818}">
  <dimension ref="N1:U65"/>
  <sheetViews>
    <sheetView topLeftCell="A31" workbookViewId="0">
      <selection activeCell="R39" sqref="R39"/>
    </sheetView>
  </sheetViews>
  <sheetFormatPr defaultRowHeight="15" x14ac:dyDescent="0.25"/>
  <cols>
    <col min="19" max="19" width="18.28515625" customWidth="1"/>
    <col min="20" max="20" width="20.7109375" customWidth="1"/>
    <col min="21" max="21" width="16.42578125" customWidth="1"/>
  </cols>
  <sheetData>
    <row r="1" spans="14:21" x14ac:dyDescent="0.25">
      <c r="S1" t="s">
        <v>88</v>
      </c>
      <c r="T1" t="s">
        <v>89</v>
      </c>
      <c r="U1" t="s">
        <v>79</v>
      </c>
    </row>
    <row r="2" spans="14:21" x14ac:dyDescent="0.25">
      <c r="N2" t="s">
        <v>99</v>
      </c>
      <c r="S2">
        <v>-0.18813154974434676</v>
      </c>
      <c r="T2">
        <v>-1.0899571699406353E-3</v>
      </c>
      <c r="U2">
        <v>-1.0974794387620945E-3</v>
      </c>
    </row>
    <row r="3" spans="14:21" x14ac:dyDescent="0.25">
      <c r="N3" t="s">
        <v>92</v>
      </c>
      <c r="S3">
        <v>-0.16376371737164597</v>
      </c>
      <c r="T3">
        <v>-1.0891091023612944E-3</v>
      </c>
      <c r="U3">
        <v>-1.0932277636403667E-3</v>
      </c>
    </row>
    <row r="4" spans="14:21" x14ac:dyDescent="0.25">
      <c r="S4">
        <v>-0.16168855879015132</v>
      </c>
      <c r="T4">
        <v>-9.9992993613405232E-4</v>
      </c>
      <c r="U4">
        <v>-1.0027199633025185E-3</v>
      </c>
    </row>
    <row r="5" spans="14:21" x14ac:dyDescent="0.25">
      <c r="S5">
        <v>-0.11338120643401428</v>
      </c>
      <c r="T5">
        <v>-9.4754790036082667E-4</v>
      </c>
      <c r="U5">
        <v>-9.4537047092399084E-4</v>
      </c>
    </row>
    <row r="6" spans="14:21" x14ac:dyDescent="0.25">
      <c r="S6">
        <v>-0.11153183569350267</v>
      </c>
      <c r="T6">
        <v>-9.4456987946180127E-4</v>
      </c>
      <c r="U6">
        <v>-9.3998510714007714E-4</v>
      </c>
    </row>
    <row r="7" spans="14:21" x14ac:dyDescent="0.25">
      <c r="S7">
        <v>-9.4868816631691999E-2</v>
      </c>
      <c r="T7">
        <v>-9.1304700366077497E-4</v>
      </c>
      <c r="U7">
        <v>-9.0796566551840097E-4</v>
      </c>
    </row>
    <row r="8" spans="14:21" x14ac:dyDescent="0.25">
      <c r="S8">
        <v>-9.4092847529684054E-2</v>
      </c>
      <c r="T8">
        <v>-8.544856525570404E-4</v>
      </c>
      <c r="U8">
        <v>-8.4936443032910267E-4</v>
      </c>
    </row>
    <row r="9" spans="14:21" x14ac:dyDescent="0.25">
      <c r="S9">
        <v>-8.7725011715630075E-2</v>
      </c>
      <c r="T9">
        <v>-8.3460436449073845E-4</v>
      </c>
      <c r="U9">
        <v>-8.2975146924798475E-4</v>
      </c>
    </row>
    <row r="10" spans="14:21" x14ac:dyDescent="0.25">
      <c r="S10">
        <v>-5.9904458595497534E-2</v>
      </c>
      <c r="T10">
        <v>-7.2979944665349256E-4</v>
      </c>
      <c r="U10">
        <v>-7.2847048784294068E-4</v>
      </c>
    </row>
    <row r="11" spans="14:21" x14ac:dyDescent="0.25">
      <c r="S11">
        <v>-5.2146200313411661E-2</v>
      </c>
      <c r="T11">
        <v>-7.1749366631126315E-4</v>
      </c>
      <c r="U11">
        <v>-7.1360554708574863E-4</v>
      </c>
    </row>
    <row r="12" spans="14:21" x14ac:dyDescent="0.25">
      <c r="S12">
        <v>-5.0902524402016702E-2</v>
      </c>
      <c r="T12">
        <v>-6.9829303632459611E-4</v>
      </c>
      <c r="U12">
        <v>-6.9303622389672425E-4</v>
      </c>
    </row>
    <row r="13" spans="14:21" x14ac:dyDescent="0.25">
      <c r="S13">
        <v>-4.8643658763547037E-2</v>
      </c>
      <c r="T13">
        <v>-6.6379679967329625E-4</v>
      </c>
      <c r="U13">
        <v>-6.602390665451899E-4</v>
      </c>
    </row>
    <row r="14" spans="14:21" x14ac:dyDescent="0.25">
      <c r="S14">
        <v>-4.677138937000791E-2</v>
      </c>
      <c r="T14">
        <v>-4.5692638626347462E-4</v>
      </c>
      <c r="U14">
        <v>-4.5610018330183603E-4</v>
      </c>
    </row>
    <row r="15" spans="14:21" x14ac:dyDescent="0.25">
      <c r="S15">
        <v>-4.141752779482033E-2</v>
      </c>
      <c r="T15">
        <v>-4.4717425619809079E-4</v>
      </c>
      <c r="U15">
        <v>-4.4398258600463099E-4</v>
      </c>
    </row>
    <row r="16" spans="14:21" x14ac:dyDescent="0.25">
      <c r="S16">
        <v>-4.1041717776938658E-2</v>
      </c>
      <c r="T16">
        <v>-4.3839525377310957E-4</v>
      </c>
      <c r="U16">
        <v>-4.4319116465391453E-4</v>
      </c>
    </row>
    <row r="17" spans="19:21" x14ac:dyDescent="0.25">
      <c r="S17">
        <v>-4.0765158368309073E-2</v>
      </c>
      <c r="T17">
        <v>-3.1529636947216072E-4</v>
      </c>
      <c r="U17">
        <v>-3.1658814946393572E-4</v>
      </c>
    </row>
    <row r="18" spans="19:21" x14ac:dyDescent="0.25">
      <c r="S18">
        <v>-3.9827590805330271E-2</v>
      </c>
      <c r="T18">
        <v>-2.977998762041887E-4</v>
      </c>
      <c r="U18">
        <v>-2.9943790919365618E-4</v>
      </c>
    </row>
    <row r="19" spans="19:21" x14ac:dyDescent="0.25">
      <c r="S19">
        <v>-3.7081221703379352E-2</v>
      </c>
      <c r="T19">
        <v>-2.7459036907547885E-4</v>
      </c>
      <c r="U19">
        <v>-2.7014850816686666E-4</v>
      </c>
    </row>
    <row r="20" spans="19:21" x14ac:dyDescent="0.25">
      <c r="S20">
        <v>-3.5669579275670493E-2</v>
      </c>
      <c r="T20">
        <v>-2.6463469138595427E-4</v>
      </c>
      <c r="U20">
        <v>-2.5945918497784128E-4</v>
      </c>
    </row>
    <row r="21" spans="19:21" x14ac:dyDescent="0.25">
      <c r="S21">
        <v>-2.4680447891483048E-2</v>
      </c>
      <c r="T21">
        <v>-2.3429485611199067E-4</v>
      </c>
      <c r="U21">
        <v>-2.3402638973421509E-4</v>
      </c>
    </row>
    <row r="22" spans="19:21" x14ac:dyDescent="0.25">
      <c r="S22">
        <v>-2.2750485859749148E-2</v>
      </c>
      <c r="T22">
        <v>-2.3307194353082287E-4</v>
      </c>
      <c r="U22">
        <v>-2.3011202762630769E-4</v>
      </c>
    </row>
    <row r="23" spans="19:21" x14ac:dyDescent="0.25">
      <c r="S23">
        <v>-2.1629883659904259E-2</v>
      </c>
      <c r="T23">
        <v>-2.2556671092633323E-4</v>
      </c>
      <c r="U23">
        <v>-2.2763202086932083E-4</v>
      </c>
    </row>
    <row r="24" spans="19:21" x14ac:dyDescent="0.25">
      <c r="S24">
        <v>-1.3195665211741314E-2</v>
      </c>
      <c r="T24">
        <v>-2.1551613204031527E-4</v>
      </c>
      <c r="U24">
        <v>-2.1787342865309728E-4</v>
      </c>
    </row>
    <row r="25" spans="19:21" x14ac:dyDescent="0.25">
      <c r="S25">
        <v>-1.1878703056042994E-2</v>
      </c>
      <c r="T25">
        <v>-2.0340982876016454E-4</v>
      </c>
      <c r="U25">
        <v>-2.0768336431606534E-4</v>
      </c>
    </row>
    <row r="26" spans="19:21" x14ac:dyDescent="0.25">
      <c r="S26">
        <v>-1.2617294884347263E-3</v>
      </c>
      <c r="T26">
        <v>-1.6990256474903875E-4</v>
      </c>
      <c r="U26">
        <v>-1.6802314438295373E-4</v>
      </c>
    </row>
    <row r="27" spans="19:21" x14ac:dyDescent="0.25">
      <c r="S27">
        <v>-8.7797552637169929E-4</v>
      </c>
      <c r="T27">
        <v>-1.5936888114441374E-4</v>
      </c>
      <c r="U27">
        <v>-1.6209918838281772E-4</v>
      </c>
    </row>
    <row r="28" spans="19:21" x14ac:dyDescent="0.25">
      <c r="S28">
        <v>-5.5007135099938154E-4</v>
      </c>
      <c r="T28">
        <v>-1.5852145859698966E-4</v>
      </c>
      <c r="U28">
        <v>-1.6155659616659416E-4</v>
      </c>
    </row>
    <row r="29" spans="19:21" x14ac:dyDescent="0.25">
      <c r="S29">
        <v>7.0708342191205809E-4</v>
      </c>
      <c r="T29">
        <v>-1.4449750042895429E-4</v>
      </c>
      <c r="U29">
        <v>-1.448672222207183E-4</v>
      </c>
    </row>
    <row r="30" spans="19:21" x14ac:dyDescent="0.25">
      <c r="S30">
        <v>2.9560998368831637E-3</v>
      </c>
      <c r="T30">
        <v>-1.2573113571872924E-4</v>
      </c>
      <c r="U30">
        <v>-1.2487676532961338E-4</v>
      </c>
    </row>
    <row r="31" spans="19:21" x14ac:dyDescent="0.25">
      <c r="S31">
        <v>8.6823004545193427E-3</v>
      </c>
      <c r="T31">
        <v>-1.1899429500535769E-4</v>
      </c>
      <c r="U31">
        <v>-1.2268750984287171E-4</v>
      </c>
    </row>
    <row r="32" spans="19:21" x14ac:dyDescent="0.25">
      <c r="S32">
        <v>9.2863438392158937E-3</v>
      </c>
      <c r="T32">
        <v>-1.0119162172468163E-4</v>
      </c>
      <c r="U32">
        <v>-1.0469470784225875E-4</v>
      </c>
    </row>
    <row r="33" spans="19:21" x14ac:dyDescent="0.25">
      <c r="S33">
        <v>1.1301345542559238E-2</v>
      </c>
      <c r="T33">
        <v>-5.9890872940539241E-5</v>
      </c>
      <c r="U33">
        <v>-7.0172839775643411E-5</v>
      </c>
    </row>
    <row r="34" spans="19:21" x14ac:dyDescent="0.25">
      <c r="S34">
        <v>1.3676760614274919E-2</v>
      </c>
      <c r="T34">
        <v>-5.8006702273893755E-5</v>
      </c>
      <c r="U34">
        <v>-5.2772704437282353E-5</v>
      </c>
    </row>
    <row r="35" spans="19:21" x14ac:dyDescent="0.25">
      <c r="S35">
        <v>1.3916944139317433E-2</v>
      </c>
      <c r="T35">
        <v>-4.8585928442361834E-5</v>
      </c>
      <c r="U35">
        <v>-5.2408115626035185E-5</v>
      </c>
    </row>
    <row r="36" spans="19:21" x14ac:dyDescent="0.25">
      <c r="S36">
        <v>1.4278534764531781E-2</v>
      </c>
      <c r="T36">
        <v>-3.0372138735962253E-5</v>
      </c>
      <c r="U36">
        <v>-2.8019624923512898E-5</v>
      </c>
    </row>
    <row r="37" spans="19:21" x14ac:dyDescent="0.25">
      <c r="S37">
        <v>1.8734341858072323E-2</v>
      </c>
      <c r="T37">
        <v>-1.0869781764834014E-5</v>
      </c>
      <c r="U37">
        <v>-1.0623702761277309E-5</v>
      </c>
    </row>
    <row r="38" spans="19:21" x14ac:dyDescent="0.25">
      <c r="S38">
        <v>2.2237630882517401E-2</v>
      </c>
      <c r="T38">
        <v>1.2793163731754037E-5</v>
      </c>
      <c r="U38">
        <v>8.7228065395110157E-6</v>
      </c>
    </row>
    <row r="39" spans="19:21" x14ac:dyDescent="0.25">
      <c r="S39">
        <v>2.2756115950629763E-2</v>
      </c>
      <c r="T39">
        <v>1.7516587523709777E-5</v>
      </c>
      <c r="U39">
        <v>1.4890586573295945E-5</v>
      </c>
    </row>
    <row r="40" spans="19:21" x14ac:dyDescent="0.25">
      <c r="S40">
        <v>2.4447685082894299E-2</v>
      </c>
      <c r="T40">
        <v>1.9012001825867474E-5</v>
      </c>
      <c r="U40">
        <v>1.8124960562205736E-5</v>
      </c>
    </row>
    <row r="41" spans="19:21" x14ac:dyDescent="0.25">
      <c r="S41">
        <v>2.6131337707163027E-2</v>
      </c>
      <c r="T41">
        <v>2.5710979282626422E-5</v>
      </c>
      <c r="U41">
        <v>2.1538366607080884E-5</v>
      </c>
    </row>
    <row r="42" spans="19:21" x14ac:dyDescent="0.25">
      <c r="S42">
        <v>2.6328299004707123E-2</v>
      </c>
      <c r="T42">
        <v>2.725051561233531E-5</v>
      </c>
      <c r="U42">
        <v>2.1591931778804779E-5</v>
      </c>
    </row>
    <row r="43" spans="19:21" x14ac:dyDescent="0.25">
      <c r="S43">
        <v>2.6359373168775235E-2</v>
      </c>
      <c r="T43">
        <v>2.7755780987993861E-5</v>
      </c>
      <c r="U43">
        <v>2.5114436021782607E-5</v>
      </c>
    </row>
    <row r="44" spans="19:21" x14ac:dyDescent="0.25">
      <c r="S44">
        <v>2.8432944097623203E-2</v>
      </c>
      <c r="T44">
        <v>2.8879532517326126E-5</v>
      </c>
      <c r="U44">
        <v>2.7930146640865817E-5</v>
      </c>
    </row>
    <row r="45" spans="19:21" x14ac:dyDescent="0.25">
      <c r="S45">
        <v>3.0975241296347988E-2</v>
      </c>
      <c r="T45">
        <v>3.2154096102030838E-5</v>
      </c>
      <c r="U45">
        <v>3.1598412319364284E-5</v>
      </c>
    </row>
    <row r="46" spans="19:21" x14ac:dyDescent="0.25">
      <c r="S46">
        <v>3.1642088076742958E-2</v>
      </c>
      <c r="T46">
        <v>3.8757352284080706E-5</v>
      </c>
      <c r="U46">
        <v>3.4481926674650755E-5</v>
      </c>
    </row>
    <row r="47" spans="19:21" x14ac:dyDescent="0.25">
      <c r="S47">
        <v>3.3739787408842759E-2</v>
      </c>
      <c r="T47">
        <v>4.345764354160217E-5</v>
      </c>
      <c r="U47">
        <v>4.1609706708435696E-5</v>
      </c>
    </row>
    <row r="48" spans="19:21" x14ac:dyDescent="0.25">
      <c r="S48">
        <v>3.6561715903949743E-2</v>
      </c>
      <c r="T48">
        <v>4.5936747828776052E-5</v>
      </c>
      <c r="U48">
        <v>4.6086009616566961E-5</v>
      </c>
    </row>
    <row r="49" spans="19:21" x14ac:dyDescent="0.25">
      <c r="S49">
        <v>3.7995745103460266E-2</v>
      </c>
      <c r="T49">
        <v>5.0727957006103125E-5</v>
      </c>
      <c r="U49">
        <v>4.6297266776005564E-5</v>
      </c>
    </row>
    <row r="50" spans="19:21" x14ac:dyDescent="0.25">
      <c r="S50">
        <v>4.0871978001087772E-2</v>
      </c>
      <c r="T50">
        <v>5.1228282736116859E-5</v>
      </c>
      <c r="U50">
        <v>4.6849486742220631E-5</v>
      </c>
    </row>
    <row r="51" spans="19:21" x14ac:dyDescent="0.25">
      <c r="S51">
        <v>4.1850657526254942E-2</v>
      </c>
      <c r="T51">
        <v>5.9689729716042776E-5</v>
      </c>
      <c r="U51">
        <v>5.5180936826682964E-5</v>
      </c>
    </row>
    <row r="52" spans="19:21" x14ac:dyDescent="0.25">
      <c r="S52">
        <v>4.7777205335397976E-2</v>
      </c>
      <c r="T52">
        <v>6.2745761858177575E-5</v>
      </c>
      <c r="U52">
        <v>6.6168970697686423E-5</v>
      </c>
    </row>
    <row r="53" spans="19:21" x14ac:dyDescent="0.25">
      <c r="S53">
        <v>4.7808317279770307E-2</v>
      </c>
      <c r="T53">
        <v>1.191083362723248E-4</v>
      </c>
      <c r="U53">
        <v>1.2287545123824614E-4</v>
      </c>
    </row>
    <row r="54" spans="19:21" x14ac:dyDescent="0.25">
      <c r="S54">
        <v>5.8090286079636844E-2</v>
      </c>
      <c r="T54">
        <v>1.4543715305749116E-4</v>
      </c>
      <c r="U54">
        <v>1.5044205021145715E-4</v>
      </c>
    </row>
    <row r="55" spans="19:21" x14ac:dyDescent="0.25">
      <c r="S55">
        <v>5.849209644721487E-2</v>
      </c>
      <c r="T55">
        <v>1.5427979479827212E-4</v>
      </c>
      <c r="U55">
        <v>1.5894501129257513E-4</v>
      </c>
    </row>
    <row r="56" spans="19:21" x14ac:dyDescent="0.25">
      <c r="S56">
        <v>6.0216306033545219E-2</v>
      </c>
      <c r="T56">
        <v>1.6549544662563045E-4</v>
      </c>
      <c r="U56">
        <v>1.6733599269761791E-4</v>
      </c>
    </row>
    <row r="57" spans="19:21" x14ac:dyDescent="0.25">
      <c r="S57">
        <v>6.4087528932127658E-2</v>
      </c>
      <c r="T57">
        <v>1.9165396411435429E-4</v>
      </c>
      <c r="U57">
        <v>1.9342103500823507E-4</v>
      </c>
    </row>
    <row r="58" spans="19:21" x14ac:dyDescent="0.25">
      <c r="S58">
        <v>6.504777126565342E-2</v>
      </c>
      <c r="T58">
        <v>1.9875325747849282E-4</v>
      </c>
      <c r="U58">
        <v>1.9444389453592828E-4</v>
      </c>
    </row>
    <row r="59" spans="19:21" x14ac:dyDescent="0.25">
      <c r="S59">
        <v>6.724575726841886E-2</v>
      </c>
      <c r="T59">
        <v>2.1119630646194293E-4</v>
      </c>
      <c r="U59">
        <v>2.1644025664383556E-4</v>
      </c>
    </row>
    <row r="60" spans="19:21" x14ac:dyDescent="0.25">
      <c r="S60">
        <v>8.1638607636884686E-2</v>
      </c>
      <c r="T60">
        <v>2.3421637118107609E-4</v>
      </c>
      <c r="U60">
        <v>2.2522276090005539E-4</v>
      </c>
    </row>
    <row r="61" spans="19:21" x14ac:dyDescent="0.25">
      <c r="S61">
        <v>8.5388514325034137E-2</v>
      </c>
      <c r="T61">
        <v>2.3524636090164336E-4</v>
      </c>
      <c r="U61">
        <v>2.4019785394104043E-4</v>
      </c>
    </row>
    <row r="62" spans="19:21" x14ac:dyDescent="0.25">
      <c r="S62">
        <v>9.1153803000402434E-2</v>
      </c>
      <c r="T62">
        <v>2.5920132608571976E-4</v>
      </c>
      <c r="U62">
        <v>2.6439673718439433E-4</v>
      </c>
    </row>
    <row r="63" spans="19:21" x14ac:dyDescent="0.25">
      <c r="S63">
        <v>9.8132052262759117E-2</v>
      </c>
      <c r="T63">
        <v>2.6811540230130184E-4</v>
      </c>
      <c r="U63">
        <v>2.7290137340048141E-4</v>
      </c>
    </row>
    <row r="64" spans="19:21" x14ac:dyDescent="0.25">
      <c r="S64">
        <v>0.11404802695169014</v>
      </c>
      <c r="T64">
        <v>3.0858268607512353E-4</v>
      </c>
      <c r="U64">
        <v>3.0995333615760476E-4</v>
      </c>
    </row>
    <row r="65" spans="19:21" x14ac:dyDescent="0.25">
      <c r="S65">
        <v>0.14318290662439903</v>
      </c>
      <c r="T65">
        <v>4.8021067785535346E-4</v>
      </c>
      <c r="U65">
        <v>4.8164480826516989E-4</v>
      </c>
    </row>
  </sheetData>
  <sortState xmlns:xlrd2="http://schemas.microsoft.com/office/spreadsheetml/2017/richdata2" ref="T2:T65">
    <sortCondition ref="T2:T65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734BA-59B9-47A9-9410-B11ACC0F831B}">
  <dimension ref="N1:P65"/>
  <sheetViews>
    <sheetView workbookViewId="0">
      <selection activeCell="J23" sqref="J23"/>
    </sheetView>
  </sheetViews>
  <sheetFormatPr defaultRowHeight="15" x14ac:dyDescent="0.25"/>
  <cols>
    <col min="14" max="14" width="16.140625" customWidth="1"/>
    <col min="15" max="15" width="17.42578125" customWidth="1"/>
  </cols>
  <sheetData>
    <row r="1" spans="14:16" ht="30" x14ac:dyDescent="0.25">
      <c r="N1" t="s">
        <v>79</v>
      </c>
      <c r="O1" s="6" t="s">
        <v>101</v>
      </c>
      <c r="P1" t="s">
        <v>100</v>
      </c>
    </row>
    <row r="2" spans="14:16" x14ac:dyDescent="0.25">
      <c r="N2">
        <f>'PQBRT Calcs Segments'!E4</f>
        <v>7.037332055124081E-5</v>
      </c>
      <c r="O2" t="e">
        <f>N2/$P$2</f>
        <v>#REF!</v>
      </c>
      <c r="P2" t="e">
        <f>'PQBRT Calcs Segments'!T6</f>
        <v>#REF!</v>
      </c>
    </row>
    <row r="3" spans="14:16" x14ac:dyDescent="0.25">
      <c r="N3">
        <f>'PQBRT Calcs Segments'!E5</f>
        <v>6.1932936826682963E-5</v>
      </c>
      <c r="O3" t="e">
        <f t="shared" ref="O3:O65" si="0">N3/$P$2</f>
        <v>#REF!</v>
      </c>
    </row>
    <row r="4" spans="14:16" x14ac:dyDescent="0.25">
      <c r="N4">
        <f>'PQBRT Calcs Segments'!E6</f>
        <v>5.0265266776005564E-5</v>
      </c>
      <c r="O4" t="e">
        <f t="shared" si="0"/>
        <v>#REF!</v>
      </c>
    </row>
    <row r="5" spans="14:16" x14ac:dyDescent="0.25">
      <c r="N5">
        <f>'PQBRT Calcs Segments'!E7</f>
        <v>4.3745486742220628E-5</v>
      </c>
      <c r="O5" t="e">
        <f t="shared" si="0"/>
        <v>#REF!</v>
      </c>
    </row>
    <row r="6" spans="14:16" x14ac:dyDescent="0.25">
      <c r="N6">
        <f>'PQBRT Calcs Segments'!E8</f>
        <v>3.6073706708435693E-5</v>
      </c>
      <c r="O6" t="e">
        <f t="shared" si="0"/>
        <v>#REF!</v>
      </c>
    </row>
    <row r="7" spans="14:16" x14ac:dyDescent="0.25">
      <c r="N7">
        <f>'PQBRT Calcs Segments'!E9</f>
        <v>2.8465926674650757E-5</v>
      </c>
      <c r="O7" t="e">
        <f t="shared" si="0"/>
        <v>#REF!</v>
      </c>
    </row>
    <row r="8" spans="14:16" x14ac:dyDescent="0.25">
      <c r="N8">
        <f>'PQBRT Calcs Segments'!E10</f>
        <v>2.1114146640865813E-5</v>
      </c>
      <c r="O8" t="e">
        <f t="shared" si="0"/>
        <v>#REF!</v>
      </c>
    </row>
    <row r="9" spans="14:16" x14ac:dyDescent="0.25">
      <c r="N9">
        <f>'PQBRT Calcs Segments'!E11</f>
        <v>1.2770366607080889E-5</v>
      </c>
      <c r="O9" t="e">
        <f t="shared" si="0"/>
        <v>#REF!</v>
      </c>
    </row>
    <row r="10" spans="14:16" x14ac:dyDescent="0.25">
      <c r="N10">
        <f>'PQBRT Calcs Segments'!E12</f>
        <v>5.1945865732959488E-6</v>
      </c>
      <c r="O10" t="e">
        <f t="shared" si="0"/>
        <v>#REF!</v>
      </c>
    </row>
    <row r="11" spans="14:16" x14ac:dyDescent="0.25">
      <c r="N11">
        <f>'PQBRT Calcs Segments'!E13</f>
        <v>-2.6691934604889864E-6</v>
      </c>
      <c r="O11" t="e">
        <f t="shared" si="0"/>
        <v>#REF!</v>
      </c>
    </row>
    <row r="12" spans="14:16" x14ac:dyDescent="0.25">
      <c r="N12">
        <f>'PQBRT Calcs Segments'!E14</f>
        <v>-2.3960115626035176E-5</v>
      </c>
      <c r="O12" t="e">
        <f t="shared" si="0"/>
        <v>#REF!</v>
      </c>
    </row>
    <row r="13" spans="14:16" x14ac:dyDescent="0.25">
      <c r="N13">
        <f>'PQBRT Calcs Segments'!E15</f>
        <v>-3.9382707842258762E-5</v>
      </c>
      <c r="O13" t="e">
        <f t="shared" si="0"/>
        <v>#REF!</v>
      </c>
    </row>
    <row r="14" spans="14:16" x14ac:dyDescent="0.25">
      <c r="N14">
        <f>'PQBRT Calcs Segments'!E16</f>
        <v>-8.5428596166594142E-5</v>
      </c>
      <c r="O14" t="e">
        <f t="shared" si="0"/>
        <v>#REF!</v>
      </c>
    </row>
    <row r="15" spans="14:16" x14ac:dyDescent="0.25">
      <c r="N15">
        <f>'PQBRT Calcs Segments'!E17</f>
        <v>-1.1720318838281772E-4</v>
      </c>
      <c r="O15" t="e">
        <f t="shared" si="0"/>
        <v>#REF!</v>
      </c>
    </row>
    <row r="16" spans="14:16" x14ac:dyDescent="0.25">
      <c r="N16">
        <f>'PQBRT Calcs Segments'!E18</f>
        <v>-1.6004942865309723E-4</v>
      </c>
      <c r="O16" t="e">
        <f t="shared" si="0"/>
        <v>#REF!</v>
      </c>
    </row>
    <row r="17" spans="14:15" x14ac:dyDescent="0.25">
      <c r="N17">
        <f>'PQBRT Calcs Segments'!E19</f>
        <v>-1.744160208693208E-4</v>
      </c>
      <c r="O17" t="e">
        <f t="shared" si="0"/>
        <v>#REF!</v>
      </c>
    </row>
    <row r="18" spans="14:15" x14ac:dyDescent="0.25">
      <c r="N18">
        <f>'PQBRT Calcs Segments'!E20</f>
        <v>-2.3454190919365624E-4</v>
      </c>
      <c r="O18" t="e">
        <f t="shared" si="0"/>
        <v>#REF!</v>
      </c>
    </row>
    <row r="19" spans="14:15" x14ac:dyDescent="0.25">
      <c r="N19">
        <f>'PQBRT Calcs Segments'!E21</f>
        <v>-2.8372414946393565E-4</v>
      </c>
      <c r="O19" t="e">
        <f t="shared" si="0"/>
        <v>#REF!</v>
      </c>
    </row>
    <row r="20" spans="14:15" x14ac:dyDescent="0.25">
      <c r="N20">
        <f>'PQBRT Calcs Segments'!E22</f>
        <v>-2.0775438973421516E-4</v>
      </c>
      <c r="O20" t="e">
        <f t="shared" si="0"/>
        <v>#REF!</v>
      </c>
    </row>
    <row r="21" spans="14:15" x14ac:dyDescent="0.25">
      <c r="N21">
        <f>'PQBRT Calcs Segments'!E23</f>
        <v>-2.776072222207182E-4</v>
      </c>
      <c r="O21" t="e">
        <f t="shared" si="0"/>
        <v>#REF!</v>
      </c>
    </row>
    <row r="22" spans="14:15" x14ac:dyDescent="0.25">
      <c r="N22">
        <f>'PQBRT Calcs Segments'!E24</f>
        <v>-3.6106370276127735E-4</v>
      </c>
      <c r="O22" t="e">
        <f t="shared" si="0"/>
        <v>#REF!</v>
      </c>
    </row>
    <row r="23" spans="14:15" x14ac:dyDescent="0.25">
      <c r="N23">
        <f>'PQBRT Calcs Segments'!E25</f>
        <v>-4.48510183301836E-4</v>
      </c>
      <c r="O23" t="e">
        <f t="shared" si="0"/>
        <v>#REF!</v>
      </c>
    </row>
    <row r="24" spans="14:15" x14ac:dyDescent="0.25">
      <c r="N24">
        <f>'PQBRT Calcs Segments'!E26</f>
        <v>-2.9698666384239507E-4</v>
      </c>
      <c r="O24" t="e">
        <f t="shared" si="0"/>
        <v>#REF!</v>
      </c>
    </row>
    <row r="25" spans="14:15" x14ac:dyDescent="0.25">
      <c r="N25">
        <f>'PQBRT Calcs Segments'!E27</f>
        <v>-2.6191314438295363E-4</v>
      </c>
      <c r="O25" t="e">
        <f t="shared" si="0"/>
        <v>#REF!</v>
      </c>
    </row>
    <row r="26" spans="14:15" x14ac:dyDescent="0.25">
      <c r="N26">
        <f>'PQBRT Calcs Segments'!E28</f>
        <v>-4.7774962492351265E-4</v>
      </c>
      <c r="O26" t="e">
        <f t="shared" si="0"/>
        <v>#REF!</v>
      </c>
    </row>
    <row r="27" spans="14:15" x14ac:dyDescent="0.25">
      <c r="N27">
        <f>'PQBRT Calcs Segments'!E29</f>
        <v>-5.6200610546407181E-4</v>
      </c>
      <c r="O27" t="e">
        <f t="shared" si="0"/>
        <v>#REF!</v>
      </c>
    </row>
    <row r="28" spans="14:15" x14ac:dyDescent="0.25">
      <c r="N28">
        <f>'PQBRT Calcs Segments'!E30</f>
        <v>-1.5560258600463102E-4</v>
      </c>
      <c r="O28" t="e">
        <f t="shared" si="0"/>
        <v>#REF!</v>
      </c>
    </row>
    <row r="29" spans="14:15" x14ac:dyDescent="0.25">
      <c r="N29">
        <f>'PQBRT Calcs Segments'!E31</f>
        <v>-9.3639906654519002E-4</v>
      </c>
      <c r="O29" t="e">
        <f t="shared" si="0"/>
        <v>#REF!</v>
      </c>
    </row>
    <row r="30" spans="14:15" x14ac:dyDescent="0.25">
      <c r="N30">
        <f>'PQBRT Calcs Segments'!E32</f>
        <v>-1.0106355470857484E-3</v>
      </c>
      <c r="O30" t="e">
        <f t="shared" si="0"/>
        <v>#REF!</v>
      </c>
    </row>
    <row r="31" spans="14:15" x14ac:dyDescent="0.25">
      <c r="N31">
        <f>'PQBRT Calcs Segments'!E33</f>
        <v>-6.3267202762630741E-4</v>
      </c>
      <c r="O31" t="e">
        <f t="shared" si="0"/>
        <v>#REF!</v>
      </c>
    </row>
    <row r="32" spans="14:15" x14ac:dyDescent="0.25">
      <c r="N32">
        <f>'PQBRT Calcs Segments'!E34</f>
        <v>-7.0569850816686649E-4</v>
      </c>
      <c r="O32" t="e">
        <f t="shared" si="0"/>
        <v>#REF!</v>
      </c>
    </row>
    <row r="33" spans="14:15" x14ac:dyDescent="0.25">
      <c r="N33">
        <f>'PQBRT Calcs Segments'!E35</f>
        <v>-9.5167498870742497E-4</v>
      </c>
      <c r="O33" t="e">
        <f t="shared" si="0"/>
        <v>#REF!</v>
      </c>
    </row>
    <row r="34" spans="14:15" x14ac:dyDescent="0.25">
      <c r="N34">
        <f>'PQBRT Calcs Segments'!E36</f>
        <v>-1.3671614692479846E-3</v>
      </c>
      <c r="O34" t="e">
        <f t="shared" si="0"/>
        <v>#REF!</v>
      </c>
    </row>
    <row r="35" spans="14:15" x14ac:dyDescent="0.25">
      <c r="N35">
        <f>'PQBRT Calcs Segments'!E37</f>
        <v>-1.4415879497885432E-3</v>
      </c>
      <c r="O35" t="e">
        <f t="shared" si="0"/>
        <v>#REF!</v>
      </c>
    </row>
    <row r="36" spans="14:15" x14ac:dyDescent="0.25">
      <c r="N36">
        <f>'PQBRT Calcs Segments'!E38</f>
        <v>-1.5263244303291026E-3</v>
      </c>
      <c r="O36" t="e">
        <f t="shared" si="0"/>
        <v>#REF!</v>
      </c>
    </row>
    <row r="37" spans="14:15" x14ac:dyDescent="0.25">
      <c r="N37">
        <f>'PQBRT Calcs Segments'!E39</f>
        <v>-1.5894532628156059E-3</v>
      </c>
      <c r="O37" t="e">
        <f t="shared" si="0"/>
        <v>#REF!</v>
      </c>
    </row>
    <row r="38" spans="14:15" x14ac:dyDescent="0.25">
      <c r="N38">
        <f>'PQBRT Calcs Segments'!E40</f>
        <v>-3.249397433561646E-4</v>
      </c>
      <c r="O38" t="e">
        <f t="shared" si="0"/>
        <v>#REF!</v>
      </c>
    </row>
    <row r="39" spans="14:15" x14ac:dyDescent="0.25">
      <c r="N39">
        <f>'PQBRT Calcs Segments'!E41</f>
        <v>-1.7391762238967239E-3</v>
      </c>
      <c r="O39" t="e">
        <f t="shared" si="0"/>
        <v>#REF!</v>
      </c>
    </row>
    <row r="40" spans="14:15" x14ac:dyDescent="0.25">
      <c r="N40">
        <f>'PQBRT Calcs Segments'!E42</f>
        <v>-1.8350727044372825E-3</v>
      </c>
      <c r="O40" t="e">
        <f t="shared" si="0"/>
        <v>#REF!</v>
      </c>
    </row>
    <row r="41" spans="14:15" x14ac:dyDescent="0.25">
      <c r="N41">
        <f>'PQBRT Calcs Segments'!E43</f>
        <v>-1.9498291849778409E-3</v>
      </c>
      <c r="O41" t="e">
        <f t="shared" si="0"/>
        <v>#REF!</v>
      </c>
    </row>
    <row r="42" spans="14:15" x14ac:dyDescent="0.25">
      <c r="N42">
        <f>'PQBRT Calcs Segments'!E44</f>
        <v>-2.0246656655184005E-3</v>
      </c>
      <c r="O42" t="e">
        <f t="shared" si="0"/>
        <v>#REF!</v>
      </c>
    </row>
    <row r="43" spans="14:15" x14ac:dyDescent="0.25">
      <c r="N43">
        <f>'PQBRT Calcs Segments'!E45</f>
        <v>-2.1199921460589594E-3</v>
      </c>
      <c r="O43" t="e">
        <f t="shared" si="0"/>
        <v>#REF!</v>
      </c>
    </row>
    <row r="44" spans="14:15" x14ac:dyDescent="0.25">
      <c r="N44">
        <f>'PQBRT Calcs Segments'!E46</f>
        <v>-2.1922186265995189E-3</v>
      </c>
      <c r="O44" t="e">
        <f t="shared" si="0"/>
        <v>#REF!</v>
      </c>
    </row>
    <row r="45" spans="14:15" x14ac:dyDescent="0.25">
      <c r="N45">
        <f>'PQBRT Calcs Segments'!E47</f>
        <v>-2.2776151071400774E-3</v>
      </c>
      <c r="O45" t="e">
        <f t="shared" si="0"/>
        <v>#REF!</v>
      </c>
    </row>
    <row r="46" spans="14:15" x14ac:dyDescent="0.25">
      <c r="N46">
        <f>'PQBRT Calcs Segments'!E48</f>
        <v>-2.3420315876806356E-3</v>
      </c>
      <c r="O46" t="e">
        <f t="shared" si="0"/>
        <v>#REF!</v>
      </c>
    </row>
    <row r="47" spans="14:15" x14ac:dyDescent="0.25">
      <c r="N47">
        <f>'PQBRT Calcs Segments'!E49</f>
        <v>-2.4301280682211953E-3</v>
      </c>
      <c r="O47" t="e">
        <f t="shared" si="0"/>
        <v>#REF!</v>
      </c>
    </row>
    <row r="48" spans="14:15" x14ac:dyDescent="0.25">
      <c r="N48">
        <f>'PQBRT Calcs Segments'!E50</f>
        <v>-2.5202945487617541E-3</v>
      </c>
      <c r="O48" t="e">
        <f t="shared" si="0"/>
        <v>#REF!</v>
      </c>
    </row>
    <row r="49" spans="14:15" x14ac:dyDescent="0.25">
      <c r="N49">
        <f>'PQBRT Calcs Segments'!E51</f>
        <v>-2.6277510293023134E-3</v>
      </c>
      <c r="O49" t="e">
        <f t="shared" si="0"/>
        <v>#REF!</v>
      </c>
    </row>
    <row r="50" spans="14:15" x14ac:dyDescent="0.25">
      <c r="N50">
        <f>'PQBRT Calcs Segments'!E52</f>
        <v>-1.1881750984287214E-4</v>
      </c>
      <c r="O50" t="e">
        <f t="shared" si="0"/>
        <v>#REF!</v>
      </c>
    </row>
    <row r="51" spans="14:15" x14ac:dyDescent="0.25">
      <c r="N51">
        <f>'PQBRT Calcs Segments'!E53</f>
        <v>-2.7940439903834319E-3</v>
      </c>
      <c r="O51" t="e">
        <f t="shared" si="0"/>
        <v>#REF!</v>
      </c>
    </row>
    <row r="52" spans="14:15" x14ac:dyDescent="0.25">
      <c r="N52">
        <f>'PQBRT Calcs Segments'!E54</f>
        <v>-2.8609504709239909E-3</v>
      </c>
      <c r="O52" t="e">
        <f t="shared" si="0"/>
        <v>#REF!</v>
      </c>
    </row>
    <row r="53" spans="14:15" x14ac:dyDescent="0.25">
      <c r="N53">
        <f>'PQBRT Calcs Segments'!E55</f>
        <v>-2.939164007302382E-3</v>
      </c>
      <c r="O53" t="e">
        <f t="shared" si="0"/>
        <v>#REF!</v>
      </c>
    </row>
    <row r="54" spans="14:15" x14ac:dyDescent="0.25">
      <c r="N54">
        <f>'PQBRT Calcs Segments'!E56</f>
        <v>3.5706480826517076E-4</v>
      </c>
      <c r="O54" t="e">
        <f t="shared" si="0"/>
        <v>#REF!</v>
      </c>
    </row>
    <row r="55" spans="14:15" x14ac:dyDescent="0.25">
      <c r="N55">
        <f>'PQBRT Calcs Segments'!E57</f>
        <v>-3.1350560885186392E-3</v>
      </c>
      <c r="O55" t="e">
        <f t="shared" si="0"/>
        <v>#REF!</v>
      </c>
    </row>
    <row r="56" spans="14:15" x14ac:dyDescent="0.25">
      <c r="N56">
        <f>'PQBRT Calcs Segments'!E58</f>
        <v>-3.4043750902078857E-3</v>
      </c>
      <c r="O56" t="e">
        <f t="shared" si="0"/>
        <v>#REF!</v>
      </c>
    </row>
    <row r="57" spans="14:15" x14ac:dyDescent="0.25">
      <c r="N57">
        <f>'PQBRT Calcs Segments'!E59</f>
        <v>-3.6991940918971325E-3</v>
      </c>
      <c r="O57" t="e">
        <f t="shared" si="0"/>
        <v>#REF!</v>
      </c>
    </row>
    <row r="58" spans="14:15" x14ac:dyDescent="0.25">
      <c r="N58">
        <f>'PQBRT Calcs Segments'!E60</f>
        <v>-3.9702730935863798E-3</v>
      </c>
      <c r="O58" t="e">
        <f t="shared" si="0"/>
        <v>#REF!</v>
      </c>
    </row>
    <row r="59" spans="14:15" x14ac:dyDescent="0.25">
      <c r="N59">
        <f>'PQBRT Calcs Segments'!E61</f>
        <v>-4.2313020952756261E-3</v>
      </c>
      <c r="O59" t="e">
        <f t="shared" si="0"/>
        <v>#REF!</v>
      </c>
    </row>
    <row r="60" spans="14:15" x14ac:dyDescent="0.25">
      <c r="N60">
        <f>'PQBRT Calcs Segments'!E62</f>
        <v>-4.4782510969648727E-3</v>
      </c>
      <c r="O60" t="e">
        <f t="shared" si="0"/>
        <v>#REF!</v>
      </c>
    </row>
    <row r="61" spans="14:15" x14ac:dyDescent="0.25">
      <c r="N61">
        <f>'PQBRT Calcs Segments'!E63</f>
        <v>-4.7900000986541205E-3</v>
      </c>
      <c r="O61" t="e">
        <f t="shared" si="0"/>
        <v>#REF!</v>
      </c>
    </row>
    <row r="62" spans="14:15" x14ac:dyDescent="0.25">
      <c r="N62">
        <f>'PQBRT Calcs Segments'!E64</f>
        <v>-5.025009100343366E-3</v>
      </c>
      <c r="O62" t="e">
        <f t="shared" si="0"/>
        <v>#REF!</v>
      </c>
    </row>
    <row r="63" spans="14:15" x14ac:dyDescent="0.25">
      <c r="N63">
        <f>'PQBRT Calcs Segments'!E65</f>
        <v>-5.2411003016947632E-3</v>
      </c>
      <c r="O63" t="e">
        <f t="shared" si="0"/>
        <v>#REF!</v>
      </c>
    </row>
    <row r="64" spans="14:15" x14ac:dyDescent="0.25">
      <c r="N64" t="e">
        <f>'PQBRT Calcs Segments'!E66</f>
        <v>#REF!</v>
      </c>
      <c r="O64" t="e">
        <f t="shared" si="0"/>
        <v>#REF!</v>
      </c>
    </row>
    <row r="65" spans="14:15" x14ac:dyDescent="0.25">
      <c r="N65" t="e">
        <f>'PQBRT Calcs Segments'!E67</f>
        <v>#REF!</v>
      </c>
      <c r="O65" t="e">
        <f t="shared" si="0"/>
        <v>#REF!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3 b f 7 f 8 f - 0 8 f e - 4 f 4 f - 8 2 c a - 5 3 e c 4 b 0 f 6 9 b e "   x m l n s = " h t t p : / / s c h e m a s . m i c r o s o f t . c o m / D a t a M a s h u p " > A A A A A I g E A A B Q S w M E F A A C A A g A T Y A c W 2 E V 6 s O n A A A A + A A A A B I A H A B D b 2 5 m a W c v U G F j a 2 F n Z S 5 4 b W w g o h g A K K A U A A A A A A A A A A A A A A A A A A A A A A A A A A A A h Y / N C o J A H M T v Q e 8 g e 3 e / K o L 4 u x 6 6 J g R S d F 1 0 0 S V d w 1 1 b 3 6 1 D j 9 Q r p J T V r e P M / G B m H r c 7 x H 1 d B V f V W t 2 Y C D F M U W C d N L m s G q M i Z B o U i / k M 9 j I 7 y 0 I F A 2 3 s p r d 5 h E r n L h t C v P f Y L 3 D T F o R T y s g p 2 a V Z q W q J P r D + D 4 f a j L W Z Q g K O r z W C Y 7 Z c Y U b 5 G l M g k w u J N l + C D 4 v H 9 M e E b V e 5 r l V C m f C Q A p k k k P c J 8 Q R Q S w M E F A A C A A g A T Y A c W 1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E 2 A H F s m P V Q Q i A E A A C k G A A A T A B w A R m 9 y b X V s Y X M v U 2 V j d G l v b j E u b S C i G A A o o B Q A A A A A A A A A A A A A A A A A A A A A A A A A A A D t k 0 t L w 0 A U h f e B / o d h 3 K Q w B F r U h Z K F J o q 6 k G q 6 s y L j z D U N z C P M o 1 i K / 9 0 b 2 1 K x 0 Z U L F 2 Y z k / N N 7 j 2 X y f E g Q m M N q d b r 6 D R J / J w 7 k K Q F 9 y J 5 4 B N c r d P c C K i i 1 t w t S U 4 U h E F C 8 K l s d A J Q K f w i K 6 2 I G k x I L x s F W W F N w B e f 0 u J k 9 l T e z O p J U Z Z Y c d a V 7 j a T u / P 7 6 e z 7 R p n w C z p k D y W o R j c B X E 4 Z Z a S w K m r j 8 9 E R I x d G W N m Y O h + N j 8 a M 3 E U b o A p L B f l u m 9 1 a A 4 9 D t n Z 8 Q C f O a m S S X A G X 4 D x F + 1 P + j A c 3 Z K O n 6 + E Y e d j o Z 0 p V g i v u f B 5 c / F y y m H N T Y 8 X p s o V d u a n j x n c z r R 1 3 0 K c 9 / d l q R W + 5 B p w t 4 B k S 4 D W 8 M b K i L 6 3 f a i b q Z 3 A f q m i j 7 t V 7 1 b p X h d c W b x x k i + z a h O P D r H P 3 g Z R F V 3 0 A f w y 0 2 z 4 J q 3 + g t W v n + 3 T b T 3 z 3 Y R 9 o J C g w + 0 C A U u g i m r D P N H D T M 6 8 P U s L i C 3 g b D p L G 9 N 7 h 6 S A Z b J N w Q H / I Q j o e 0 t 8 M x H 8 e / v P w F / P w D l B L A Q I t A B Q A A g A I A E 2 A H F t h F e r D p w A A A P g A A A A S A A A A A A A A A A A A A A A A A A A A A A B D b 2 5 m a W c v U G F j a 2 F n Z S 5 4 b W x Q S w E C L Q A U A A I A C A B N g B x b U 3 I 4 L J s A A A D h A A A A E w A A A A A A A A A A A A A A A A D z A A A A W 0 N v b n R l b n R f V H l w Z X N d L n h t b F B L A Q I t A B Q A A g A I A E 2 A H F s m P V Q Q i A E A A C k G A A A T A A A A A A A A A A A A A A A A A N s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E l A A A A A A A A P y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3 B l c m Z k Y X R h U G V y Z m 9 y b W F u Y 2 V T d W 1 t Y X J 5 P C 9 J d G V t U G F 0 a D 4 8 L 0 l 0 Z W 1 M b 2 N h d G l v b j 4 8 U 3 R h Y m x l R W 5 0 c m l l c z 4 8 R W 5 0 c n k g V H l w Z T 0 i R m l s b E N v b H V t b k 5 h b W V z I i B W Y W x 1 Z T 0 i c 1 s m c X V v d D t O Y W 1 l J n F 1 b 3 Q 7 L C Z x d W 9 0 O 2 Z w c y Z x d W 9 0 O y w m c X V v d D t j c H V t c y Z x d W 9 0 O y w m c X V v d D t j b X M m c X V v d D s s J n F 1 b 3 Q 7 Z 2 1 z J n F 1 b 3 Q 7 L C Z x d W 9 0 O 2 V 4 c G V j d G V k c C Z x d W 9 0 O y w m c X V v d D t s b 2 F k Z W R w J n F 1 b 3 Q 7 L C Z x d W 9 0 O 3 N o Y W R l c n B f Y 2 9 t c C Z x d W 9 0 O y w m c X V v d D t z a G F k Z X J w X 2 d y c G g m c X V v d D s s J n F 1 b 3 Q 7 Z X h w Z W N 0 Z W R j J n F 1 b 3 Q 7 L C Z x d W 9 0 O 3 N o Y W R l c m M m c X V v d D s s J n F 1 b 3 Q 7 c 2 l k Z W x l b i Z x d W 9 0 O y w m c X V v d D t j Z W x s X 2 N v d W 5 0 J n F 1 b 3 Q 7 L C Z x d W 9 0 O 2 1 l Y W 4 m c X V v d D s s J n F 1 b 3 Q 7 c 3 R k Z G V 2 J n F 1 b 3 Q 7 X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N v b H V t b l R 5 c G V z I i B W Y W x 1 Z T 0 i c 0 J n V U Z C U V V E Q X d N R E F 3 T U R B d 1 V G I i A v P j x F b n R y e S B U e X B l P S J G a W x s T G F z d F V w Z G F 0 Z W Q i I F Z h b H V l P S J k M j A y N S 0 w O C 0 y O F Q y M D o w M j o y N S 4 y N D I z O D Y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W M w M D g x N T E t N z c w Y i 0 0 Y 2 Y x L W F k N z I t M m Q z M 2 E 4 Y j M 2 N T c w I i A v P j x F b n R y e S B U e X B l P S J B Z G R l Z F R v R G F 0 Y U 1 v Z G V s I i B W Y W x 1 Z T 0 i b D A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V y Z m R h d G F Q Z X J m b 3 J t Y W 5 j Z V N 1 b W 1 h c n k v Q X V 0 b 1 J l b W 9 2 Z W R D b 2 x 1 b W 5 z M S 5 7 T m F t Z S w w f S Z x d W 9 0 O y w m c X V v d D t T Z W N 0 a W 9 u M S 9 w Z X J m Z G F 0 Y V B l c m Z v c m 1 h b m N l U 3 V t b W F y e S 9 B d X R v U m V t b 3 Z l Z E N v b H V t b n M x L n t m c H M s M X 0 m c X V v d D s s J n F 1 b 3 Q 7 U 2 V j d G l v b j E v c G V y Z m R h d G F Q Z X J m b 3 J t Y W 5 j Z V N 1 b W 1 h c n k v Q X V 0 b 1 J l b W 9 2 Z W R D b 2 x 1 b W 5 z M S 5 7 Y 3 B 1 b X M s M n 0 m c X V v d D s s J n F 1 b 3 Q 7 U 2 V j d G l v b j E v c G V y Z m R h d G F Q Z X J m b 3 J t Y W 5 j Z V N 1 b W 1 h c n k v Q X V 0 b 1 J l b W 9 2 Z W R D b 2 x 1 b W 5 z M S 5 7 Y 2 1 z L D N 9 J n F 1 b 3 Q 7 L C Z x d W 9 0 O 1 N l Y 3 R p b 2 4 x L 3 B l c m Z k Y X R h U G V y Z m 9 y b W F u Y 2 V T d W 1 t Y X J 5 L 0 F 1 d G 9 S Z W 1 v d m V k Q 2 9 s d W 1 u c z E u e 2 d t c y w 0 f S Z x d W 9 0 O y w m c X V v d D t T Z W N 0 a W 9 u M S 9 w Z X J m Z G F 0 Y V B l c m Z v c m 1 h b m N l U 3 V t b W F y e S 9 B d X R v U m V t b 3 Z l Z E N v b H V t b n M x L n t l e H B l Y 3 R l Z H A s N X 0 m c X V v d D s s J n F 1 b 3 Q 7 U 2 V j d G l v b j E v c G V y Z m R h d G F Q Z X J m b 3 J t Y W 5 j Z V N 1 b W 1 h c n k v Q X V 0 b 1 J l b W 9 2 Z W R D b 2 x 1 b W 5 z M S 5 7 b G 9 h Z G V k c C w 2 f S Z x d W 9 0 O y w m c X V v d D t T Z W N 0 a W 9 u M S 9 w Z X J m Z G F 0 Y V B l c m Z v c m 1 h b m N l U 3 V t b W F y e S 9 B d X R v U m V t b 3 Z l Z E N v b H V t b n M x L n t z a G F k Z X J w X 2 N v b X A s N 3 0 m c X V v d D s s J n F 1 b 3 Q 7 U 2 V j d G l v b j E v c G V y Z m R h d G F Q Z X J m b 3 J t Y W 5 j Z V N 1 b W 1 h c n k v Q X V 0 b 1 J l b W 9 2 Z W R D b 2 x 1 b W 5 z M S 5 7 c 2 h h Z G V y c F 9 n c n B o L D h 9 J n F 1 b 3 Q 7 L C Z x d W 9 0 O 1 N l Y 3 R p b 2 4 x L 3 B l c m Z k Y X R h U G V y Z m 9 y b W F u Y 2 V T d W 1 t Y X J 5 L 0 F 1 d G 9 S Z W 1 v d m V k Q 2 9 s d W 1 u c z E u e 2 V 4 c G V j d G V k Y y w 5 f S Z x d W 9 0 O y w m c X V v d D t T Z W N 0 a W 9 u M S 9 w Z X J m Z G F 0 Y V B l c m Z v c m 1 h b m N l U 3 V t b W F y e S 9 B d X R v U m V t b 3 Z l Z E N v b H V t b n M x L n t z a G F k Z X J j L D E w f S Z x d W 9 0 O y w m c X V v d D t T Z W N 0 a W 9 u M S 9 w Z X J m Z G F 0 Y V B l c m Z v c m 1 h b m N l U 3 V t b W F y e S 9 B d X R v U m V t b 3 Z l Z E N v b H V t b n M x L n t z a W R l b G V u L D E x f S Z x d W 9 0 O y w m c X V v d D t T Z W N 0 a W 9 u M S 9 w Z X J m Z G F 0 Y V B l c m Z v c m 1 h b m N l U 3 V t b W F y e S 9 B d X R v U m V t b 3 Z l Z E N v b H V t b n M x L n t j Z W x s X 2 N v d W 5 0 L D E y f S Z x d W 9 0 O y w m c X V v d D t T Z W N 0 a W 9 u M S 9 w Z X J m Z G F 0 Y V B l c m Z v c m 1 h b m N l U 3 V t b W F y e S 9 B d X R v U m V t b 3 Z l Z E N v b H V t b n M x L n t t Z W F u L D E z f S Z x d W 9 0 O y w m c X V v d D t T Z W N 0 a W 9 u M S 9 w Z X J m Z G F 0 Y V B l c m Z v c m 1 h b m N l U 3 V t b W F y e S 9 B d X R v U m V t b 3 Z l Z E N v b H V t b n M x L n t z d G R k Z X Y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w Z X J m Z G F 0 Y V B l c m Z v c m 1 h b m N l U 3 V t b W F y e S 9 B d X R v U m V t b 3 Z l Z E N v b H V t b n M x L n t O Y W 1 l L D B 9 J n F 1 b 3 Q 7 L C Z x d W 9 0 O 1 N l Y 3 R p b 2 4 x L 3 B l c m Z k Y X R h U G V y Z m 9 y b W F u Y 2 V T d W 1 t Y X J 5 L 0 F 1 d G 9 S Z W 1 v d m V k Q 2 9 s d W 1 u c z E u e 2 Z w c y w x f S Z x d W 9 0 O y w m c X V v d D t T Z W N 0 a W 9 u M S 9 w Z X J m Z G F 0 Y V B l c m Z v c m 1 h b m N l U 3 V t b W F y e S 9 B d X R v U m V t b 3 Z l Z E N v b H V t b n M x L n t j c H V t c y w y f S Z x d W 9 0 O y w m c X V v d D t T Z W N 0 a W 9 u M S 9 w Z X J m Z G F 0 Y V B l c m Z v c m 1 h b m N l U 3 V t b W F y e S 9 B d X R v U m V t b 3 Z l Z E N v b H V t b n M x L n t j b X M s M 3 0 m c X V v d D s s J n F 1 b 3 Q 7 U 2 V j d G l v b j E v c G V y Z m R h d G F Q Z X J m b 3 J t Y W 5 j Z V N 1 b W 1 h c n k v Q X V 0 b 1 J l b W 9 2 Z W R D b 2 x 1 b W 5 z M S 5 7 Z 2 1 z L D R 9 J n F 1 b 3 Q 7 L C Z x d W 9 0 O 1 N l Y 3 R p b 2 4 x L 3 B l c m Z k Y X R h U G V y Z m 9 y b W F u Y 2 V T d W 1 t Y X J 5 L 0 F 1 d G 9 S Z W 1 v d m V k Q 2 9 s d W 1 u c z E u e 2 V 4 c G V j d G V k c C w 1 f S Z x d W 9 0 O y w m c X V v d D t T Z W N 0 a W 9 u M S 9 w Z X J m Z G F 0 Y V B l c m Z v c m 1 h b m N l U 3 V t b W F y e S 9 B d X R v U m V t b 3 Z l Z E N v b H V t b n M x L n t s b 2 F k Z W R w L D Z 9 J n F 1 b 3 Q 7 L C Z x d W 9 0 O 1 N l Y 3 R p b 2 4 x L 3 B l c m Z k Y X R h U G V y Z m 9 y b W F u Y 2 V T d W 1 t Y X J 5 L 0 F 1 d G 9 S Z W 1 v d m V k Q 2 9 s d W 1 u c z E u e 3 N o Y W R l c n B f Y 2 9 t c C w 3 f S Z x d W 9 0 O y w m c X V v d D t T Z W N 0 a W 9 u M S 9 w Z X J m Z G F 0 Y V B l c m Z v c m 1 h b m N l U 3 V t b W F y e S 9 B d X R v U m V t b 3 Z l Z E N v b H V t b n M x L n t z a G F k Z X J w X 2 d y c G g s O H 0 m c X V v d D s s J n F 1 b 3 Q 7 U 2 V j d G l v b j E v c G V y Z m R h d G F Q Z X J m b 3 J t Y W 5 j Z V N 1 b W 1 h c n k v Q X V 0 b 1 J l b W 9 2 Z W R D b 2 x 1 b W 5 z M S 5 7 Z X h w Z W N 0 Z W R j L D l 9 J n F 1 b 3 Q 7 L C Z x d W 9 0 O 1 N l Y 3 R p b 2 4 x L 3 B l c m Z k Y X R h U G V y Z m 9 y b W F u Y 2 V T d W 1 t Y X J 5 L 0 F 1 d G 9 S Z W 1 v d m V k Q 2 9 s d W 1 u c z E u e 3 N o Y W R l c m M s M T B 9 J n F 1 b 3 Q 7 L C Z x d W 9 0 O 1 N l Y 3 R p b 2 4 x L 3 B l c m Z k Y X R h U G V y Z m 9 y b W F u Y 2 V T d W 1 t Y X J 5 L 0 F 1 d G 9 S Z W 1 v d m V k Q 2 9 s d W 1 u c z E u e 3 N p Z G V s Z W 4 s M T F 9 J n F 1 b 3 Q 7 L C Z x d W 9 0 O 1 N l Y 3 R p b 2 4 x L 3 B l c m Z k Y X R h U G V y Z m 9 y b W F u Y 2 V T d W 1 t Y X J 5 L 0 F 1 d G 9 S Z W 1 v d m V k Q 2 9 s d W 1 u c z E u e 2 N l b G x f Y 2 9 1 b n Q s M T J 9 J n F 1 b 3 Q 7 L C Z x d W 9 0 O 1 N l Y 3 R p b 2 4 x L 3 B l c m Z k Y X R h U G V y Z m 9 y b W F u Y 2 V T d W 1 t Y X J 5 L 0 F 1 d G 9 S Z W 1 v d m V k Q 2 9 s d W 1 u c z E u e 2 1 l Y W 4 s M T N 9 J n F 1 b 3 Q 7 L C Z x d W 9 0 O 1 N l Y 3 R p b 2 4 x L 3 B l c m Z k Y X R h U G V y Z m 9 y b W F u Y 2 V T d W 1 t Y X J 5 L 0 F 1 d G 9 S Z W 1 v d m V k Q 2 9 s d W 1 u c z E u e 3 N 0 Z G R l d i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l c m Z k Y X R h U G V y Z m 9 y b W F u Y 2 V T d W 1 t Y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Z k Y X R h U G V y Z m 9 y b W F u Y 2 V T d W 1 t Y X J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Z k Y X R h U G V y Z m 9 y b W F u Y 2 V T d W 1 t Y X J 5 L 0 N o Y W 5 n Z W Q l M j B U e X B l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Z k Y X R h U G V y Z m 9 y b W F u Y 2 V T d W 1 t Y X J 5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W U 0 Z G I 0 M T k t Z G Y 1 Y i 0 0 Y z I 5 L T g x O W I t N G R i M j I w N D J m N G M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B R Q l J U I E R h d G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c G V y Z m R h d G F Q Z X J m b 3 J t Y W 5 j Z V N 1 b W 1 h c n l f X z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O Y W 1 l J n F 1 b 3 Q 7 L C Z x d W 9 0 O 2 Z w c y Z x d W 9 0 O y w m c X V v d D t j c H V t c y Z x d W 9 0 O y w m c X V v d D t j b X M m c X V v d D s s J n F 1 b 3 Q 7 Z 2 1 z J n F 1 b 3 Q 7 L C Z x d W 9 0 O 2 V 4 c G V j d G V k c C Z x d W 9 0 O y w m c X V v d D t s b 2 F k Z W R w J n F 1 b 3 Q 7 L C Z x d W 9 0 O 3 N o Y W R l c n B f Y 2 9 t c C Z x d W 9 0 O y w m c X V v d D t z a G F k Z X J w X 2 d y c G g m c X V v d D s s J n F 1 b 3 Q 7 Z X h w Z W N 0 Z W R j J n F 1 b 3 Q 7 L C Z x d W 9 0 O 3 N o Y W R l c m M m c X V v d D s s J n F 1 b 3 Q 7 c 2 l k Z W x l b i Z x d W 9 0 O y w m c X V v d D t j Z W x s X 2 N v d W 5 0 J n F 1 b 3 Q 7 L C Z x d W 9 0 O 2 1 l Y W 4 m c X V v d D s s J n F 1 b 3 Q 7 c 3 R k Z G V 2 J n F 1 b 3 Q 7 X S I g L z 4 8 R W 5 0 c n k g V H l w Z T 0 i R m l s b E N v b H V t b l R 5 c G V z I i B W Y W x 1 Z T 0 i c 0 J n V U Z C U V V E Q X d N R E F 3 T U R B d 1 V G I i A v P j x F b n R y e S B U e X B l P S J G a W x s T G F z d F V w Z G F 0 Z W Q i I F Z h b H V l P S J k M j A y N S 0 w O C 0 y O F Q y M D o w M j o y N y 4 x N z M 1 M T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l c m Z k Y X R h U G V y Z m 9 y b W F u Y 2 V T d W 1 t Y X J 5 I C g y K S 9 B d X R v U m V t b 3 Z l Z E N v b H V t b n M x L n t O Y W 1 l L D B 9 J n F 1 b 3 Q 7 L C Z x d W 9 0 O 1 N l Y 3 R p b 2 4 x L 3 B l c m Z k Y X R h U G V y Z m 9 y b W F u Y 2 V T d W 1 t Y X J 5 I C g y K S 9 B d X R v U m V t b 3 Z l Z E N v b H V t b n M x L n t m c H M s M X 0 m c X V v d D s s J n F 1 b 3 Q 7 U 2 V j d G l v b j E v c G V y Z m R h d G F Q Z X J m b 3 J t Y W 5 j Z V N 1 b W 1 h c n k g K D I p L 0 F 1 d G 9 S Z W 1 v d m V k Q 2 9 s d W 1 u c z E u e 2 N w d W 1 z L D J 9 J n F 1 b 3 Q 7 L C Z x d W 9 0 O 1 N l Y 3 R p b 2 4 x L 3 B l c m Z k Y X R h U G V y Z m 9 y b W F u Y 2 V T d W 1 t Y X J 5 I C g y K S 9 B d X R v U m V t b 3 Z l Z E N v b H V t b n M x L n t j b X M s M 3 0 m c X V v d D s s J n F 1 b 3 Q 7 U 2 V j d G l v b j E v c G V y Z m R h d G F Q Z X J m b 3 J t Y W 5 j Z V N 1 b W 1 h c n k g K D I p L 0 F 1 d G 9 S Z W 1 v d m V k Q 2 9 s d W 1 u c z E u e 2 d t c y w 0 f S Z x d W 9 0 O y w m c X V v d D t T Z W N 0 a W 9 u M S 9 w Z X J m Z G F 0 Y V B l c m Z v c m 1 h b m N l U 3 V t b W F y e S A o M i k v Q X V 0 b 1 J l b W 9 2 Z W R D b 2 x 1 b W 5 z M S 5 7 Z X h w Z W N 0 Z W R w L D V 9 J n F 1 b 3 Q 7 L C Z x d W 9 0 O 1 N l Y 3 R p b 2 4 x L 3 B l c m Z k Y X R h U G V y Z m 9 y b W F u Y 2 V T d W 1 t Y X J 5 I C g y K S 9 B d X R v U m V t b 3 Z l Z E N v b H V t b n M x L n t s b 2 F k Z W R w L D Z 9 J n F 1 b 3 Q 7 L C Z x d W 9 0 O 1 N l Y 3 R p b 2 4 x L 3 B l c m Z k Y X R h U G V y Z m 9 y b W F u Y 2 V T d W 1 t Y X J 5 I C g y K S 9 B d X R v U m V t b 3 Z l Z E N v b H V t b n M x L n t z a G F k Z X J w X 2 N v b X A s N 3 0 m c X V v d D s s J n F 1 b 3 Q 7 U 2 V j d G l v b j E v c G V y Z m R h d G F Q Z X J m b 3 J t Y W 5 j Z V N 1 b W 1 h c n k g K D I p L 0 F 1 d G 9 S Z W 1 v d m V k Q 2 9 s d W 1 u c z E u e 3 N o Y W R l c n B f Z 3 J w a C w 4 f S Z x d W 9 0 O y w m c X V v d D t T Z W N 0 a W 9 u M S 9 w Z X J m Z G F 0 Y V B l c m Z v c m 1 h b m N l U 3 V t b W F y e S A o M i k v Q X V 0 b 1 J l b W 9 2 Z W R D b 2 x 1 b W 5 z M S 5 7 Z X h w Z W N 0 Z W R j L D l 9 J n F 1 b 3 Q 7 L C Z x d W 9 0 O 1 N l Y 3 R p b 2 4 x L 3 B l c m Z k Y X R h U G V y Z m 9 y b W F u Y 2 V T d W 1 t Y X J 5 I C g y K S 9 B d X R v U m V t b 3 Z l Z E N v b H V t b n M x L n t z a G F k Z X J j L D E w f S Z x d W 9 0 O y w m c X V v d D t T Z W N 0 a W 9 u M S 9 w Z X J m Z G F 0 Y V B l c m Z v c m 1 h b m N l U 3 V t b W F y e S A o M i k v Q X V 0 b 1 J l b W 9 2 Z W R D b 2 x 1 b W 5 z M S 5 7 c 2 l k Z W x l b i w x M X 0 m c X V v d D s s J n F 1 b 3 Q 7 U 2 V j d G l v b j E v c G V y Z m R h d G F Q Z X J m b 3 J t Y W 5 j Z V N 1 b W 1 h c n k g K D I p L 0 F 1 d G 9 S Z W 1 v d m V k Q 2 9 s d W 1 u c z E u e 2 N l b G x f Y 2 9 1 b n Q s M T J 9 J n F 1 b 3 Q 7 L C Z x d W 9 0 O 1 N l Y 3 R p b 2 4 x L 3 B l c m Z k Y X R h U G V y Z m 9 y b W F u Y 2 V T d W 1 t Y X J 5 I C g y K S 9 B d X R v U m V t b 3 Z l Z E N v b H V t b n M x L n t t Z W F u L D E z f S Z x d W 9 0 O y w m c X V v d D t T Z W N 0 a W 9 u M S 9 w Z X J m Z G F 0 Y V B l c m Z v c m 1 h b m N l U 3 V t b W F y e S A o M i k v Q X V 0 b 1 J l b W 9 2 Z W R D b 2 x 1 b W 5 z M S 5 7 c 3 R k Z G V 2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c G V y Z m R h d G F Q Z X J m b 3 J t Y W 5 j Z V N 1 b W 1 h c n k g K D I p L 0 F 1 d G 9 S Z W 1 v d m V k Q 2 9 s d W 1 u c z E u e 0 5 h b W U s M H 0 m c X V v d D s s J n F 1 b 3 Q 7 U 2 V j d G l v b j E v c G V y Z m R h d G F Q Z X J m b 3 J t Y W 5 j Z V N 1 b W 1 h c n k g K D I p L 0 F 1 d G 9 S Z W 1 v d m V k Q 2 9 s d W 1 u c z E u e 2 Z w c y w x f S Z x d W 9 0 O y w m c X V v d D t T Z W N 0 a W 9 u M S 9 w Z X J m Z G F 0 Y V B l c m Z v c m 1 h b m N l U 3 V t b W F y e S A o M i k v Q X V 0 b 1 J l b W 9 2 Z W R D b 2 x 1 b W 5 z M S 5 7 Y 3 B 1 b X M s M n 0 m c X V v d D s s J n F 1 b 3 Q 7 U 2 V j d G l v b j E v c G V y Z m R h d G F Q Z X J m b 3 J t Y W 5 j Z V N 1 b W 1 h c n k g K D I p L 0 F 1 d G 9 S Z W 1 v d m V k Q 2 9 s d W 1 u c z E u e 2 N t c y w z f S Z x d W 9 0 O y w m c X V v d D t T Z W N 0 a W 9 u M S 9 w Z X J m Z G F 0 Y V B l c m Z v c m 1 h b m N l U 3 V t b W F y e S A o M i k v Q X V 0 b 1 J l b W 9 2 Z W R D b 2 x 1 b W 5 z M S 5 7 Z 2 1 z L D R 9 J n F 1 b 3 Q 7 L C Z x d W 9 0 O 1 N l Y 3 R p b 2 4 x L 3 B l c m Z k Y X R h U G V y Z m 9 y b W F u Y 2 V T d W 1 t Y X J 5 I C g y K S 9 B d X R v U m V t b 3 Z l Z E N v b H V t b n M x L n t l e H B l Y 3 R l Z H A s N X 0 m c X V v d D s s J n F 1 b 3 Q 7 U 2 V j d G l v b j E v c G V y Z m R h d G F Q Z X J m b 3 J t Y W 5 j Z V N 1 b W 1 h c n k g K D I p L 0 F 1 d G 9 S Z W 1 v d m V k Q 2 9 s d W 1 u c z E u e 2 x v Y W R l Z H A s N n 0 m c X V v d D s s J n F 1 b 3 Q 7 U 2 V j d G l v b j E v c G V y Z m R h d G F Q Z X J m b 3 J t Y W 5 j Z V N 1 b W 1 h c n k g K D I p L 0 F 1 d G 9 S Z W 1 v d m V k Q 2 9 s d W 1 u c z E u e 3 N o Y W R l c n B f Y 2 9 t c C w 3 f S Z x d W 9 0 O y w m c X V v d D t T Z W N 0 a W 9 u M S 9 w Z X J m Z G F 0 Y V B l c m Z v c m 1 h b m N l U 3 V t b W F y e S A o M i k v Q X V 0 b 1 J l b W 9 2 Z W R D b 2 x 1 b W 5 z M S 5 7 c 2 h h Z G V y c F 9 n c n B o L D h 9 J n F 1 b 3 Q 7 L C Z x d W 9 0 O 1 N l Y 3 R p b 2 4 x L 3 B l c m Z k Y X R h U G V y Z m 9 y b W F u Y 2 V T d W 1 t Y X J 5 I C g y K S 9 B d X R v U m V t b 3 Z l Z E N v b H V t b n M x L n t l e H B l Y 3 R l Z G M s O X 0 m c X V v d D s s J n F 1 b 3 Q 7 U 2 V j d G l v b j E v c G V y Z m R h d G F Q Z X J m b 3 J t Y W 5 j Z V N 1 b W 1 h c n k g K D I p L 0 F 1 d G 9 S Z W 1 v d m V k Q 2 9 s d W 1 u c z E u e 3 N o Y W R l c m M s M T B 9 J n F 1 b 3 Q 7 L C Z x d W 9 0 O 1 N l Y 3 R p b 2 4 x L 3 B l c m Z k Y X R h U G V y Z m 9 y b W F u Y 2 V T d W 1 t Y X J 5 I C g y K S 9 B d X R v U m V t b 3 Z l Z E N v b H V t b n M x L n t z a W R l b G V u L D E x f S Z x d W 9 0 O y w m c X V v d D t T Z W N 0 a W 9 u M S 9 w Z X J m Z G F 0 Y V B l c m Z v c m 1 h b m N l U 3 V t b W F y e S A o M i k v Q X V 0 b 1 J l b W 9 2 Z W R D b 2 x 1 b W 5 z M S 5 7 Y 2 V s b F 9 j b 3 V u d C w x M n 0 m c X V v d D s s J n F 1 b 3 Q 7 U 2 V j d G l v b j E v c G V y Z m R h d G F Q Z X J m b 3 J t Y W 5 j Z V N 1 b W 1 h c n k g K D I p L 0 F 1 d G 9 S Z W 1 v d m V k Q 2 9 s d W 1 u c z E u e 2 1 l Y W 4 s M T N 9 J n F 1 b 3 Q 7 L C Z x d W 9 0 O 1 N l Y 3 R p b 2 4 x L 3 B l c m Z k Y X R h U G V y Z m 9 y b W F u Y 2 V T d W 1 t Y X J 5 I C g y K S 9 B d X R v U m V t b 3 Z l Z E N v b H V t b n M x L n t z d G R k Z X Y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Z X J m Z G F 0 Y V B l c m Z v c m 1 h b m N l U 3 V t b W F y e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m Z G F 0 Y V B l c m Z v c m 1 h b m N l U 3 V t b W F y e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m Z G F 0 Y V B l c m Z v c m 1 h b m N l U 3 V t b W F y e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d r 3 s v x a K t R a y y C 4 t c b m 9 B A A A A A A I A A A A A A B B m A A A A A Q A A I A A A A I F E J x 4 l N 8 A 0 k Q 8 T d T T 2 7 Y g h w C t l h 7 d C B F P O A O A a 2 s j i A A A A A A 6 A A A A A A g A A I A A A A N O / M j C E y V W 4 t l h U g r O O f P k Y E A k P w d T m W T F Z v d k 2 l f O u U A A A A J T H E 5 x Y M S u t X a I e 2 r 0 O L D G J u x 4 I D D Y P 5 k A 5 v B E Z f c z X m m Z Q 4 z 5 N D R U e S a 4 v q C d + k n u T 5 M 7 a J 5 1 E A O H r a M 4 I 3 e W 5 h U T H d L K P p y D L E / T I 5 T E Q Q A A A A F w M 1 c H 2 P 6 l x 6 Y t 9 H + 1 X t / v X H j Q / / V S l + c P V / v u I x t O g T G C F v y Y 7 X A C L / G T T 6 / H n 7 z W b v 4 9 r m 4 w q J a k U z D w j w G A = < / D a t a M a s h u p > 
</file>

<file path=customXml/itemProps1.xml><?xml version="1.0" encoding="utf-8"?>
<ds:datastoreItem xmlns:ds="http://schemas.openxmlformats.org/officeDocument/2006/customXml" ds:itemID="{89F4FFCE-00E3-45D7-942C-ED33752398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PQBRT Data</vt:lpstr>
      <vt:lpstr>PQBRT Calcs Segments</vt:lpstr>
      <vt:lpstr>QQPlot</vt:lpstr>
      <vt:lpstr>Graphics % Errors</vt:lpstr>
      <vt:lpstr>Graphics Total Quad</vt:lpstr>
      <vt:lpstr>Graphics Total Linear</vt:lpstr>
      <vt:lpstr>Graphcs Log</vt:lpstr>
      <vt:lpstr>Linear Histogram</vt:lpstr>
      <vt:lpstr>Standardized residual</vt:lpstr>
      <vt:lpstr>Graphics Total Linear Segment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Bell,Jackie M</dc:creator>
  <cp:lastModifiedBy>Bell,Jackie M</cp:lastModifiedBy>
  <dcterms:created xsi:type="dcterms:W3CDTF">2025-08-18T22:22:07Z</dcterms:created>
  <dcterms:modified xsi:type="dcterms:W3CDTF">2025-08-28T20:03:20Z</dcterms:modified>
</cp:coreProperties>
</file>