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60"/>
  </bookViews>
  <sheets>
    <sheet name="Portfolio Optimisation" sheetId="4" r:id="rId1"/>
  </sheets>
  <definedNames>
    <definedName name="solver_adj" localSheetId="0" hidden="1">'Portfolio Optimisation'!$C$35:$C$42</definedName>
    <definedName name="solver_cvg" localSheetId="0" hidden="1">0.0001</definedName>
    <definedName name="solver_drv" localSheetId="0" hidden="1">2</definedName>
    <definedName name="solver_eng" localSheetId="0" hidden="1">1</definedName>
    <definedName name="solver_est" localSheetId="0" hidden="1">1</definedName>
    <definedName name="solver_itr" localSheetId="0" hidden="1">2147483647</definedName>
    <definedName name="solver_lhs0" localSheetId="0" hidden="1">'Portfolio Optimisation'!$E$56</definedName>
    <definedName name="solver_lhs1" localSheetId="0" hidden="1">'Portfolio Optimisation'!$C$43</definedName>
    <definedName name="solver_lhs2" localSheetId="0" hidden="1">'Portfolio Optimisation'!$C$43</definedName>
    <definedName name="solver_lhs3" localSheetId="0" hidden="1">'Portfolio Optimisation'!$E$56</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1</definedName>
    <definedName name="solver_nwt" localSheetId="0" hidden="1">1</definedName>
    <definedName name="solver_opt" localSheetId="0" hidden="1">'Portfolio Optimisation'!$E$59</definedName>
    <definedName name="solver_pre" localSheetId="0" hidden="1">0.000001</definedName>
    <definedName name="solver_rbv" localSheetId="0" hidden="1">2</definedName>
    <definedName name="solver_rel0" localSheetId="0" hidden="1">1</definedName>
    <definedName name="solver_rel1" localSheetId="0" hidden="1">2</definedName>
    <definedName name="solver_rel2" localSheetId="0" hidden="1">2</definedName>
    <definedName name="solver_rel3" localSheetId="0" hidden="1">1</definedName>
    <definedName name="solver_rhs0" localSheetId="0" hidden="1">'Portfolio Optimisation'!$E$72</definedName>
    <definedName name="solver_rhs1" localSheetId="0" hidden="1">1</definedName>
    <definedName name="solver_rhs2" localSheetId="0" hidden="1">1</definedName>
    <definedName name="solver_rhs3" localSheetId="0" hidden="1">'Portfolio Optimisation'!$E$72</definedName>
    <definedName name="solver_rlx" localSheetId="0" hidden="1">2</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44525"/>
</workbook>
</file>

<file path=xl/sharedStrings.xml><?xml version="1.0" encoding="utf-8"?>
<sst xmlns="http://schemas.openxmlformats.org/spreadsheetml/2006/main" count="61" uniqueCount="45">
  <si>
    <t>Portfolio Optimisation</t>
  </si>
  <si>
    <t>*</t>
  </si>
  <si>
    <t>Assumptions</t>
  </si>
  <si>
    <t>Risk-Free Rate</t>
  </si>
  <si>
    <t>10-Year US Treasury Yield</t>
  </si>
  <si>
    <t>Historical Fund Returns</t>
  </si>
  <si>
    <t>Period</t>
  </si>
  <si>
    <t>Mid Cap</t>
  </si>
  <si>
    <t>Small Cap</t>
  </si>
  <si>
    <t>Contrarian Fund</t>
  </si>
  <si>
    <t>Select Dividend Fund</t>
  </si>
  <si>
    <t>Equity Insights Fund</t>
  </si>
  <si>
    <t>Value Fund</t>
  </si>
  <si>
    <t>Special Situations Fund</t>
  </si>
  <si>
    <t>Property Fund</t>
  </si>
  <si>
    <t>Period 1</t>
  </si>
  <si>
    <t>Period 2</t>
  </si>
  <si>
    <t>Period 3</t>
  </si>
  <si>
    <t>Period 4</t>
  </si>
  <si>
    <t>Period 5</t>
  </si>
  <si>
    <t>Period 6</t>
  </si>
  <si>
    <t>Period 7</t>
  </si>
  <si>
    <t>Mean Returns</t>
  </si>
  <si>
    <t>Covariance Matrix</t>
  </si>
  <si>
    <t>Fund</t>
  </si>
  <si>
    <t>Portfolio Construction</t>
  </si>
  <si>
    <t>% Allocation</t>
  </si>
  <si>
    <t>The values to be changed via SOLVER</t>
  </si>
  <si>
    <t>Total</t>
  </si>
  <si>
    <t>Constraint in SOLVER</t>
  </si>
  <si>
    <t>Portfolio Metrics</t>
  </si>
  <si>
    <t>% Allocation in Portfolio</t>
  </si>
  <si>
    <t>Expected Portfolio Return</t>
  </si>
  <si>
    <t>Variances within Portfolio</t>
  </si>
  <si>
    <t>Portfolio Variance</t>
  </si>
  <si>
    <t>Sharpe Ratio Calculation</t>
  </si>
  <si>
    <t>Historical Portfolio Returns</t>
  </si>
  <si>
    <t>Variance</t>
  </si>
  <si>
    <t>Standard Deviation (Volatility)</t>
  </si>
  <si>
    <t>Sharpe Ratio</t>
  </si>
  <si>
    <t>Historical Benchmark (S&amp;P 500) Returns</t>
  </si>
  <si>
    <t>S&amp;P 500</t>
  </si>
  <si>
    <t>Mean Deviation</t>
  </si>
  <si>
    <t>Squared Deviations</t>
  </si>
  <si>
    <t>Average Return</t>
  </si>
</sst>
</file>

<file path=xl/styles.xml><?xml version="1.0" encoding="utf-8"?>
<styleSheet xmlns="http://schemas.openxmlformats.org/spreadsheetml/2006/main">
  <numFmts count="9">
    <numFmt numFmtId="176" formatCode="#,##0.00_);\(#,##0.00\);#,##0.00_);@_)"/>
    <numFmt numFmtId="42" formatCode="_-&quot;£&quot;* #,##0_-;\-&quot;£&quot;* #,##0_-;_-&quot;£&quot;* &quot;-&quot;_-;_-@_-"/>
    <numFmt numFmtId="177" formatCode="#,##0.000000_);\(#,##0.000000\);#,##0.000000_);@_)"/>
    <numFmt numFmtId="178" formatCode="#,##0.0000_);\(#,##0.0000\);#,##0.0000_);@_)"/>
    <numFmt numFmtId="179" formatCode="0.0%_);\(0.0%\);0.0%_);@_)"/>
    <numFmt numFmtId="43" formatCode="_-* #,##0.00_-;\-* #,##0.00_-;_-* &quot;-&quot;??_-;_-@_-"/>
    <numFmt numFmtId="41" formatCode="_-* #,##0_-;\-* #,##0_-;_-* &quot;-&quot;_-;_-@_-"/>
    <numFmt numFmtId="180" formatCode="0.0%"/>
    <numFmt numFmtId="44" formatCode="_-&quot;£&quot;* #,##0.00_-;\-&quot;£&quot;* #,##0.00_-;_-&quot;£&quot;* &quot;-&quot;??_-;_-@_-"/>
  </numFmts>
  <fonts count="26">
    <font>
      <sz val="11"/>
      <color theme="1"/>
      <name val="Calibri"/>
      <charset val="134"/>
      <scheme val="minor"/>
    </font>
    <font>
      <b/>
      <sz val="12"/>
      <color theme="0"/>
      <name val="Arial"/>
      <charset val="134"/>
    </font>
    <font>
      <b/>
      <sz val="11"/>
      <color theme="1"/>
      <name val="Calibri"/>
      <charset val="134"/>
      <scheme val="minor"/>
    </font>
    <font>
      <u/>
      <sz val="11"/>
      <color theme="10"/>
      <name val="Calibri"/>
      <charset val="134"/>
      <scheme val="minor"/>
    </font>
    <font>
      <sz val="11"/>
      <color theme="1"/>
      <name val="Calibri"/>
      <charset val="134"/>
      <scheme val="minor"/>
    </font>
    <font>
      <b/>
      <sz val="11"/>
      <color theme="9"/>
      <name val="Calibri"/>
      <charset val="134"/>
      <scheme val="minor"/>
    </font>
    <font>
      <b/>
      <sz val="24"/>
      <color theme="1"/>
      <name val="Arial"/>
      <charset val="134"/>
    </font>
    <font>
      <b/>
      <sz val="11"/>
      <color theme="1"/>
      <name val="Calibri"/>
      <charset val="134"/>
      <scheme val="minor"/>
    </font>
    <font>
      <sz val="11"/>
      <color theme="0"/>
      <name val="Calibri"/>
      <charset val="0"/>
      <scheme val="minor"/>
    </font>
    <font>
      <b/>
      <sz val="13"/>
      <color theme="3"/>
      <name val="Calibri"/>
      <charset val="134"/>
      <scheme val="minor"/>
    </font>
    <font>
      <sz val="11"/>
      <color rgb="FFFF0000"/>
      <name val="Calibri"/>
      <charset val="0"/>
      <scheme val="minor"/>
    </font>
    <font>
      <sz val="11"/>
      <color theme="1"/>
      <name val="Calibri"/>
      <charset val="0"/>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5"/>
      <color theme="3"/>
      <name val="Calibri"/>
      <charset val="134"/>
      <scheme val="minor"/>
    </font>
    <font>
      <sz val="11"/>
      <color rgb="FF9C0006"/>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b/>
      <sz val="11"/>
      <color rgb="FFFA7D00"/>
      <name val="Calibri"/>
      <charset val="0"/>
      <scheme val="minor"/>
    </font>
    <font>
      <u/>
      <sz val="11"/>
      <color rgb="FF800080"/>
      <name val="Calibri"/>
      <charset val="0"/>
      <scheme val="minor"/>
    </font>
    <font>
      <sz val="11"/>
      <color rgb="FFFA7D00"/>
      <name val="Calibri"/>
      <charset val="0"/>
      <scheme val="minor"/>
    </font>
    <font>
      <b/>
      <sz val="11"/>
      <color rgb="FFFFFFFF"/>
      <name val="Calibri"/>
      <charset val="0"/>
      <scheme val="minor"/>
    </font>
    <font>
      <sz val="11"/>
      <color rgb="FF9C6500"/>
      <name val="Calibri"/>
      <charset val="0"/>
      <scheme val="minor"/>
    </font>
    <font>
      <sz val="11"/>
      <color rgb="FF006100"/>
      <name val="Calibri"/>
      <charset val="0"/>
      <scheme val="minor"/>
    </font>
  </fonts>
  <fills count="38">
    <fill>
      <patternFill patternType="none"/>
    </fill>
    <fill>
      <patternFill patternType="gray125"/>
    </fill>
    <fill>
      <patternFill patternType="solid">
        <fgColor rgb="FF000000"/>
        <bgColor indexed="64"/>
      </patternFill>
    </fill>
    <fill>
      <patternFill patternType="solid">
        <fgColor theme="0" tint="-0.149998474074526"/>
        <bgColor indexed="64"/>
      </patternFill>
    </fill>
    <fill>
      <patternFill patternType="solid">
        <fgColor rgb="FFFFFF99"/>
        <bgColor indexed="64"/>
      </patternFill>
    </fill>
    <fill>
      <patternFill patternType="solid">
        <fgColor theme="0"/>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rgb="FFF2F2F2"/>
        <bgColor indexed="64"/>
      </patternFill>
    </fill>
    <fill>
      <patternFill patternType="solid">
        <fgColor theme="8"/>
        <bgColor indexed="64"/>
      </patternFill>
    </fill>
    <fill>
      <patternFill patternType="solid">
        <fgColor theme="4"/>
        <bgColor indexed="64"/>
      </patternFill>
    </fill>
    <fill>
      <patternFill patternType="solid">
        <fgColor theme="5" tint="0.599993896298105"/>
        <bgColor indexed="64"/>
      </patternFill>
    </fill>
    <fill>
      <patternFill patternType="solid">
        <fgColor theme="5"/>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rgb="FFA5A5A5"/>
        <bgColor indexed="64"/>
      </patternFill>
    </fill>
    <fill>
      <patternFill patternType="solid">
        <fgColor theme="7"/>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7"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8" fillId="9" borderId="0" applyNumberFormat="0" applyBorder="0" applyAlignment="0" applyProtection="0">
      <alignment vertical="center"/>
    </xf>
    <xf numFmtId="0" fontId="11" fillId="28" borderId="0" applyNumberFormat="0" applyBorder="0" applyAlignment="0" applyProtection="0">
      <alignment vertical="center"/>
    </xf>
    <xf numFmtId="0" fontId="8" fillId="31" borderId="0" applyNumberFormat="0" applyBorder="0" applyAlignment="0" applyProtection="0">
      <alignment vertical="center"/>
    </xf>
    <xf numFmtId="0" fontId="8" fillId="26" borderId="0" applyNumberFormat="0" applyBorder="0" applyAlignment="0" applyProtection="0">
      <alignment vertical="center"/>
    </xf>
    <xf numFmtId="0" fontId="11" fillId="7" borderId="0" applyNumberFormat="0" applyBorder="0" applyAlignment="0" applyProtection="0">
      <alignment vertical="center"/>
    </xf>
    <xf numFmtId="0" fontId="11" fillId="30" borderId="0" applyNumberFormat="0" applyBorder="0" applyAlignment="0" applyProtection="0">
      <alignment vertical="center"/>
    </xf>
    <xf numFmtId="0" fontId="8" fillId="37" borderId="0" applyNumberFormat="0" applyBorder="0" applyAlignment="0" applyProtection="0">
      <alignment vertical="center"/>
    </xf>
    <xf numFmtId="0" fontId="8" fillId="16" borderId="0" applyNumberFormat="0" applyBorder="0" applyAlignment="0" applyProtection="0">
      <alignment vertical="center"/>
    </xf>
    <xf numFmtId="0" fontId="11" fillId="24" borderId="0" applyNumberFormat="0" applyBorder="0" applyAlignment="0" applyProtection="0">
      <alignment vertical="center"/>
    </xf>
    <xf numFmtId="0" fontId="8" fillId="33" borderId="0" applyNumberFormat="0" applyBorder="0" applyAlignment="0" applyProtection="0">
      <alignment vertical="center"/>
    </xf>
    <xf numFmtId="0" fontId="22" fillId="0" borderId="12" applyNumberFormat="0" applyFill="0" applyAlignment="0" applyProtection="0">
      <alignment vertical="center"/>
    </xf>
    <xf numFmtId="0" fontId="11" fillId="34" borderId="0" applyNumberFormat="0" applyBorder="0" applyAlignment="0" applyProtection="0">
      <alignment vertical="center"/>
    </xf>
    <xf numFmtId="0" fontId="8" fillId="29" borderId="0" applyNumberFormat="0" applyBorder="0" applyAlignment="0" applyProtection="0">
      <alignment vertical="center"/>
    </xf>
    <xf numFmtId="0" fontId="8" fillId="25" borderId="0" applyNumberFormat="0" applyBorder="0" applyAlignment="0" applyProtection="0">
      <alignment vertical="center"/>
    </xf>
    <xf numFmtId="0" fontId="11" fillId="18" borderId="0" applyNumberFormat="0" applyBorder="0" applyAlignment="0" applyProtection="0">
      <alignment vertical="center"/>
    </xf>
    <xf numFmtId="0" fontId="11" fillId="23" borderId="0" applyNumberFormat="0" applyBorder="0" applyAlignment="0" applyProtection="0">
      <alignment vertical="center"/>
    </xf>
    <xf numFmtId="0" fontId="8" fillId="19" borderId="0" applyNumberFormat="0" applyBorder="0" applyAlignment="0" applyProtection="0">
      <alignment vertical="center"/>
    </xf>
    <xf numFmtId="0" fontId="11" fillId="20" borderId="0" applyNumberFormat="0" applyBorder="0" applyAlignment="0" applyProtection="0">
      <alignment vertical="center"/>
    </xf>
    <xf numFmtId="0" fontId="11" fillId="11" borderId="0" applyNumberFormat="0" applyBorder="0" applyAlignment="0" applyProtection="0">
      <alignment vertical="center"/>
    </xf>
    <xf numFmtId="0" fontId="8" fillId="17" borderId="0" applyNumberFormat="0" applyBorder="0" applyAlignment="0" applyProtection="0">
      <alignment vertical="center"/>
    </xf>
    <xf numFmtId="0" fontId="24" fillId="35" borderId="0" applyNumberFormat="0" applyBorder="0" applyAlignment="0" applyProtection="0">
      <alignment vertical="center"/>
    </xf>
    <xf numFmtId="0" fontId="8" fillId="22" borderId="0" applyNumberFormat="0" applyBorder="0" applyAlignment="0" applyProtection="0">
      <alignment vertical="center"/>
    </xf>
    <xf numFmtId="0" fontId="16" fillId="14" borderId="0" applyNumberFormat="0" applyBorder="0" applyAlignment="0" applyProtection="0">
      <alignment vertical="center"/>
    </xf>
    <xf numFmtId="0" fontId="11" fillId="21" borderId="0" applyNumberFormat="0" applyBorder="0" applyAlignment="0" applyProtection="0">
      <alignment vertical="center"/>
    </xf>
    <xf numFmtId="0" fontId="18" fillId="0" borderId="11" applyNumberFormat="0" applyFill="0" applyAlignment="0" applyProtection="0">
      <alignment vertical="center"/>
    </xf>
    <xf numFmtId="0" fontId="17" fillId="15" borderId="10" applyNumberFormat="0" applyAlignment="0" applyProtection="0">
      <alignment vertical="center"/>
    </xf>
    <xf numFmtId="44" fontId="0" fillId="0" borderId="0" applyFont="0" applyFill="0" applyBorder="0" applyAlignment="0" applyProtection="0">
      <alignment vertical="center"/>
    </xf>
    <xf numFmtId="0" fontId="11" fillId="27" borderId="0" applyNumberFormat="0" applyBorder="0" applyAlignment="0" applyProtection="0">
      <alignment vertical="center"/>
    </xf>
    <xf numFmtId="0" fontId="0" fillId="13" borderId="9" applyNumberFormat="0" applyFont="0" applyAlignment="0" applyProtection="0">
      <alignment vertical="center"/>
    </xf>
    <xf numFmtId="0" fontId="14" fillId="12" borderId="8" applyNumberFormat="0" applyAlignment="0" applyProtection="0">
      <alignment vertical="center"/>
    </xf>
    <xf numFmtId="0" fontId="13" fillId="0" borderId="0" applyNumberFormat="0" applyFill="0" applyBorder="0" applyAlignment="0" applyProtection="0">
      <alignment vertical="center"/>
    </xf>
    <xf numFmtId="0" fontId="20" fillId="15" borderId="8" applyNumberFormat="0" applyAlignment="0" applyProtection="0">
      <alignment vertical="center"/>
    </xf>
    <xf numFmtId="0" fontId="25" fillId="36" borderId="0" applyNumberFormat="0" applyBorder="0" applyAlignment="0" applyProtection="0">
      <alignment vertical="center"/>
    </xf>
    <xf numFmtId="0" fontId="13" fillId="0" borderId="7" applyNumberFormat="0" applyFill="0" applyAlignment="0" applyProtection="0">
      <alignment vertical="center"/>
    </xf>
    <xf numFmtId="0" fontId="12" fillId="0" borderId="0" applyNumberFormat="0" applyFill="0" applyBorder="0" applyAlignment="0" applyProtection="0">
      <alignment vertical="center"/>
    </xf>
    <xf numFmtId="0" fontId="15" fillId="0" borderId="6" applyNumberFormat="0" applyFill="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9" fillId="0" borderId="6" applyNumberFormat="0" applyFill="0" applyAlignment="0" applyProtection="0">
      <alignment vertical="center"/>
    </xf>
    <xf numFmtId="43" fontId="0" fillId="0" borderId="0" applyFont="0" applyFill="0" applyBorder="0" applyAlignment="0" applyProtection="0">
      <alignment vertical="center"/>
    </xf>
    <xf numFmtId="0" fontId="23" fillId="32" borderId="13" applyNumberFormat="0" applyAlignment="0" applyProtection="0">
      <alignment vertical="center"/>
    </xf>
    <xf numFmtId="0" fontId="8" fillId="8" borderId="0" applyNumberFormat="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cellStyleXfs>
  <cellXfs count="58">
    <xf numFmtId="0" fontId="0" fillId="0" borderId="0" xfId="0"/>
    <xf numFmtId="0" fontId="1" fillId="2" borderId="0" xfId="0" applyFont="1" applyFill="1"/>
    <xf numFmtId="0" fontId="0" fillId="3" borderId="0" xfId="0" applyFill="1"/>
    <xf numFmtId="0" fontId="0" fillId="0" borderId="0" xfId="0" applyFill="1"/>
    <xf numFmtId="0" fontId="2" fillId="3" borderId="0" xfId="0" applyFont="1" applyFill="1"/>
    <xf numFmtId="10" fontId="0" fillId="0" borderId="1" xfId="0" applyNumberFormat="1" applyBorder="1" applyAlignment="1">
      <alignment horizontal="center"/>
    </xf>
    <xf numFmtId="0" fontId="0" fillId="0" borderId="0" xfId="0" applyFont="1"/>
    <xf numFmtId="0" fontId="3" fillId="0" borderId="0" xfId="48"/>
    <xf numFmtId="0" fontId="2" fillId="0" borderId="0" xfId="0" applyFont="1"/>
    <xf numFmtId="0" fontId="2" fillId="0" borderId="2" xfId="0" applyFont="1" applyBorder="1" applyAlignment="1">
      <alignment horizontal="left"/>
    </xf>
    <xf numFmtId="0" fontId="2" fillId="0" borderId="2" xfId="0" applyFont="1" applyFill="1" applyBorder="1" applyAlignment="1">
      <alignment horizontal="center"/>
    </xf>
    <xf numFmtId="0" fontId="0" fillId="0" borderId="0" xfId="0" applyAlignment="1">
      <alignment horizontal="left"/>
    </xf>
    <xf numFmtId="9" fontId="0" fillId="0" borderId="0" xfId="0" applyNumberFormat="1" applyFill="1" applyBorder="1" applyAlignment="1">
      <alignment horizontal="center"/>
    </xf>
    <xf numFmtId="0" fontId="2" fillId="0" borderId="3" xfId="0" applyFont="1" applyBorder="1" applyAlignment="1">
      <alignment horizontal="left"/>
    </xf>
    <xf numFmtId="9" fontId="2" fillId="4" borderId="3" xfId="0" applyNumberFormat="1" applyFont="1" applyFill="1" applyBorder="1" applyAlignment="1">
      <alignment horizontal="center"/>
    </xf>
    <xf numFmtId="0" fontId="0" fillId="0" borderId="0" xfId="0" applyAlignment="1">
      <alignment horizontal="center"/>
    </xf>
    <xf numFmtId="0" fontId="2" fillId="5" borderId="0" xfId="0" applyFont="1" applyFill="1"/>
    <xf numFmtId="0" fontId="0" fillId="5" borderId="0" xfId="0" applyFill="1"/>
    <xf numFmtId="177" fontId="0" fillId="0" borderId="0" xfId="0" applyNumberFormat="1" applyFill="1" applyBorder="1" applyAlignment="1">
      <alignment horizontal="center"/>
    </xf>
    <xf numFmtId="177" fontId="0" fillId="4" borderId="0" xfId="0" applyNumberFormat="1" applyFill="1" applyBorder="1" applyAlignment="1">
      <alignment horizontal="center"/>
    </xf>
    <xf numFmtId="0" fontId="2" fillId="5" borderId="2" xfId="0" applyFont="1" applyFill="1" applyBorder="1" applyAlignment="1">
      <alignment horizontal="left"/>
    </xf>
    <xf numFmtId="0" fontId="2" fillId="5" borderId="2" xfId="0" applyFont="1" applyFill="1" applyBorder="1" applyAlignment="1">
      <alignment horizontal="center"/>
    </xf>
    <xf numFmtId="0" fontId="0" fillId="0" borderId="0" xfId="0" applyFont="1" applyFill="1" applyBorder="1" applyAlignment="1">
      <alignment horizontal="left"/>
    </xf>
    <xf numFmtId="179" fontId="4" fillId="6" borderId="0" xfId="0" applyNumberFormat="1" applyFont="1" applyFill="1" applyBorder="1" applyAlignment="1">
      <alignment horizontal="center"/>
    </xf>
    <xf numFmtId="0" fontId="2" fillId="0" borderId="3" xfId="0" applyFont="1" applyFill="1" applyBorder="1" applyAlignment="1">
      <alignment horizontal="left"/>
    </xf>
    <xf numFmtId="179" fontId="2" fillId="0" borderId="3" xfId="0" applyNumberFormat="1" applyFont="1" applyFill="1" applyBorder="1" applyAlignment="1">
      <alignment horizontal="center"/>
    </xf>
    <xf numFmtId="0" fontId="5" fillId="5" borderId="0" xfId="0" applyFont="1" applyFill="1" applyAlignment="1">
      <alignment horizontal="left"/>
    </xf>
    <xf numFmtId="0" fontId="2" fillId="0" borderId="2" xfId="0" applyFont="1" applyBorder="1"/>
    <xf numFmtId="179" fontId="0" fillId="0" borderId="0" xfId="0" applyNumberFormat="1" applyAlignment="1">
      <alignment horizontal="center"/>
    </xf>
    <xf numFmtId="0" fontId="2" fillId="5" borderId="4" xfId="0" applyFont="1" applyFill="1" applyBorder="1"/>
    <xf numFmtId="180" fontId="2" fillId="4" borderId="5" xfId="0" applyNumberFormat="1" applyFont="1" applyFill="1" applyBorder="1" applyAlignment="1">
      <alignment horizontal="center"/>
    </xf>
    <xf numFmtId="0" fontId="2" fillId="0" borderId="0" xfId="0" applyFont="1" applyFill="1" applyBorder="1"/>
    <xf numFmtId="180" fontId="2" fillId="0" borderId="0" xfId="0" applyNumberFormat="1" applyFont="1" applyFill="1" applyBorder="1" applyAlignment="1">
      <alignment horizontal="center"/>
    </xf>
    <xf numFmtId="0" fontId="0" fillId="0" borderId="0" xfId="0" applyFont="1" applyBorder="1"/>
    <xf numFmtId="178" fontId="0" fillId="5" borderId="0" xfId="0" applyNumberFormat="1" applyFill="1" applyAlignment="1">
      <alignment horizontal="center"/>
    </xf>
    <xf numFmtId="179" fontId="2" fillId="5" borderId="5" xfId="0" applyNumberFormat="1" applyFont="1" applyFill="1" applyBorder="1" applyAlignment="1">
      <alignment horizontal="center"/>
    </xf>
    <xf numFmtId="0" fontId="0" fillId="7" borderId="0" xfId="0" applyFill="1"/>
    <xf numFmtId="0" fontId="2" fillId="0" borderId="0" xfId="0" applyFont="1" applyBorder="1" applyAlignment="1">
      <alignment horizontal="left"/>
    </xf>
    <xf numFmtId="0" fontId="0" fillId="0" borderId="0" xfId="0" applyBorder="1"/>
    <xf numFmtId="0" fontId="2" fillId="0" borderId="0" xfId="0" applyFont="1" applyFill="1" applyBorder="1" applyAlignment="1">
      <alignment horizontal="left"/>
    </xf>
    <xf numFmtId="0" fontId="0" fillId="7" borderId="0" xfId="0" applyFill="1" applyAlignment="1">
      <alignment horizontal="left"/>
    </xf>
    <xf numFmtId="9" fontId="0" fillId="0" borderId="0" xfId="0" applyNumberFormat="1" applyAlignment="1">
      <alignment horizontal="center"/>
    </xf>
    <xf numFmtId="0" fontId="5" fillId="5" borderId="0" xfId="0" applyFont="1" applyFill="1" applyAlignment="1">
      <alignment horizontal="center" vertical="top"/>
    </xf>
    <xf numFmtId="179" fontId="0" fillId="5" borderId="0" xfId="0" applyNumberFormat="1" applyFill="1" applyAlignment="1">
      <alignment horizontal="center"/>
    </xf>
    <xf numFmtId="179" fontId="2" fillId="0" borderId="0" xfId="0" applyNumberFormat="1" applyFont="1" applyBorder="1" applyAlignment="1">
      <alignment horizontal="center"/>
    </xf>
    <xf numFmtId="2" fontId="2" fillId="4" borderId="0" xfId="0" applyNumberFormat="1" applyFont="1" applyFill="1" applyBorder="1" applyAlignment="1">
      <alignment horizontal="center"/>
    </xf>
    <xf numFmtId="0" fontId="6" fillId="0" borderId="0" xfId="0" applyFont="1"/>
    <xf numFmtId="180" fontId="2" fillId="0" borderId="3" xfId="0" applyNumberFormat="1" applyFont="1" applyBorder="1" applyAlignment="1">
      <alignment horizontal="center"/>
    </xf>
    <xf numFmtId="0" fontId="0" fillId="0" borderId="3" xfId="0" applyBorder="1"/>
    <xf numFmtId="0" fontId="2" fillId="0" borderId="0" xfId="0" applyFont="1" applyBorder="1"/>
    <xf numFmtId="0" fontId="2" fillId="0" borderId="0" xfId="0" applyFont="1" applyFill="1" applyBorder="1" applyAlignment="1">
      <alignment horizontal="center"/>
    </xf>
    <xf numFmtId="0" fontId="2" fillId="5" borderId="0" xfId="0" applyFont="1" applyFill="1" applyBorder="1"/>
    <xf numFmtId="9" fontId="2" fillId="0" borderId="0" xfId="0" applyNumberFormat="1" applyFont="1" applyFill="1" applyBorder="1" applyAlignment="1">
      <alignment horizontal="center"/>
    </xf>
    <xf numFmtId="9" fontId="2" fillId="0" borderId="0" xfId="0" applyNumberFormat="1" applyFont="1" applyFill="1" applyBorder="1" applyAlignment="1">
      <alignment horizontal="left"/>
    </xf>
    <xf numFmtId="176" fontId="7" fillId="4" borderId="0" xfId="0" applyNumberFormat="1" applyFont="1" applyFill="1" applyAlignment="1">
      <alignment horizontal="center"/>
    </xf>
    <xf numFmtId="9" fontId="0" fillId="0" borderId="0" xfId="0" applyNumberFormat="1"/>
    <xf numFmtId="179" fontId="0" fillId="0" borderId="0" xfId="0" applyNumberFormat="1"/>
    <xf numFmtId="176" fontId="0" fillId="0" borderId="0" xfId="0" applyNumberForma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FFFF99"/>
      <color rgb="00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11</xdr:col>
      <xdr:colOff>110836</xdr:colOff>
      <xdr:row>14</xdr:row>
      <xdr:rowOff>95251</xdr:rowOff>
    </xdr:from>
    <xdr:to>
      <xdr:col>24</xdr:col>
      <xdr:colOff>552449</xdr:colOff>
      <xdr:row>18</xdr:row>
      <xdr:rowOff>76201</xdr:rowOff>
    </xdr:to>
    <xdr:sp>
      <xdr:nvSpPr>
        <xdr:cNvPr id="8" name="Rectangle: Rounded Corners 7"/>
        <xdr:cNvSpPr/>
      </xdr:nvSpPr>
      <xdr:spPr>
        <a:xfrm>
          <a:off x="20756245" y="3015615"/>
          <a:ext cx="10582275" cy="7429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bg1"/>
              </a:solidFill>
              <a:latin typeface="Arial" panose="020B0604020202020204" pitchFamily="7" charset="0"/>
              <a:cs typeface="Arial" panose="020B0604020202020204" pitchFamily="7" charset="0"/>
            </a:rPr>
            <a:t>Step 1) </a:t>
          </a:r>
          <a:r>
            <a:rPr lang="en-GB" sz="1400" b="0">
              <a:solidFill>
                <a:schemeClr val="bg1"/>
              </a:solidFill>
              <a:latin typeface="Arial" panose="020B0604020202020204" pitchFamily="7" charset="0"/>
              <a:cs typeface="Arial" panose="020B0604020202020204" pitchFamily="7" charset="0"/>
            </a:rPr>
            <a:t>Calculate the average</a:t>
          </a:r>
          <a:r>
            <a:rPr lang="en-GB" sz="1400" b="0" baseline="0">
              <a:solidFill>
                <a:schemeClr val="bg1"/>
              </a:solidFill>
              <a:latin typeface="Arial" panose="020B0604020202020204" pitchFamily="7" charset="0"/>
              <a:cs typeface="Arial" panose="020B0604020202020204" pitchFamily="7" charset="0"/>
            </a:rPr>
            <a:t> (mean) returns for each of the Funds using the AVERAGE formula within the yellow cells.</a:t>
          </a:r>
          <a:endParaRPr lang="en-GB" sz="1400" b="0" baseline="0">
            <a:solidFill>
              <a:schemeClr val="bg1"/>
            </a:solidFill>
            <a:latin typeface="Arial" panose="020B0604020202020204" pitchFamily="7" charset="0"/>
            <a:cs typeface="Arial" panose="020B0604020202020204" pitchFamily="7" charset="0"/>
          </a:endParaRPr>
        </a:p>
      </xdr:txBody>
    </xdr:sp>
    <xdr:clientData/>
  </xdr:twoCellAnchor>
  <xdr:twoCellAnchor>
    <xdr:from>
      <xdr:col>11</xdr:col>
      <xdr:colOff>110837</xdr:colOff>
      <xdr:row>20</xdr:row>
      <xdr:rowOff>140277</xdr:rowOff>
    </xdr:from>
    <xdr:to>
      <xdr:col>24</xdr:col>
      <xdr:colOff>571500</xdr:colOff>
      <xdr:row>30</xdr:row>
      <xdr:rowOff>57150</xdr:rowOff>
    </xdr:to>
    <xdr:sp>
      <xdr:nvSpPr>
        <xdr:cNvPr id="9" name="Rectangle: Rounded Corners 8"/>
        <xdr:cNvSpPr/>
      </xdr:nvSpPr>
      <xdr:spPr>
        <a:xfrm>
          <a:off x="20756245" y="4203065"/>
          <a:ext cx="10601960" cy="18224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bg1"/>
              </a:solidFill>
              <a:latin typeface="Arial" panose="020B0604020202020204" pitchFamily="7" charset="0"/>
              <a:cs typeface="Arial" panose="020B0604020202020204" pitchFamily="7" charset="0"/>
            </a:rPr>
            <a:t>Step 2)</a:t>
          </a:r>
          <a:r>
            <a:rPr lang="en-GB" sz="1400" b="1" baseline="0">
              <a:solidFill>
                <a:schemeClr val="bg1"/>
              </a:solidFill>
              <a:latin typeface="Arial" panose="020B0604020202020204" pitchFamily="7" charset="0"/>
              <a:cs typeface="Arial" panose="020B0604020202020204" pitchFamily="7" charset="0"/>
            </a:rPr>
            <a:t> </a:t>
          </a:r>
          <a:r>
            <a:rPr lang="en-GB" sz="1400" b="0" baseline="0">
              <a:solidFill>
                <a:schemeClr val="bg1"/>
              </a:solidFill>
              <a:latin typeface="Arial" panose="020B0604020202020204" pitchFamily="7" charset="0"/>
              <a:cs typeface="Arial" panose="020B0604020202020204" pitchFamily="7" charset="0"/>
            </a:rPr>
            <a:t>We need to calculate the co-variance of each of the funds (see the Reading Guide for more detail). </a:t>
          </a:r>
          <a:br>
            <a:rPr lang="en-GB" sz="1400" b="0" baseline="0">
              <a:solidFill>
                <a:schemeClr val="bg1"/>
              </a:solidFill>
              <a:latin typeface="Arial" panose="020B0604020202020204" pitchFamily="7" charset="0"/>
              <a:cs typeface="Arial" panose="020B0604020202020204" pitchFamily="7" charset="0"/>
            </a:rPr>
          </a:br>
          <a:br>
            <a:rPr lang="en-GB" sz="1400" b="0" baseline="0">
              <a:solidFill>
                <a:schemeClr val="bg1"/>
              </a:solidFill>
              <a:latin typeface="Arial" panose="020B0604020202020204" pitchFamily="7" charset="0"/>
              <a:cs typeface="Arial" panose="020B0604020202020204" pitchFamily="7" charset="0"/>
            </a:rPr>
          </a:br>
          <a:r>
            <a:rPr lang="en-GB" sz="1400" b="0" baseline="0">
              <a:solidFill>
                <a:schemeClr val="bg1"/>
              </a:solidFill>
              <a:latin typeface="Arial" panose="020B0604020202020204" pitchFamily="7" charset="0"/>
              <a:cs typeface="Arial" panose="020B0604020202020204" pitchFamily="7" charset="0"/>
            </a:rPr>
            <a:t>Use the COVARIANCE.S formula within the yellow cells to calculate the co-variance between each of the funds.</a:t>
          </a:r>
          <a:endParaRPr lang="en-GB" sz="1400" b="0" baseline="0">
            <a:solidFill>
              <a:schemeClr val="bg1"/>
            </a:solidFill>
            <a:latin typeface="Arial" panose="020B0604020202020204" pitchFamily="7" charset="0"/>
            <a:cs typeface="Arial" panose="020B0604020202020204" pitchFamily="7" charset="0"/>
          </a:endParaRPr>
        </a:p>
        <a:p>
          <a:pPr algn="l"/>
          <a:endParaRPr lang="en-GB" sz="1400" b="0" baseline="0">
            <a:solidFill>
              <a:schemeClr val="bg1"/>
            </a:solidFill>
            <a:latin typeface="Arial" panose="020B0604020202020204" pitchFamily="7" charset="0"/>
            <a:cs typeface="Arial" panose="020B0604020202020204" pitchFamily="7" charset="0"/>
          </a:endParaRPr>
        </a:p>
        <a:p>
          <a:pPr algn="l"/>
          <a:r>
            <a:rPr lang="en-GB" sz="1400" b="0" baseline="0">
              <a:solidFill>
                <a:schemeClr val="bg1"/>
              </a:solidFill>
              <a:latin typeface="Arial" panose="020B0604020202020204" pitchFamily="7" charset="0"/>
              <a:cs typeface="Arial" panose="020B0604020202020204" pitchFamily="7" charset="0"/>
            </a:rPr>
            <a:t>The Mid-Cap row has been completed as an example. Be careful that the right data is selected when you fill out the rest of the table!</a:t>
          </a:r>
          <a:endParaRPr lang="en-GB" sz="1400" b="0" baseline="0">
            <a:solidFill>
              <a:schemeClr val="bg1"/>
            </a:solidFill>
            <a:latin typeface="Arial" panose="020B0604020202020204" pitchFamily="7" charset="0"/>
            <a:cs typeface="Arial" panose="020B0604020202020204" pitchFamily="7" charset="0"/>
          </a:endParaRPr>
        </a:p>
      </xdr:txBody>
    </xdr:sp>
    <xdr:clientData/>
  </xdr:twoCellAnchor>
  <xdr:twoCellAnchor>
    <xdr:from>
      <xdr:col>5</xdr:col>
      <xdr:colOff>682336</xdr:colOff>
      <xdr:row>33</xdr:row>
      <xdr:rowOff>136812</xdr:rowOff>
    </xdr:from>
    <xdr:to>
      <xdr:col>9</xdr:col>
      <xdr:colOff>590550</xdr:colOff>
      <xdr:row>42</xdr:row>
      <xdr:rowOff>152400</xdr:rowOff>
    </xdr:to>
    <xdr:sp>
      <xdr:nvSpPr>
        <xdr:cNvPr id="6" name="Rectangle: Rounded Corners 5"/>
        <xdr:cNvSpPr/>
      </xdr:nvSpPr>
      <xdr:spPr>
        <a:xfrm>
          <a:off x="10291445" y="6676390"/>
          <a:ext cx="8605520" cy="17303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bg1"/>
              </a:solidFill>
              <a:latin typeface="Arial" panose="020B0604020202020204" pitchFamily="7" charset="0"/>
              <a:cs typeface="Arial" panose="020B0604020202020204" pitchFamily="7" charset="0"/>
            </a:rPr>
            <a:t>Note: </a:t>
          </a:r>
          <a:r>
            <a:rPr lang="en-GB" sz="1400" b="0">
              <a:solidFill>
                <a:schemeClr val="bg1"/>
              </a:solidFill>
              <a:latin typeface="Arial" panose="020B0604020202020204" pitchFamily="7" charset="0"/>
              <a:cs typeface="Arial" panose="020B0604020202020204" pitchFamily="7" charset="0"/>
            </a:rPr>
            <a:t>In</a:t>
          </a:r>
          <a:r>
            <a:rPr lang="en-GB" sz="1400" b="0" baseline="0">
              <a:solidFill>
                <a:schemeClr val="bg1"/>
              </a:solidFill>
              <a:latin typeface="Arial" panose="020B0604020202020204" pitchFamily="7" charset="0"/>
              <a:cs typeface="Arial" panose="020B0604020202020204" pitchFamily="7" charset="0"/>
            </a:rPr>
            <a:t> this section, we have two important components which will be used in the SOLVER function later in Step 7, when we optimise the portfolio weights for risk-adjusted return. </a:t>
          </a:r>
          <a:br>
            <a:rPr lang="en-GB" sz="1400" b="0" baseline="0">
              <a:solidFill>
                <a:schemeClr val="bg1"/>
              </a:solidFill>
              <a:latin typeface="Arial" panose="020B0604020202020204" pitchFamily="7" charset="0"/>
              <a:cs typeface="Arial" panose="020B0604020202020204" pitchFamily="7" charset="0"/>
            </a:rPr>
          </a:br>
          <a:br>
            <a:rPr lang="en-GB" sz="1400" b="0" baseline="0">
              <a:solidFill>
                <a:schemeClr val="bg1"/>
              </a:solidFill>
              <a:latin typeface="Arial" panose="020B0604020202020204" pitchFamily="7" charset="0"/>
              <a:cs typeface="Arial" panose="020B0604020202020204" pitchFamily="7" charset="0"/>
            </a:rPr>
          </a:br>
          <a:r>
            <a:rPr lang="en-GB" sz="1400" b="0" baseline="0">
              <a:solidFill>
                <a:schemeClr val="bg1"/>
              </a:solidFill>
              <a:latin typeface="Arial" panose="020B0604020202020204" pitchFamily="7" charset="0"/>
              <a:cs typeface="Arial" panose="020B0604020202020204" pitchFamily="7" charset="0"/>
            </a:rPr>
            <a:t>The first is highlighted in the orange cells - these are placeholder weights for the timebeing, but are "the values to be changed by SOLVER". The second is the total row at the bottom - this will be the 'constraint used in the SOLVER calculation".</a:t>
          </a:r>
          <a:endParaRPr lang="en-GB" sz="1400" b="0" baseline="0">
            <a:solidFill>
              <a:schemeClr val="bg1"/>
            </a:solidFill>
            <a:latin typeface="Arial" panose="020B0604020202020204" pitchFamily="7" charset="0"/>
            <a:cs typeface="Arial" panose="020B0604020202020204" pitchFamily="7" charset="0"/>
          </a:endParaRPr>
        </a:p>
      </xdr:txBody>
    </xdr:sp>
    <xdr:clientData/>
  </xdr:twoCellAnchor>
  <xdr:twoCellAnchor>
    <xdr:from>
      <xdr:col>3</xdr:col>
      <xdr:colOff>83127</xdr:colOff>
      <xdr:row>34</xdr:row>
      <xdr:rowOff>124690</xdr:rowOff>
    </xdr:from>
    <xdr:to>
      <xdr:col>3</xdr:col>
      <xdr:colOff>1191491</xdr:colOff>
      <xdr:row>41</xdr:row>
      <xdr:rowOff>110835</xdr:rowOff>
    </xdr:to>
    <xdr:sp>
      <xdr:nvSpPr>
        <xdr:cNvPr id="2" name="Right Brace 1"/>
        <xdr:cNvSpPr/>
      </xdr:nvSpPr>
      <xdr:spPr>
        <a:xfrm>
          <a:off x="5465445" y="6854825"/>
          <a:ext cx="1108710" cy="1319530"/>
        </a:xfrm>
        <a:prstGeom prst="rightBrace">
          <a:avLst/>
        </a:prstGeom>
        <a:ln w="28575">
          <a:solidFill>
            <a:schemeClr val="accent6"/>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AU" sz="1100"/>
        </a:p>
      </xdr:txBody>
    </xdr:sp>
    <xdr:clientData/>
  </xdr:twoCellAnchor>
  <xdr:twoCellAnchor>
    <xdr:from>
      <xdr:col>11</xdr:col>
      <xdr:colOff>110836</xdr:colOff>
      <xdr:row>41</xdr:row>
      <xdr:rowOff>13851</xdr:rowOff>
    </xdr:from>
    <xdr:to>
      <xdr:col>27</xdr:col>
      <xdr:colOff>0</xdr:colOff>
      <xdr:row>50</xdr:row>
      <xdr:rowOff>69271</xdr:rowOff>
    </xdr:to>
    <xdr:sp>
      <xdr:nvSpPr>
        <xdr:cNvPr id="11" name="Rectangle: Rounded Corners 10"/>
        <xdr:cNvSpPr/>
      </xdr:nvSpPr>
      <xdr:spPr>
        <a:xfrm>
          <a:off x="20756245" y="8077200"/>
          <a:ext cx="12225020" cy="17703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bg1"/>
              </a:solidFill>
              <a:latin typeface="Arial" panose="020B0604020202020204" pitchFamily="7" charset="0"/>
              <a:cs typeface="Arial" panose="020B0604020202020204" pitchFamily="7" charset="0"/>
            </a:rPr>
            <a:t>Step 3) </a:t>
          </a:r>
          <a:r>
            <a:rPr lang="en-GB" sz="1400" b="0">
              <a:solidFill>
                <a:schemeClr val="bg1"/>
              </a:solidFill>
              <a:latin typeface="Arial" panose="020B0604020202020204" pitchFamily="7" charset="0"/>
              <a:cs typeface="Arial" panose="020B0604020202020204" pitchFamily="7" charset="0"/>
            </a:rPr>
            <a:t>In this step, you are required</a:t>
          </a:r>
          <a:r>
            <a:rPr lang="en-GB" sz="1400" b="0" baseline="0">
              <a:solidFill>
                <a:schemeClr val="bg1"/>
              </a:solidFill>
              <a:latin typeface="Arial" panose="020B0604020202020204" pitchFamily="7" charset="0"/>
              <a:cs typeface="Arial" panose="020B0604020202020204" pitchFamily="7" charset="0"/>
            </a:rPr>
            <a:t> to complete the formula for expected return. Instead of manually multiplying each weight by its mean return, we will use the SUMPRODUCT formula by selecting the two rows (Mean Returns, % Allocation).</a:t>
          </a:r>
          <a:endParaRPr lang="en-GB" sz="1400" b="0" baseline="0">
            <a:solidFill>
              <a:schemeClr val="bg1"/>
            </a:solidFill>
            <a:latin typeface="Arial" panose="020B0604020202020204" pitchFamily="7" charset="0"/>
            <a:cs typeface="Arial" panose="020B0604020202020204" pitchFamily="7" charset="0"/>
          </a:endParaRPr>
        </a:p>
        <a:p>
          <a:pPr algn="l"/>
          <a:endParaRPr lang="en-GB" sz="1400" b="0" baseline="0">
            <a:solidFill>
              <a:schemeClr val="bg1"/>
            </a:solidFill>
            <a:latin typeface="Arial" panose="020B0604020202020204" pitchFamily="7" charset="0"/>
            <a:cs typeface="Arial" panose="020B0604020202020204" pitchFamily="7" charset="0"/>
          </a:endParaRPr>
        </a:p>
        <a:p>
          <a:pPr algn="l"/>
          <a:r>
            <a:rPr lang="en-GB" sz="1400" b="0" baseline="0">
              <a:solidFill>
                <a:schemeClr val="bg1"/>
              </a:solidFill>
              <a:latin typeface="Arial" panose="020B0604020202020204" pitchFamily="7" charset="0"/>
              <a:cs typeface="Arial" panose="020B0604020202020204" pitchFamily="7" charset="0"/>
            </a:rPr>
            <a:t>As mentioned in the Reading Guide, the variances for each fund have then been calculated using:</a:t>
          </a:r>
          <a:endParaRPr lang="en-GB" sz="1400" b="0" baseline="0">
            <a:solidFill>
              <a:schemeClr val="bg1"/>
            </a:solidFill>
            <a:latin typeface="Arial" panose="020B0604020202020204" pitchFamily="7" charset="0"/>
            <a:cs typeface="Arial" panose="020B0604020202020204" pitchFamily="7" charset="0"/>
          </a:endParaRPr>
        </a:p>
        <a:p>
          <a:pPr algn="l"/>
          <a:r>
            <a:rPr lang="en-GB" sz="1400" b="0" baseline="0">
              <a:solidFill>
                <a:schemeClr val="bg1"/>
              </a:solidFill>
              <a:latin typeface="Arial" panose="020B0604020202020204" pitchFamily="7" charset="0"/>
              <a:cs typeface="Arial" panose="020B0604020202020204" pitchFamily="7" charset="0"/>
            </a:rPr>
            <a:t>(i) each fund's weighting %; (ii) the product of each fund's co-variance matrix column and the portfolio's weightings</a:t>
          </a:r>
          <a:endParaRPr lang="en-GB" sz="1400" b="0" baseline="0">
            <a:solidFill>
              <a:schemeClr val="bg1"/>
            </a:solidFill>
            <a:latin typeface="Arial" panose="020B0604020202020204" pitchFamily="7" charset="0"/>
            <a:cs typeface="Arial" panose="020B0604020202020204" pitchFamily="7" charset="0"/>
          </a:endParaRPr>
        </a:p>
        <a:p>
          <a:pPr algn="l"/>
          <a:endParaRPr lang="en-GB" sz="1400" b="0" baseline="0">
            <a:solidFill>
              <a:schemeClr val="bg1"/>
            </a:solidFill>
            <a:latin typeface="Arial" panose="020B0604020202020204" pitchFamily="7" charset="0"/>
            <a:cs typeface="Arial" panose="020B0604020202020204" pitchFamily="7" charset="0"/>
          </a:endParaRPr>
        </a:p>
        <a:p>
          <a:pPr algn="l"/>
          <a:r>
            <a:rPr lang="en-GB" sz="1400" b="0" baseline="0">
              <a:solidFill>
                <a:schemeClr val="bg1"/>
              </a:solidFill>
              <a:latin typeface="Arial" panose="020B0604020202020204" pitchFamily="7" charset="0"/>
              <a:cs typeface="Arial" panose="020B0604020202020204" pitchFamily="7" charset="0"/>
            </a:rPr>
            <a:t>The portfolio variance is then simply the sum of the variances of each component (i.e. the funds).</a:t>
          </a:r>
          <a:endParaRPr lang="en-GB" sz="1400" b="0" baseline="0">
            <a:solidFill>
              <a:schemeClr val="bg1"/>
            </a:solidFill>
            <a:latin typeface="Arial" panose="020B0604020202020204" pitchFamily="7" charset="0"/>
            <a:cs typeface="Arial" panose="020B0604020202020204" pitchFamily="7" charset="0"/>
          </a:endParaRPr>
        </a:p>
      </xdr:txBody>
    </xdr:sp>
    <xdr:clientData/>
  </xdr:twoCellAnchor>
  <xdr:twoCellAnchor>
    <xdr:from>
      <xdr:col>5</xdr:col>
      <xdr:colOff>259772</xdr:colOff>
      <xdr:row>56</xdr:row>
      <xdr:rowOff>57149</xdr:rowOff>
    </xdr:from>
    <xdr:to>
      <xdr:col>11</xdr:col>
      <xdr:colOff>19050</xdr:colOff>
      <xdr:row>59</xdr:row>
      <xdr:rowOff>114301</xdr:rowOff>
    </xdr:to>
    <xdr:sp>
      <xdr:nvSpPr>
        <xdr:cNvPr id="12" name="Rectangle: Rounded Corners 11"/>
        <xdr:cNvSpPr/>
      </xdr:nvSpPr>
      <xdr:spPr>
        <a:xfrm>
          <a:off x="9869170" y="10977880"/>
          <a:ext cx="10795635" cy="629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bg1"/>
              </a:solidFill>
              <a:latin typeface="Arial" panose="020B0604020202020204" pitchFamily="7" charset="0"/>
              <a:cs typeface="Arial" panose="020B0604020202020204" pitchFamily="7" charset="0"/>
            </a:rPr>
            <a:t>Step 5) </a:t>
          </a:r>
          <a:r>
            <a:rPr lang="en-GB" sz="1400" b="0">
              <a:solidFill>
                <a:schemeClr val="bg1"/>
              </a:solidFill>
              <a:latin typeface="Arial" panose="020B0604020202020204" pitchFamily="7" charset="0"/>
              <a:cs typeface="Arial" panose="020B0604020202020204" pitchFamily="7" charset="0"/>
            </a:rPr>
            <a:t>In this step, you will calculate the Sharpe</a:t>
          </a:r>
          <a:r>
            <a:rPr lang="en-GB" sz="1400" b="0" baseline="0">
              <a:solidFill>
                <a:schemeClr val="bg1"/>
              </a:solidFill>
              <a:latin typeface="Arial" panose="020B0604020202020204" pitchFamily="7" charset="0"/>
              <a:cs typeface="Arial" panose="020B0604020202020204" pitchFamily="7" charset="0"/>
            </a:rPr>
            <a:t> Ratio for the Portfolio using the formula:</a:t>
          </a:r>
          <a:br>
            <a:rPr lang="en-GB" sz="1400" b="0" baseline="0">
              <a:solidFill>
                <a:schemeClr val="bg1"/>
              </a:solidFill>
              <a:latin typeface="Arial" panose="020B0604020202020204" pitchFamily="7" charset="0"/>
              <a:cs typeface="Arial" panose="020B0604020202020204" pitchFamily="7" charset="0"/>
            </a:rPr>
          </a:br>
          <a:r>
            <a:rPr lang="en-GB" sz="1400" b="0" baseline="0">
              <a:solidFill>
                <a:schemeClr val="bg1"/>
              </a:solidFill>
              <a:latin typeface="Arial" panose="020B0604020202020204" pitchFamily="7" charset="0"/>
              <a:cs typeface="Arial" panose="020B0604020202020204" pitchFamily="7" charset="0"/>
            </a:rPr>
            <a:t>Sharpe Ratio = (Portfolio Return - Risk-Free Rate) / (Standard Deviation of Portfolio Returns)</a:t>
          </a:r>
          <a:endParaRPr lang="en-GB" sz="1400" b="0" baseline="0">
            <a:solidFill>
              <a:schemeClr val="bg1"/>
            </a:solidFill>
            <a:latin typeface="Arial" panose="020B0604020202020204" pitchFamily="7" charset="0"/>
            <a:cs typeface="Arial" panose="020B0604020202020204" pitchFamily="7" charset="0"/>
          </a:endParaRPr>
        </a:p>
      </xdr:txBody>
    </xdr:sp>
    <xdr:clientData/>
  </xdr:twoCellAnchor>
  <xdr:twoCellAnchor>
    <xdr:from>
      <xdr:col>5</xdr:col>
      <xdr:colOff>259772</xdr:colOff>
      <xdr:row>72</xdr:row>
      <xdr:rowOff>152399</xdr:rowOff>
    </xdr:from>
    <xdr:to>
      <xdr:col>11</xdr:col>
      <xdr:colOff>19050</xdr:colOff>
      <xdr:row>76</xdr:row>
      <xdr:rowOff>19051</xdr:rowOff>
    </xdr:to>
    <xdr:sp>
      <xdr:nvSpPr>
        <xdr:cNvPr id="14" name="Rectangle: Rounded Corners 13"/>
        <xdr:cNvSpPr/>
      </xdr:nvSpPr>
      <xdr:spPr>
        <a:xfrm>
          <a:off x="9869170" y="14121130"/>
          <a:ext cx="10795635" cy="62928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bg1"/>
              </a:solidFill>
              <a:latin typeface="Arial" panose="020B0604020202020204" pitchFamily="7" charset="0"/>
              <a:cs typeface="Arial" panose="020B0604020202020204" pitchFamily="7" charset="0"/>
            </a:rPr>
            <a:t>Step 6) </a:t>
          </a:r>
          <a:r>
            <a:rPr lang="en-GB" sz="1400" b="0">
              <a:solidFill>
                <a:schemeClr val="bg1"/>
              </a:solidFill>
              <a:latin typeface="Arial" panose="020B0604020202020204" pitchFamily="7" charset="0"/>
              <a:cs typeface="Arial" panose="020B0604020202020204" pitchFamily="7" charset="0"/>
            </a:rPr>
            <a:t>In this step, you will calculate the Sharpe</a:t>
          </a:r>
          <a:r>
            <a:rPr lang="en-GB" sz="1400" b="0" baseline="0">
              <a:solidFill>
                <a:schemeClr val="bg1"/>
              </a:solidFill>
              <a:latin typeface="Arial" panose="020B0604020202020204" pitchFamily="7" charset="0"/>
              <a:cs typeface="Arial" panose="020B0604020202020204" pitchFamily="7" charset="0"/>
            </a:rPr>
            <a:t> Ratio for the Benchmark using the formula:</a:t>
          </a:r>
          <a:br>
            <a:rPr lang="en-GB" sz="1400" b="0" baseline="0">
              <a:solidFill>
                <a:schemeClr val="bg1"/>
              </a:solidFill>
              <a:latin typeface="Arial" panose="020B0604020202020204" pitchFamily="7" charset="0"/>
              <a:cs typeface="Arial" panose="020B0604020202020204" pitchFamily="7" charset="0"/>
            </a:rPr>
          </a:br>
          <a:r>
            <a:rPr lang="en-GB" sz="1400" b="0" baseline="0">
              <a:solidFill>
                <a:schemeClr val="bg1"/>
              </a:solidFill>
              <a:latin typeface="Arial" panose="020B0604020202020204" pitchFamily="7" charset="0"/>
              <a:cs typeface="Arial" panose="020B0604020202020204" pitchFamily="7" charset="0"/>
            </a:rPr>
            <a:t>Sharpe Ratio = (Benchmark Return - Risk-Free Rate) / (Standard Deviation of Benchmark Return)</a:t>
          </a:r>
          <a:endParaRPr lang="en-GB" sz="1400" b="0" baseline="0">
            <a:solidFill>
              <a:schemeClr val="bg1"/>
            </a:solidFill>
            <a:latin typeface="Arial" panose="020B0604020202020204" pitchFamily="7" charset="0"/>
            <a:cs typeface="Arial" panose="020B0604020202020204" pitchFamily="7" charset="0"/>
          </a:endParaRPr>
        </a:p>
      </xdr:txBody>
    </xdr:sp>
    <xdr:clientData/>
  </xdr:twoCellAnchor>
  <xdr:twoCellAnchor>
    <xdr:from>
      <xdr:col>0</xdr:col>
      <xdr:colOff>145472</xdr:colOff>
      <xdr:row>77</xdr:row>
      <xdr:rowOff>190498</xdr:rowOff>
    </xdr:from>
    <xdr:to>
      <xdr:col>11</xdr:col>
      <xdr:colOff>734291</xdr:colOff>
      <xdr:row>91</xdr:row>
      <xdr:rowOff>152400</xdr:rowOff>
    </xdr:to>
    <xdr:sp>
      <xdr:nvSpPr>
        <xdr:cNvPr id="15" name="Rectangle: Rounded Corners 14"/>
        <xdr:cNvSpPr/>
      </xdr:nvSpPr>
      <xdr:spPr>
        <a:xfrm>
          <a:off x="145415" y="15111730"/>
          <a:ext cx="21234400" cy="262953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bg1"/>
              </a:solidFill>
              <a:latin typeface="Arial" panose="020B0604020202020204" pitchFamily="7" charset="0"/>
              <a:cs typeface="Arial" panose="020B0604020202020204" pitchFamily="7" charset="0"/>
            </a:rPr>
            <a:t>Step 7) </a:t>
          </a:r>
          <a:r>
            <a:rPr lang="en-GB" sz="1400" b="0">
              <a:solidFill>
                <a:schemeClr val="bg1"/>
              </a:solidFill>
              <a:latin typeface="Arial" panose="020B0604020202020204" pitchFamily="7" charset="0"/>
              <a:cs typeface="Arial" panose="020B0604020202020204" pitchFamily="7" charset="0"/>
            </a:rPr>
            <a:t>In this</a:t>
          </a:r>
          <a:r>
            <a:rPr lang="en-GB" sz="1400" b="0" baseline="0">
              <a:solidFill>
                <a:schemeClr val="bg1"/>
              </a:solidFill>
              <a:latin typeface="Arial" panose="020B0604020202020204" pitchFamily="7" charset="0"/>
              <a:cs typeface="Arial" panose="020B0604020202020204" pitchFamily="7" charset="0"/>
            </a:rPr>
            <a:t> step, we will use SOLVER within Excel to optimise the weightings of the Fund to maximise the Sharpe Ratio for the Portfolio. For more information on the Sharpe Ratio, refer to the reading guide provided. We have calculated the Sharpe Ratio of the Benchmark by this step. Therefore, our goal is to maximise the Sharpe Ratio of the Portfolio, which will in essence maximise the risk-adjusted return relative to the S&amp;P 500.</a:t>
          </a:r>
          <a:endParaRPr lang="en-GB" sz="1400" b="0" baseline="0">
            <a:solidFill>
              <a:schemeClr val="bg1"/>
            </a:solidFill>
            <a:latin typeface="Arial" panose="020B0604020202020204" pitchFamily="7" charset="0"/>
            <a:cs typeface="Arial" panose="020B0604020202020204" pitchFamily="7" charset="0"/>
          </a:endParaRPr>
        </a:p>
        <a:p>
          <a:pPr algn="l"/>
          <a:endParaRPr lang="en-GB" sz="1400" b="0" baseline="0">
            <a:solidFill>
              <a:schemeClr val="bg1"/>
            </a:solidFill>
            <a:latin typeface="Arial" panose="020B0604020202020204" pitchFamily="7" charset="0"/>
            <a:cs typeface="Arial" panose="020B0604020202020204" pitchFamily="7" charset="0"/>
          </a:endParaRPr>
        </a:p>
        <a:p>
          <a:pPr algn="l"/>
          <a:r>
            <a:rPr lang="en-GB" sz="1400" b="0" baseline="0">
              <a:solidFill>
                <a:schemeClr val="bg1"/>
              </a:solidFill>
              <a:latin typeface="Arial" panose="020B0604020202020204" pitchFamily="7" charset="0"/>
              <a:cs typeface="Arial" panose="020B0604020202020204" pitchFamily="7" charset="0"/>
            </a:rPr>
            <a:t>To use SOLVER, go to Data -&gt; Solver (if this is not enabled, see the grey text box below). Next, set the Objective as the Portfolio's Sharpe Ratio cell (E59) and set to "Max". </a:t>
          </a:r>
          <a:endParaRPr lang="en-GB" sz="1400" b="0" baseline="0">
            <a:solidFill>
              <a:schemeClr val="bg1"/>
            </a:solidFill>
            <a:latin typeface="Arial" panose="020B0604020202020204" pitchFamily="7" charset="0"/>
            <a:cs typeface="Arial" panose="020B0604020202020204" pitchFamily="7" charset="0"/>
          </a:endParaRPr>
        </a:p>
        <a:p>
          <a:pPr algn="l"/>
          <a:endParaRPr lang="en-GB" sz="1400" b="0" baseline="0">
            <a:solidFill>
              <a:schemeClr val="bg1"/>
            </a:solidFill>
            <a:latin typeface="Arial" panose="020B0604020202020204" pitchFamily="7" charset="0"/>
            <a:cs typeface="Arial" panose="020B0604020202020204" pitchFamily="7" charset="0"/>
          </a:endParaRPr>
        </a:p>
        <a:p>
          <a:pPr algn="l"/>
          <a:r>
            <a:rPr lang="en-GB" sz="1400" b="0" baseline="0">
              <a:solidFill>
                <a:schemeClr val="bg1"/>
              </a:solidFill>
              <a:latin typeface="Arial" panose="020B0604020202020204" pitchFamily="7" charset="0"/>
              <a:cs typeface="Arial" panose="020B0604020202020204" pitchFamily="7" charset="0"/>
            </a:rPr>
            <a:t>You will then set the "By Changing Variable Cells" field to the column of weights highlighted in orange above (C35:C42). Lastly, you will need to add a constraint for the total sum of all weights (C43) to equal 1 (i.e. 100%).</a:t>
          </a:r>
          <a:endParaRPr lang="en-GB" sz="1400" b="0" baseline="0">
            <a:solidFill>
              <a:schemeClr val="bg1"/>
            </a:solidFill>
            <a:latin typeface="Arial" panose="020B0604020202020204" pitchFamily="7" charset="0"/>
            <a:cs typeface="Arial" panose="020B0604020202020204" pitchFamily="7" charset="0"/>
          </a:endParaRPr>
        </a:p>
        <a:p>
          <a:pPr algn="l"/>
          <a:endParaRPr lang="en-GB" sz="1400" b="0" baseline="0">
            <a:solidFill>
              <a:schemeClr val="bg1"/>
            </a:solidFill>
            <a:latin typeface="Arial" panose="020B0604020202020204" pitchFamily="7" charset="0"/>
            <a:cs typeface="Arial" panose="020B0604020202020204" pitchFamily="7" charset="0"/>
          </a:endParaRPr>
        </a:p>
        <a:p>
          <a:pPr algn="l"/>
          <a:r>
            <a:rPr lang="en-GB" sz="1400" b="0" baseline="0">
              <a:solidFill>
                <a:schemeClr val="bg1"/>
              </a:solidFill>
              <a:latin typeface="Arial" panose="020B0604020202020204" pitchFamily="7" charset="0"/>
              <a:cs typeface="Arial" panose="020B0604020202020204" pitchFamily="7" charset="0"/>
            </a:rPr>
            <a:t>You can then click Solve, and SOLVER will maximise the Sharpe Ratio of the Portfolio by optimising the weightings of the funds. It will also ensure to adhere to the constraint that all weightings must sum to 100%.</a:t>
          </a:r>
          <a:endParaRPr lang="en-GB" sz="1400" b="0" baseline="0">
            <a:solidFill>
              <a:schemeClr val="bg1"/>
            </a:solidFill>
            <a:latin typeface="Arial" panose="020B0604020202020204" pitchFamily="7" charset="0"/>
            <a:cs typeface="Arial" panose="020B0604020202020204" pitchFamily="7" charset="0"/>
          </a:endParaRPr>
        </a:p>
        <a:p>
          <a:pPr algn="l"/>
          <a:endParaRPr lang="en-GB" sz="1400" b="0" baseline="0">
            <a:solidFill>
              <a:schemeClr val="bg1"/>
            </a:solidFill>
            <a:latin typeface="Arial" panose="020B0604020202020204" pitchFamily="7" charset="0"/>
            <a:cs typeface="Arial" panose="020B0604020202020204" pitchFamily="7" charset="0"/>
          </a:endParaRPr>
        </a:p>
        <a:p>
          <a:pPr algn="l"/>
          <a:r>
            <a:rPr lang="en-GB" sz="1400" b="0" baseline="0">
              <a:solidFill>
                <a:schemeClr val="bg1"/>
              </a:solidFill>
              <a:latin typeface="Arial" panose="020B0604020202020204" pitchFamily="7" charset="0"/>
              <a:cs typeface="Arial" panose="020B0604020202020204" pitchFamily="7" charset="0"/>
            </a:rPr>
            <a:t>Check the weightings in orange above and you will see that they should have changed!</a:t>
          </a:r>
          <a:endParaRPr lang="en-GB" sz="1400" b="0" baseline="0">
            <a:solidFill>
              <a:schemeClr val="bg1"/>
            </a:solidFill>
            <a:latin typeface="Arial" panose="020B0604020202020204" pitchFamily="7" charset="0"/>
            <a:cs typeface="Arial" panose="020B0604020202020204" pitchFamily="7" charset="0"/>
          </a:endParaRPr>
        </a:p>
        <a:p>
          <a:pPr algn="l"/>
          <a:endParaRPr lang="en-GB" sz="1400" b="0" baseline="0">
            <a:solidFill>
              <a:schemeClr val="bg1"/>
            </a:solidFill>
            <a:latin typeface="Arial" panose="020B0604020202020204" pitchFamily="7" charset="0"/>
            <a:cs typeface="Arial" panose="020B0604020202020204" pitchFamily="7" charset="0"/>
          </a:endParaRPr>
        </a:p>
      </xdr:txBody>
    </xdr:sp>
    <xdr:clientData/>
  </xdr:twoCellAnchor>
  <xdr:twoCellAnchor>
    <xdr:from>
      <xdr:col>0</xdr:col>
      <xdr:colOff>126422</xdr:colOff>
      <xdr:row>93</xdr:row>
      <xdr:rowOff>76199</xdr:rowOff>
    </xdr:from>
    <xdr:to>
      <xdr:col>4</xdr:col>
      <xdr:colOff>1657350</xdr:colOff>
      <xdr:row>96</xdr:row>
      <xdr:rowOff>114301</xdr:rowOff>
    </xdr:to>
    <xdr:sp>
      <xdr:nvSpPr>
        <xdr:cNvPr id="16" name="Rectangle: Rounded Corners 15"/>
        <xdr:cNvSpPr/>
      </xdr:nvSpPr>
      <xdr:spPr>
        <a:xfrm>
          <a:off x="126365" y="18045430"/>
          <a:ext cx="9027160" cy="610235"/>
        </a:xfrm>
        <a:prstGeom prst="roundRect">
          <a:avLst/>
        </a:prstGeom>
        <a:solidFill>
          <a:schemeClr val="bg1">
            <a:lumMod val="6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bg1"/>
              </a:solidFill>
              <a:latin typeface="Arial" panose="020B0604020202020204" pitchFamily="7" charset="0"/>
              <a:cs typeface="Arial" panose="020B0604020202020204" pitchFamily="7" charset="0"/>
            </a:rPr>
            <a:t>Link for SOLVER</a:t>
          </a:r>
          <a:r>
            <a:rPr lang="en-GB" sz="1400" b="1" baseline="0">
              <a:solidFill>
                <a:schemeClr val="bg1"/>
              </a:solidFill>
              <a:latin typeface="Arial" panose="020B0604020202020204" pitchFamily="7" charset="0"/>
              <a:cs typeface="Arial" panose="020B0604020202020204" pitchFamily="7" charset="0"/>
            </a:rPr>
            <a:t> HELP: https://support.microsoft.com/en-us/office/load-the-solver-add-in-in-excel-612926fc-d53b-46b4-872c-e24772f078ca</a:t>
          </a:r>
          <a:endParaRPr lang="en-GB" sz="1400" b="1" baseline="0">
            <a:solidFill>
              <a:schemeClr val="bg1"/>
            </a:solidFill>
            <a:latin typeface="Arial" panose="020B0604020202020204" pitchFamily="7" charset="0"/>
            <a:cs typeface="Arial" panose="020B0604020202020204" pitchFamily="7" charset="0"/>
          </a:endParaRPr>
        </a:p>
        <a:p>
          <a:pPr algn="l"/>
          <a:endParaRPr lang="en-GB" sz="1400" b="1" baseline="0">
            <a:solidFill>
              <a:schemeClr val="bg1"/>
            </a:solidFill>
            <a:latin typeface="Arial" panose="020B0604020202020204" pitchFamily="7" charset="0"/>
            <a:cs typeface="Arial" panose="020B0604020202020204" pitchFamily="7" charset="0"/>
          </a:endParaRPr>
        </a:p>
      </xdr:txBody>
    </xdr:sp>
    <xdr:clientData/>
  </xdr:twoCellAnchor>
  <xdr:twoCellAnchor>
    <xdr:from>
      <xdr:col>5</xdr:col>
      <xdr:colOff>322118</xdr:colOff>
      <xdr:row>63</xdr:row>
      <xdr:rowOff>81393</xdr:rowOff>
    </xdr:from>
    <xdr:to>
      <xdr:col>11</xdr:col>
      <xdr:colOff>0</xdr:colOff>
      <xdr:row>69</xdr:row>
      <xdr:rowOff>124691</xdr:rowOff>
    </xdr:to>
    <xdr:sp>
      <xdr:nvSpPr>
        <xdr:cNvPr id="17" name="Rectangle: Rounded Corners 16"/>
        <xdr:cNvSpPr/>
      </xdr:nvSpPr>
      <xdr:spPr>
        <a:xfrm>
          <a:off x="9931400" y="12336145"/>
          <a:ext cx="10714355" cy="118618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400" b="1">
              <a:solidFill>
                <a:schemeClr val="bg1"/>
              </a:solidFill>
              <a:latin typeface="Arial" panose="020B0604020202020204" pitchFamily="7" charset="0"/>
              <a:cs typeface="Arial" panose="020B0604020202020204" pitchFamily="7" charset="0"/>
            </a:rPr>
            <a:t>Note: </a:t>
          </a:r>
          <a:r>
            <a:rPr lang="en-GB" sz="1400" b="0">
              <a:solidFill>
                <a:schemeClr val="bg1"/>
              </a:solidFill>
              <a:latin typeface="Arial" panose="020B0604020202020204" pitchFamily="7" charset="0"/>
              <a:cs typeface="Arial" panose="020B0604020202020204" pitchFamily="7" charset="0"/>
            </a:rPr>
            <a:t>In</a:t>
          </a:r>
          <a:r>
            <a:rPr lang="en-GB" sz="1400" b="0" baseline="0">
              <a:solidFill>
                <a:schemeClr val="bg1"/>
              </a:solidFill>
              <a:latin typeface="Arial" panose="020B0604020202020204" pitchFamily="7" charset="0"/>
              <a:cs typeface="Arial" panose="020B0604020202020204" pitchFamily="7" charset="0"/>
            </a:rPr>
            <a:t> this section, we are calculating the inputs required to determine the Sharpe Ratio for the Benchmark.</a:t>
          </a:r>
          <a:endParaRPr lang="en-GB" sz="1400" b="0" baseline="0">
            <a:solidFill>
              <a:schemeClr val="bg1"/>
            </a:solidFill>
            <a:latin typeface="Arial" panose="020B0604020202020204" pitchFamily="7" charset="0"/>
            <a:cs typeface="Arial" panose="020B0604020202020204" pitchFamily="7" charset="0"/>
          </a:endParaRPr>
        </a:p>
        <a:p>
          <a:pPr algn="l"/>
          <a:endParaRPr lang="en-GB" sz="1400" b="0" baseline="0">
            <a:solidFill>
              <a:schemeClr val="bg1"/>
            </a:solidFill>
            <a:latin typeface="Arial" panose="020B0604020202020204" pitchFamily="7" charset="0"/>
            <a:cs typeface="Arial" panose="020B0604020202020204" pitchFamily="7" charset="0"/>
          </a:endParaRPr>
        </a:p>
        <a:p>
          <a:pPr algn="l"/>
          <a:r>
            <a:rPr lang="en-GB" sz="1400" b="0" baseline="0">
              <a:solidFill>
                <a:schemeClr val="bg1"/>
              </a:solidFill>
              <a:latin typeface="Arial" panose="020B0604020202020204" pitchFamily="7" charset="0"/>
              <a:cs typeface="Arial" panose="020B0604020202020204" pitchFamily="7" charset="0"/>
            </a:rPr>
            <a:t>For more information on single fund (asset) variance and standard deviation, refer to the reading guide.</a:t>
          </a:r>
          <a:endParaRPr lang="en-GB" sz="1400" b="0" baseline="0">
            <a:solidFill>
              <a:schemeClr val="bg1"/>
            </a:solidFill>
            <a:latin typeface="Arial" panose="020B0604020202020204" pitchFamily="7" charset="0"/>
            <a:cs typeface="Arial" panose="020B0604020202020204" pitchFamily="7"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02"/>
  <sheetViews>
    <sheetView showGridLines="0" tabSelected="1" zoomScale="79" zoomScaleNormal="79" topLeftCell="B49" workbookViewId="0">
      <selection activeCell="C35" sqref="C35:C42"/>
    </sheetView>
  </sheetViews>
  <sheetFormatPr defaultColWidth="9" defaultRowHeight="15" customHeight="1"/>
  <cols>
    <col min="1" max="1" width="2.78125" customWidth="1"/>
    <col min="2" max="2" width="37.4453125" customWidth="1"/>
    <col min="3" max="8" width="26" customWidth="1"/>
    <col min="9" max="9" width="29" customWidth="1"/>
    <col min="10" max="10" width="26" customWidth="1"/>
    <col min="11" max="11" width="2.78125" customWidth="1"/>
    <col min="12" max="13" width="12" customWidth="1"/>
    <col min="14" max="15" width="9.6640625" customWidth="1"/>
    <col min="16" max="16" width="7" customWidth="1"/>
    <col min="17" max="17" width="9.6640625" customWidth="1"/>
    <col min="19" max="19" width="7.109375" customWidth="1"/>
    <col min="20" max="20" width="12.6640625" customWidth="1"/>
  </cols>
  <sheetData>
    <row r="1" s="1" customFormat="1" ht="34.95" customHeight="1" spans="2:2">
      <c r="B1" s="1" t="s">
        <v>0</v>
      </c>
    </row>
    <row r="3" s="2" customFormat="1" customHeight="1" spans="1:2">
      <c r="A3" s="4" t="s">
        <v>1</v>
      </c>
      <c r="B3" s="4" t="s">
        <v>2</v>
      </c>
    </row>
    <row r="5" customHeight="1" spans="2:4">
      <c r="B5" t="s">
        <v>3</v>
      </c>
      <c r="C5" s="5">
        <v>0.016</v>
      </c>
      <c r="D5" s="6" t="s">
        <v>4</v>
      </c>
    </row>
    <row r="7" s="2" customFormat="1" customHeight="1" spans="1:2">
      <c r="A7" s="4" t="s">
        <v>1</v>
      </c>
      <c r="B7" s="4" t="s">
        <v>5</v>
      </c>
    </row>
    <row r="9" customHeight="1" spans="2:10">
      <c r="B9" s="7"/>
      <c r="C9" s="8"/>
      <c r="E9" s="8"/>
      <c r="F9" s="8"/>
      <c r="G9" s="8"/>
      <c r="H9" s="8"/>
      <c r="I9" s="8"/>
      <c r="J9" s="46"/>
    </row>
    <row r="10" customHeight="1" spans="2:10">
      <c r="B10" s="9" t="s">
        <v>6</v>
      </c>
      <c r="C10" s="10" t="s">
        <v>7</v>
      </c>
      <c r="D10" s="10" t="s">
        <v>8</v>
      </c>
      <c r="E10" s="10" t="s">
        <v>9</v>
      </c>
      <c r="F10" s="10" t="s">
        <v>10</v>
      </c>
      <c r="G10" s="10" t="s">
        <v>11</v>
      </c>
      <c r="H10" s="10" t="s">
        <v>12</v>
      </c>
      <c r="I10" s="10" t="s">
        <v>13</v>
      </c>
      <c r="J10" s="10" t="s">
        <v>14</v>
      </c>
    </row>
    <row r="11" customHeight="1" spans="2:11">
      <c r="B11" s="11" t="s">
        <v>15</v>
      </c>
      <c r="C11" s="12">
        <v>0.0604</v>
      </c>
      <c r="D11" s="12">
        <v>0.01891</v>
      </c>
      <c r="E11" s="12">
        <v>0.1749</v>
      </c>
      <c r="F11" s="12">
        <v>0.09</v>
      </c>
      <c r="G11" s="12">
        <v>0.1578</v>
      </c>
      <c r="H11" s="12">
        <v>0.0294</v>
      </c>
      <c r="I11" s="12">
        <v>0.3302</v>
      </c>
      <c r="J11" s="12">
        <v>0.181</v>
      </c>
      <c r="K11" s="8"/>
    </row>
    <row r="12" customHeight="1" spans="2:10">
      <c r="B12" s="11" t="s">
        <v>16</v>
      </c>
      <c r="C12" s="12">
        <v>0.09</v>
      </c>
      <c r="D12" s="12">
        <v>-0.0388</v>
      </c>
      <c r="E12" s="12">
        <v>-0.13</v>
      </c>
      <c r="F12" s="12">
        <v>0.03</v>
      </c>
      <c r="G12" s="12">
        <v>-0.0083</v>
      </c>
      <c r="H12" s="12">
        <v>-0.0572</v>
      </c>
      <c r="I12" s="12">
        <v>0.05</v>
      </c>
      <c r="J12" s="12">
        <v>-0.027</v>
      </c>
    </row>
    <row r="13" customHeight="1" spans="2:11">
      <c r="B13" s="11" t="s">
        <v>17</v>
      </c>
      <c r="C13" s="12">
        <v>0.0278</v>
      </c>
      <c r="D13" s="12">
        <v>0.1306</v>
      </c>
      <c r="E13" s="12">
        <v>0.0825</v>
      </c>
      <c r="F13" s="12">
        <v>0.19</v>
      </c>
      <c r="G13" s="12">
        <v>0.1111</v>
      </c>
      <c r="H13" s="12">
        <v>0.2686</v>
      </c>
      <c r="I13" s="12">
        <v>0.3248</v>
      </c>
      <c r="J13" s="12">
        <v>-0.007</v>
      </c>
      <c r="K13" s="8"/>
    </row>
    <row r="14" customHeight="1" spans="2:10">
      <c r="B14" s="11" t="s">
        <v>18</v>
      </c>
      <c r="C14" s="12">
        <v>0.38</v>
      </c>
      <c r="D14" s="12">
        <v>0.1462</v>
      </c>
      <c r="E14" s="12">
        <v>0.0541</v>
      </c>
      <c r="F14" s="12">
        <v>0.1676</v>
      </c>
      <c r="G14" s="12">
        <v>0.2393</v>
      </c>
      <c r="H14" s="12">
        <v>0.0959</v>
      </c>
      <c r="I14" s="12">
        <v>-0.08</v>
      </c>
      <c r="J14" s="12">
        <v>0.112</v>
      </c>
    </row>
    <row r="15" customHeight="1" spans="2:11">
      <c r="B15" s="11" t="s">
        <v>19</v>
      </c>
      <c r="C15" s="12">
        <v>0.0256</v>
      </c>
      <c r="D15" s="12">
        <v>-0.0529</v>
      </c>
      <c r="E15" s="12">
        <v>-0.0397</v>
      </c>
      <c r="F15" s="12">
        <v>-0.0171</v>
      </c>
      <c r="G15" s="12">
        <v>-0.0643</v>
      </c>
      <c r="H15" s="12">
        <v>-0.1578</v>
      </c>
      <c r="I15" s="12">
        <v>0.15</v>
      </c>
      <c r="J15" s="12">
        <v>-0.069</v>
      </c>
      <c r="K15" s="8"/>
    </row>
    <row r="16" customHeight="1" spans="2:10">
      <c r="B16" s="11" t="s">
        <v>20</v>
      </c>
      <c r="C16" s="12">
        <v>0.3589</v>
      </c>
      <c r="D16" s="12">
        <v>0.3345</v>
      </c>
      <c r="E16" s="12">
        <v>0.4325</v>
      </c>
      <c r="F16" s="12">
        <v>0.3</v>
      </c>
      <c r="G16" s="12">
        <v>0.2587</v>
      </c>
      <c r="H16" s="12">
        <v>0.2147</v>
      </c>
      <c r="I16" s="12">
        <v>-0.16</v>
      </c>
      <c r="J16" s="12">
        <v>0.216</v>
      </c>
    </row>
    <row r="17" customHeight="1" spans="2:10">
      <c r="B17" s="11" t="s">
        <v>21</v>
      </c>
      <c r="C17" s="12">
        <v>0.4573</v>
      </c>
      <c r="D17" s="12">
        <v>0.3313</v>
      </c>
      <c r="E17" s="12">
        <v>0.2792</v>
      </c>
      <c r="F17" s="12">
        <v>0.0393</v>
      </c>
      <c r="G17" s="12">
        <v>0.1821</v>
      </c>
      <c r="H17" s="12">
        <v>0.0377</v>
      </c>
      <c r="I17" s="12">
        <v>0.3962</v>
      </c>
      <c r="J17" s="12">
        <v>-0.058</v>
      </c>
    </row>
    <row r="18" customHeight="1" spans="2:10">
      <c r="B18" s="13" t="s">
        <v>22</v>
      </c>
      <c r="C18" s="14">
        <f>AVERAGE(C11:C17)</f>
        <v>0.2</v>
      </c>
      <c r="D18" s="14">
        <f t="shared" ref="D18:J18" si="0">AVERAGE(D11:D17)</f>
        <v>0.124258571428571</v>
      </c>
      <c r="E18" s="14">
        <f t="shared" si="0"/>
        <v>0.121928571428571</v>
      </c>
      <c r="F18" s="14">
        <f t="shared" si="0"/>
        <v>0.114257142857143</v>
      </c>
      <c r="G18" s="14">
        <f t="shared" si="0"/>
        <v>0.1252</v>
      </c>
      <c r="H18" s="14">
        <f t="shared" si="0"/>
        <v>0.0616142857142857</v>
      </c>
      <c r="I18" s="14">
        <f t="shared" si="0"/>
        <v>0.144457142857143</v>
      </c>
      <c r="J18" s="14">
        <f t="shared" si="0"/>
        <v>0.0497142857142857</v>
      </c>
    </row>
    <row r="19" customHeight="1" spans="2:10">
      <c r="B19" s="15"/>
      <c r="C19" s="12"/>
      <c r="D19" s="12"/>
      <c r="E19" s="12"/>
      <c r="F19" s="12"/>
      <c r="G19" s="12"/>
      <c r="H19" s="12"/>
      <c r="I19" s="12"/>
      <c r="J19" s="12"/>
    </row>
    <row r="20" s="2" customFormat="1" customHeight="1" spans="1:2">
      <c r="A20" s="4" t="s">
        <v>1</v>
      </c>
      <c r="B20" s="4" t="s">
        <v>23</v>
      </c>
    </row>
    <row r="21" customHeight="1" spans="2:10">
      <c r="B21" s="16"/>
      <c r="C21" s="17"/>
      <c r="D21" s="17"/>
      <c r="E21" s="17"/>
      <c r="F21" s="17"/>
      <c r="G21" s="17"/>
      <c r="H21" s="17"/>
      <c r="I21" s="17"/>
      <c r="J21" s="17"/>
    </row>
    <row r="22" customHeight="1" spans="2:10">
      <c r="B22" s="9" t="s">
        <v>24</v>
      </c>
      <c r="C22" s="10" t="str">
        <f>C10</f>
        <v>Mid Cap</v>
      </c>
      <c r="D22" s="10" t="str">
        <f t="shared" ref="D22:J22" si="1">D10</f>
        <v>Small Cap</v>
      </c>
      <c r="E22" s="10" t="str">
        <f t="shared" si="1"/>
        <v>Contrarian Fund</v>
      </c>
      <c r="F22" s="10" t="str">
        <f t="shared" si="1"/>
        <v>Select Dividend Fund</v>
      </c>
      <c r="G22" s="10" t="str">
        <f t="shared" si="1"/>
        <v>Equity Insights Fund</v>
      </c>
      <c r="H22" s="10" t="str">
        <f t="shared" si="1"/>
        <v>Value Fund</v>
      </c>
      <c r="I22" s="10" t="str">
        <f t="shared" si="1"/>
        <v>Special Situations Fund</v>
      </c>
      <c r="J22" s="10" t="str">
        <f t="shared" si="1"/>
        <v>Property Fund</v>
      </c>
    </row>
    <row r="23" customHeight="1" spans="2:10">
      <c r="B23" s="11" t="str">
        <f t="array" ref="B23:B30">TRANSPOSE(C22:J22)</f>
        <v>Mid Cap</v>
      </c>
      <c r="C23" s="18">
        <f>_xlfn.COVARIANCE.S($C11:$C17,C11:C17)</f>
        <v>0.0359181433333333</v>
      </c>
      <c r="D23" s="18">
        <f t="shared" ref="C23:J23" si="2">_xlfn.COVARIANCE.S($C11:$C17,D11:D17)</f>
        <v>0.0255126906666667</v>
      </c>
      <c r="E23" s="18">
        <f t="shared" si="2"/>
        <v>0.0221502583333333</v>
      </c>
      <c r="F23" s="18">
        <f t="shared" si="2"/>
        <v>0.007058355</v>
      </c>
      <c r="G23" s="18">
        <f t="shared" si="2"/>
        <v>0.0170003966666667</v>
      </c>
      <c r="H23" s="18">
        <f t="shared" si="2"/>
        <v>0.0074222</v>
      </c>
      <c r="I23" s="18">
        <f t="shared" si="2"/>
        <v>-0.0119280366666667</v>
      </c>
      <c r="J23" s="18">
        <f t="shared" si="2"/>
        <v>0.0050834</v>
      </c>
    </row>
    <row r="24" customHeight="1" spans="2:10">
      <c r="B24" s="11" t="str">
        <v>Small Cap</v>
      </c>
      <c r="C24" s="19">
        <f>_xlfn.COVARIANCE.S($C11:$C17,D11:D17)</f>
        <v>0.0255126906666667</v>
      </c>
      <c r="D24" s="19">
        <f>_xlfn.COVARIANCE.S($D11:$D17,D11:D17)</f>
        <v>0.026110138347619</v>
      </c>
      <c r="E24" s="19">
        <f>_xlfn.COVARIANCE.S($D11:$D17,E11:E17)</f>
        <v>0.026708488047619</v>
      </c>
      <c r="F24" s="19">
        <f>_xlfn.COVARIANCE.S($D11:$D17,F11:F17)</f>
        <v>0.0107912824285714</v>
      </c>
      <c r="G24" s="19">
        <f>_xlfn.COVARIANCE.S($D11:$D17,G11:G17)</f>
        <v>0.0156945826666667</v>
      </c>
      <c r="H24" s="19">
        <f>_xlfn.COVARIANCE.S($D11:$D17,H11:H17)</f>
        <v>0.0151561853571429</v>
      </c>
      <c r="I24" s="19">
        <f>_xlfn.COVARIANCE.S($D11:$D17,I11:I17)</f>
        <v>-0.00346954090476191</v>
      </c>
      <c r="J24" s="19">
        <f>_xlfn.COVARIANCE.S($D11:$D17,J11:J17)</f>
        <v>0.00556253785714286</v>
      </c>
    </row>
    <row r="25" customHeight="1" spans="2:10">
      <c r="B25" s="11" t="str">
        <v>Contrarian Fund</v>
      </c>
      <c r="C25" s="19">
        <f>_xlfn.COVARIANCE.S($C11:$C17,E11:E17)</f>
        <v>0.0221502583333333</v>
      </c>
      <c r="D25" s="19">
        <f>_xlfn.COVARIANCE.S($E11:$E17,D11:D17)</f>
        <v>0.026708488047619</v>
      </c>
      <c r="E25" s="19">
        <f>_xlfn.COVARIANCE.S($E11:$E17,E11:E17)</f>
        <v>0.036623669047619</v>
      </c>
      <c r="F25" s="19">
        <f>_xlfn.COVARIANCE.S($E11:$E17,F11:F17)</f>
        <v>0.0134110197619048</v>
      </c>
      <c r="G25" s="19">
        <f>_xlfn.COVARIANCE.S($E11:$E17,G11:G17)</f>
        <v>0.0182024466666667</v>
      </c>
      <c r="H25" s="19">
        <f>_xlfn.COVARIANCE.S($E11:$E17,H11:H17)</f>
        <v>0.0161643678571429</v>
      </c>
      <c r="I25" s="19">
        <f>_xlfn.COVARIANCE.S($E11:$E17,I11:I17)</f>
        <v>-0.0023516919047619</v>
      </c>
      <c r="J25" s="19">
        <f>_xlfn.COVARIANCE.S($E11:$E17,J11:J17)</f>
        <v>0.0130305261904762</v>
      </c>
    </row>
    <row r="26" customHeight="1" spans="2:10">
      <c r="B26" s="11" t="str">
        <v>Select Dividend Fund</v>
      </c>
      <c r="C26" s="19">
        <f>_xlfn.COVARIANCE.S($C11:$C17,F11:F17)</f>
        <v>0.007058355</v>
      </c>
      <c r="D26" s="19">
        <f t="shared" ref="D26:J26" si="3">_xlfn.COVARIANCE.S($F11:$F17,D11:D17)</f>
        <v>0.0107912824285714</v>
      </c>
      <c r="E26" s="19">
        <f t="shared" si="3"/>
        <v>0.0134110197619048</v>
      </c>
      <c r="F26" s="19">
        <f t="shared" si="3"/>
        <v>0.0122739661904762</v>
      </c>
      <c r="G26" s="19">
        <f t="shared" si="3"/>
        <v>0.0101499633333333</v>
      </c>
      <c r="H26" s="19">
        <f t="shared" si="3"/>
        <v>0.014557954047619</v>
      </c>
      <c r="I26" s="19">
        <f t="shared" si="3"/>
        <v>-0.0118348604761905</v>
      </c>
      <c r="J26" s="19">
        <f t="shared" si="3"/>
        <v>0.00947670238095238</v>
      </c>
    </row>
    <row r="27" customHeight="1" spans="2:10">
      <c r="B27" s="11" t="str">
        <v>Equity Insights Fund</v>
      </c>
      <c r="C27" s="19">
        <f>_xlfn.COVARIANCE.S($C11:$C17,G11:G17)</f>
        <v>0.0170003966666667</v>
      </c>
      <c r="D27" s="19">
        <f t="shared" ref="D27:J27" si="4">_xlfn.COVARIANCE.S($G11:$G17,D11:D17)</f>
        <v>0.0156945826666667</v>
      </c>
      <c r="E27" s="19">
        <f t="shared" si="4"/>
        <v>0.0182024466666667</v>
      </c>
      <c r="F27" s="19">
        <f t="shared" si="4"/>
        <v>0.0101499633333333</v>
      </c>
      <c r="G27" s="19">
        <f t="shared" si="4"/>
        <v>0.0148454566666667</v>
      </c>
      <c r="H27" s="19">
        <f t="shared" si="4"/>
        <v>0.012743375</v>
      </c>
      <c r="I27" s="19">
        <f t="shared" si="4"/>
        <v>-0.00614323</v>
      </c>
      <c r="J27" s="19">
        <f t="shared" si="4"/>
        <v>0.0101657166666667</v>
      </c>
    </row>
    <row r="28" customHeight="1" spans="2:10">
      <c r="B28" s="11" t="str">
        <v>Value Fund</v>
      </c>
      <c r="C28" s="19">
        <f>_xlfn.COVARIANCE.S($C11:$C17,H11:H17)</f>
        <v>0.0074222</v>
      </c>
      <c r="D28" s="19">
        <f t="shared" ref="D28:J28" si="5">_xlfn.COVARIANCE.S($H11:$H17,D11:D17)</f>
        <v>0.0151561853571429</v>
      </c>
      <c r="E28" s="19">
        <f t="shared" si="5"/>
        <v>0.0161643678571429</v>
      </c>
      <c r="F28" s="19">
        <f t="shared" si="5"/>
        <v>0.014557954047619</v>
      </c>
      <c r="G28" s="19">
        <f t="shared" si="5"/>
        <v>0.012743375</v>
      </c>
      <c r="H28" s="19">
        <f t="shared" si="5"/>
        <v>0.0218871580952381</v>
      </c>
      <c r="I28" s="19">
        <f t="shared" si="5"/>
        <v>-0.00316207761904762</v>
      </c>
      <c r="J28" s="19">
        <f t="shared" si="5"/>
        <v>0.00822690476190476</v>
      </c>
    </row>
    <row r="29" customHeight="1" spans="2:10">
      <c r="B29" s="11" t="str">
        <v>Special Situations Fund</v>
      </c>
      <c r="C29" s="19">
        <f>_xlfn.COVARIANCE.S($C11:$C17,I11:I17)</f>
        <v>-0.0119280366666667</v>
      </c>
      <c r="D29" s="19">
        <f t="shared" ref="D29:J29" si="6">_xlfn.COVARIANCE.S($I11:$I17,D11:D17)</f>
        <v>-0.00346954090476191</v>
      </c>
      <c r="E29" s="19">
        <f t="shared" si="6"/>
        <v>-0.0023516919047619</v>
      </c>
      <c r="F29" s="19">
        <f t="shared" si="6"/>
        <v>-0.0118348604761905</v>
      </c>
      <c r="G29" s="19">
        <f t="shared" si="6"/>
        <v>-0.00614323</v>
      </c>
      <c r="H29" s="19">
        <f t="shared" si="6"/>
        <v>-0.00316207761904762</v>
      </c>
      <c r="I29" s="19">
        <f t="shared" si="6"/>
        <v>0.0470710761904762</v>
      </c>
      <c r="J29" s="19">
        <f t="shared" si="6"/>
        <v>-0.011829680952381</v>
      </c>
    </row>
    <row r="30" customHeight="1" spans="2:12">
      <c r="B30" s="11" t="str">
        <v>Property Fund</v>
      </c>
      <c r="C30" s="19">
        <f>_xlfn.COVARIANCE.S($C11:$C17,J11:J17)</f>
        <v>0.0050834</v>
      </c>
      <c r="D30" s="19">
        <f t="shared" ref="D30:J30" si="7">_xlfn.COVARIANCE.S($J11:$J17,D11:D17)</f>
        <v>0.00556253785714286</v>
      </c>
      <c r="E30" s="19">
        <f t="shared" si="7"/>
        <v>0.0130305261904762</v>
      </c>
      <c r="F30" s="19">
        <f t="shared" si="7"/>
        <v>0.00947670238095238</v>
      </c>
      <c r="G30" s="19">
        <f t="shared" si="7"/>
        <v>0.0101657166666667</v>
      </c>
      <c r="H30" s="19">
        <f t="shared" si="7"/>
        <v>0.00822690476190476</v>
      </c>
      <c r="I30" s="19">
        <f t="shared" si="7"/>
        <v>-0.011829680952381</v>
      </c>
      <c r="J30" s="19">
        <f t="shared" si="7"/>
        <v>0.0139272380952381</v>
      </c>
      <c r="L30" s="3"/>
    </row>
    <row r="31" customHeight="1" spans="2:10">
      <c r="B31" s="16"/>
      <c r="C31" s="17"/>
      <c r="D31" s="17"/>
      <c r="E31" s="17"/>
      <c r="F31" s="17"/>
      <c r="G31" s="17"/>
      <c r="H31" s="17"/>
      <c r="I31" s="17"/>
      <c r="J31" s="17"/>
    </row>
    <row r="32" s="2" customFormat="1" customHeight="1" spans="1:2">
      <c r="A32" s="4" t="s">
        <v>1</v>
      </c>
      <c r="B32" s="4" t="s">
        <v>25</v>
      </c>
    </row>
    <row r="33" customHeight="1" spans="2:10">
      <c r="B33" s="16"/>
      <c r="C33" s="17"/>
      <c r="D33" s="17"/>
      <c r="E33" s="17"/>
      <c r="F33" s="17"/>
      <c r="G33" s="17"/>
      <c r="H33" s="17"/>
      <c r="I33" s="17"/>
      <c r="J33" s="17"/>
    </row>
    <row r="34" customHeight="1" spans="2:10">
      <c r="B34" s="20" t="s">
        <v>24</v>
      </c>
      <c r="C34" s="21" t="s">
        <v>26</v>
      </c>
      <c r="D34" s="17"/>
      <c r="E34" s="17"/>
      <c r="F34" s="17"/>
      <c r="G34" s="17"/>
      <c r="H34" s="17"/>
      <c r="I34" s="17"/>
      <c r="J34" s="17"/>
    </row>
    <row r="35" customHeight="1" spans="2:10">
      <c r="B35" s="22" t="str">
        <f t="shared" ref="B35:B42" si="8">B23</f>
        <v>Mid Cap</v>
      </c>
      <c r="C35" s="23">
        <v>0.214281025988591</v>
      </c>
      <c r="D35" s="17"/>
      <c r="E35" s="17"/>
      <c r="F35" s="17"/>
      <c r="G35" s="17"/>
      <c r="H35" s="17"/>
      <c r="I35" s="17"/>
      <c r="J35" s="17"/>
    </row>
    <row r="36" customHeight="1" spans="2:10">
      <c r="B36" s="22" t="str">
        <f t="shared" si="8"/>
        <v>Small Cap</v>
      </c>
      <c r="C36" s="23">
        <v>0</v>
      </c>
      <c r="D36" s="17"/>
      <c r="E36" s="17"/>
      <c r="F36" s="17"/>
      <c r="G36" s="17"/>
      <c r="H36" s="17"/>
      <c r="I36" s="17"/>
      <c r="J36" s="17"/>
    </row>
    <row r="37" customHeight="1" spans="2:10">
      <c r="B37" s="22" t="str">
        <f t="shared" si="8"/>
        <v>Contrarian Fund</v>
      </c>
      <c r="C37" s="23">
        <v>0</v>
      </c>
      <c r="D37" s="17"/>
      <c r="E37" s="17"/>
      <c r="F37" s="17"/>
      <c r="G37" s="17"/>
      <c r="H37" s="17"/>
      <c r="I37" s="17"/>
      <c r="J37" s="17"/>
    </row>
    <row r="38" customHeight="1" spans="2:10">
      <c r="B38" s="22" t="str">
        <f t="shared" si="8"/>
        <v>Select Dividend Fund</v>
      </c>
      <c r="C38" s="23">
        <v>0.493319516528938</v>
      </c>
      <c r="D38" s="16"/>
      <c r="E38" s="17"/>
      <c r="F38" s="17"/>
      <c r="G38" s="17"/>
      <c r="H38" s="17"/>
      <c r="I38" s="17"/>
      <c r="J38" s="17"/>
    </row>
    <row r="39" customHeight="1" spans="2:10">
      <c r="B39" s="22" t="str">
        <f t="shared" si="8"/>
        <v>Equity Insights Fund</v>
      </c>
      <c r="C39" s="23">
        <v>0</v>
      </c>
      <c r="D39" s="16"/>
      <c r="E39" s="42" t="s">
        <v>27</v>
      </c>
      <c r="F39" s="17"/>
      <c r="G39" s="17"/>
      <c r="H39" s="17"/>
      <c r="I39" s="17"/>
      <c r="J39" s="17"/>
    </row>
    <row r="40" customHeight="1" spans="2:10">
      <c r="B40" s="22" t="str">
        <f t="shared" si="8"/>
        <v>Value Fund</v>
      </c>
      <c r="C40" s="23">
        <v>0</v>
      </c>
      <c r="D40" s="17"/>
      <c r="E40" s="17"/>
      <c r="F40" s="17"/>
      <c r="G40" s="17"/>
      <c r="H40" s="17"/>
      <c r="I40" s="17"/>
      <c r="J40" s="17"/>
    </row>
    <row r="41" customHeight="1" spans="2:10">
      <c r="B41" s="22" t="str">
        <f t="shared" si="8"/>
        <v>Special Situations Fund</v>
      </c>
      <c r="C41" s="23">
        <v>0.292399457482471</v>
      </c>
      <c r="D41" s="17"/>
      <c r="E41" s="17"/>
      <c r="F41" s="17"/>
      <c r="G41" s="17"/>
      <c r="H41" s="17"/>
      <c r="I41" s="17"/>
      <c r="J41" s="17"/>
    </row>
    <row r="42" customHeight="1" spans="2:10">
      <c r="B42" s="22" t="str">
        <f t="shared" si="8"/>
        <v>Property Fund</v>
      </c>
      <c r="C42" s="23">
        <v>0</v>
      </c>
      <c r="D42" s="17"/>
      <c r="E42" s="17"/>
      <c r="F42" s="17"/>
      <c r="G42" s="17"/>
      <c r="H42" s="17"/>
      <c r="I42" s="17"/>
      <c r="J42" s="17"/>
    </row>
    <row r="43" customHeight="1" spans="2:10">
      <c r="B43" s="24" t="s">
        <v>28</v>
      </c>
      <c r="C43" s="25">
        <f>SUM(C35:C42)</f>
        <v>1</v>
      </c>
      <c r="D43" s="26" t="s">
        <v>29</v>
      </c>
      <c r="E43" s="17"/>
      <c r="F43" s="17"/>
      <c r="G43" s="17"/>
      <c r="H43" s="17"/>
      <c r="I43" s="17"/>
      <c r="J43" s="17"/>
    </row>
    <row r="44" customHeight="1" spans="2:10">
      <c r="B44" s="16"/>
      <c r="C44" s="17"/>
      <c r="D44" s="17"/>
      <c r="E44" s="17"/>
      <c r="F44" s="17"/>
      <c r="G44" s="17"/>
      <c r="H44" s="17"/>
      <c r="I44" s="17"/>
      <c r="J44" s="17"/>
    </row>
    <row r="45" customHeight="1" spans="2:10">
      <c r="B45" s="27" t="s">
        <v>30</v>
      </c>
      <c r="C45" s="10" t="str">
        <f t="shared" ref="C45:J45" si="9">C22</f>
        <v>Mid Cap</v>
      </c>
      <c r="D45" s="10" t="str">
        <f t="shared" si="9"/>
        <v>Small Cap</v>
      </c>
      <c r="E45" s="10" t="str">
        <f t="shared" si="9"/>
        <v>Contrarian Fund</v>
      </c>
      <c r="F45" s="10" t="str">
        <f t="shared" si="9"/>
        <v>Select Dividend Fund</v>
      </c>
      <c r="G45" s="10" t="str">
        <f t="shared" si="9"/>
        <v>Equity Insights Fund</v>
      </c>
      <c r="H45" s="10" t="str">
        <f t="shared" si="9"/>
        <v>Value Fund</v>
      </c>
      <c r="I45" s="10" t="str">
        <f t="shared" si="9"/>
        <v>Special Situations Fund</v>
      </c>
      <c r="J45" s="10" t="str">
        <f t="shared" si="9"/>
        <v>Property Fund</v>
      </c>
    </row>
    <row r="46" customHeight="1" spans="2:10">
      <c r="B46" t="s">
        <v>31</v>
      </c>
      <c r="C46" s="28">
        <f t="array" ref="C46:J46">TRANSPOSE(C35:C42)</f>
        <v>0.214281025988591</v>
      </c>
      <c r="D46" s="28">
        <v>0</v>
      </c>
      <c r="E46" s="28">
        <v>0</v>
      </c>
      <c r="F46" s="28">
        <v>0.493319516528938</v>
      </c>
      <c r="G46" s="43">
        <v>0</v>
      </c>
      <c r="H46" s="43">
        <v>0</v>
      </c>
      <c r="I46" s="43">
        <v>0.292399457482471</v>
      </c>
      <c r="J46" s="43">
        <v>0</v>
      </c>
    </row>
    <row r="47" customHeight="1" spans="2:10">
      <c r="B47" s="29" t="s">
        <v>32</v>
      </c>
      <c r="C47" s="30">
        <f>SUMPRODUCT(C46:J46,C18:J18)</f>
        <v>0.141460673872878</v>
      </c>
      <c r="D47" s="17"/>
      <c r="E47" s="17"/>
      <c r="F47" s="17"/>
      <c r="G47" s="17"/>
      <c r="H47" s="17"/>
      <c r="I47" s="17"/>
      <c r="J47" s="17"/>
    </row>
    <row r="48" s="3" customFormat="1" customHeight="1" spans="2:3">
      <c r="B48" s="31"/>
      <c r="C48" s="32"/>
    </row>
    <row r="49" customHeight="1" spans="2:10">
      <c r="B49" s="33" t="s">
        <v>33</v>
      </c>
      <c r="C49" s="34">
        <f>C35*SUMPRODUCT($C$35:$C$42,C23:C30)</f>
        <v>0.00164800310679785</v>
      </c>
      <c r="D49" s="34">
        <f>C36*SUMPRODUCT($C$35:$C$42,D23:D30)</f>
        <v>0</v>
      </c>
      <c r="E49" s="34">
        <f>C37*SUMPRODUCT($C$35:$C$42,E23:E30)</f>
        <v>0</v>
      </c>
      <c r="F49" s="34">
        <f>C38*SUMPRODUCT($C$35:$C$42,F23:F30)</f>
        <v>0.00202603949392171</v>
      </c>
      <c r="G49" s="34">
        <f>C39*SUMPRODUCT($C$35:$C$42,G23:G30)</f>
        <v>0</v>
      </c>
      <c r="H49" s="34">
        <f>C40*SUMPRODUCT($C$35:$C$42,H23:H30)</f>
        <v>0</v>
      </c>
      <c r="I49" s="34">
        <f>C41*SUMPRODUCT($C$35:$C$42,I23:I30)</f>
        <v>0.00156996214903811</v>
      </c>
      <c r="J49" s="34">
        <f>C42*SUMPRODUCT($C$35:$C$42,J23:J30)</f>
        <v>0</v>
      </c>
    </row>
    <row r="50" customHeight="1" spans="2:10">
      <c r="B50" s="29" t="s">
        <v>34</v>
      </c>
      <c r="C50" s="35">
        <f>SUM(C49:J49)</f>
        <v>0.00524400474975767</v>
      </c>
      <c r="D50" s="17"/>
      <c r="E50" s="17"/>
      <c r="F50" s="17"/>
      <c r="G50" s="17"/>
      <c r="H50" s="17"/>
      <c r="I50" s="17"/>
      <c r="J50" s="17"/>
    </row>
    <row r="51" customHeight="1" spans="2:10">
      <c r="B51" s="16"/>
      <c r="C51" s="17"/>
      <c r="D51" s="17"/>
      <c r="E51" s="17"/>
      <c r="F51" s="17"/>
      <c r="G51" s="17"/>
      <c r="H51" s="17"/>
      <c r="I51" s="17"/>
      <c r="J51" s="17"/>
    </row>
    <row r="52" s="2" customFormat="1" customHeight="1" spans="1:2">
      <c r="A52" s="4" t="s">
        <v>1</v>
      </c>
      <c r="B52" s="4" t="s">
        <v>35</v>
      </c>
    </row>
    <row r="53" customHeight="1" spans="7:10">
      <c r="G53" s="17"/>
      <c r="H53" s="17"/>
      <c r="I53" s="17"/>
      <c r="J53" s="17"/>
    </row>
    <row r="54" customHeight="1" spans="2:8">
      <c r="B54" s="36" t="s">
        <v>36</v>
      </c>
      <c r="C54" s="36"/>
      <c r="D54" s="36"/>
      <c r="E54" s="36"/>
      <c r="F54" s="3"/>
      <c r="G54" s="3"/>
      <c r="H54" s="3"/>
    </row>
    <row r="56" customHeight="1" spans="2:6">
      <c r="B56" s="37" t="s">
        <v>37</v>
      </c>
      <c r="C56" s="38"/>
      <c r="D56" s="38"/>
      <c r="E56" s="44">
        <f>C50</f>
        <v>0.00524400474975767</v>
      </c>
      <c r="F56" s="38"/>
    </row>
    <row r="57" customHeight="1" spans="2:5">
      <c r="B57" s="37" t="s">
        <v>38</v>
      </c>
      <c r="E57" s="44">
        <f>SQRT(E56)</f>
        <v>0.0724155007561066</v>
      </c>
    </row>
    <row r="58" customHeight="1" spans="2:2">
      <c r="B58" s="11"/>
    </row>
    <row r="59" customHeight="1" spans="2:5">
      <c r="B59" s="39" t="s">
        <v>39</v>
      </c>
      <c r="E59" s="45">
        <f>(C47-C5)/E57</f>
        <v>1.73251130714992</v>
      </c>
    </row>
    <row r="60" customHeight="1" spans="2:2">
      <c r="B60" s="11"/>
    </row>
    <row r="61" customHeight="1" spans="2:8">
      <c r="B61" s="40" t="s">
        <v>40</v>
      </c>
      <c r="C61" s="36"/>
      <c r="D61" s="36"/>
      <c r="E61" s="36"/>
      <c r="F61" s="3"/>
      <c r="G61" s="3"/>
      <c r="H61" s="3"/>
    </row>
    <row r="62" customHeight="1" spans="2:2">
      <c r="B62" s="11"/>
    </row>
    <row r="63" customHeight="1" spans="2:5">
      <c r="B63" s="9" t="s">
        <v>6</v>
      </c>
      <c r="C63" s="10" t="s">
        <v>41</v>
      </c>
      <c r="D63" s="10" t="s">
        <v>42</v>
      </c>
      <c r="E63" s="10" t="s">
        <v>43</v>
      </c>
    </row>
    <row r="64" customHeight="1" spans="2:5">
      <c r="B64" s="11" t="s">
        <v>15</v>
      </c>
      <c r="C64" s="12">
        <v>0.1369</v>
      </c>
      <c r="D64" s="41">
        <f>C64-$C$71</f>
        <v>0.0022142857142857</v>
      </c>
      <c r="E64" s="15">
        <f>D64^2</f>
        <v>4.90306122448972e-6</v>
      </c>
    </row>
    <row r="65" customHeight="1" spans="2:18">
      <c r="B65" s="11" t="s">
        <v>16</v>
      </c>
      <c r="C65" s="12">
        <v>0.0138</v>
      </c>
      <c r="D65" s="41">
        <f t="shared" ref="D65:D70" si="10">C65-$C$71</f>
        <v>-0.120885714285714</v>
      </c>
      <c r="E65" s="15">
        <f t="shared" ref="E65:E70" si="11">D65^2</f>
        <v>0.0146133559183673</v>
      </c>
      <c r="P65" s="12"/>
      <c r="Q65" s="12"/>
      <c r="R65" s="55"/>
    </row>
    <row r="66" customHeight="1" spans="2:18">
      <c r="B66" s="11" t="s">
        <v>17</v>
      </c>
      <c r="C66" s="12">
        <v>0.1193</v>
      </c>
      <c r="D66" s="41">
        <f t="shared" si="10"/>
        <v>-0.0153857142857143</v>
      </c>
      <c r="E66" s="15">
        <f t="shared" si="11"/>
        <v>0.000236720204081633</v>
      </c>
      <c r="P66" s="12"/>
      <c r="Q66" s="12"/>
      <c r="R66" s="55"/>
    </row>
    <row r="67" customHeight="1" spans="2:18">
      <c r="B67" s="11" t="s">
        <v>18</v>
      </c>
      <c r="C67" s="12">
        <v>0.2183</v>
      </c>
      <c r="D67" s="41">
        <f t="shared" si="10"/>
        <v>0.0836142857142857</v>
      </c>
      <c r="E67" s="15">
        <f t="shared" si="11"/>
        <v>0.0069913487755102</v>
      </c>
      <c r="P67" s="12"/>
      <c r="Q67" s="12"/>
      <c r="R67" s="55"/>
    </row>
    <row r="68" customHeight="1" spans="2:18">
      <c r="B68" s="11" t="s">
        <v>19</v>
      </c>
      <c r="C68" s="12">
        <v>-0.0438</v>
      </c>
      <c r="D68" s="41">
        <f>C68-$C$71</f>
        <v>-0.178485714285714</v>
      </c>
      <c r="E68" s="15">
        <f t="shared" si="11"/>
        <v>0.0318571502040815</v>
      </c>
      <c r="P68" s="12"/>
      <c r="Q68" s="12"/>
      <c r="R68" s="55"/>
    </row>
    <row r="69" customHeight="1" spans="2:18">
      <c r="B69" s="11" t="s">
        <v>20</v>
      </c>
      <c r="C69" s="12">
        <v>0.3149</v>
      </c>
      <c r="D69" s="41">
        <f t="shared" si="10"/>
        <v>0.180214285714286</v>
      </c>
      <c r="E69" s="15">
        <f>D69^2</f>
        <v>0.0324771887755103</v>
      </c>
      <c r="P69" s="12"/>
      <c r="Q69" s="12"/>
      <c r="R69" s="55"/>
    </row>
    <row r="70" customHeight="1" spans="2:18">
      <c r="B70" s="11" t="s">
        <v>21</v>
      </c>
      <c r="C70" s="12">
        <v>0.1834</v>
      </c>
      <c r="D70" s="41">
        <f t="shared" si="10"/>
        <v>0.0487142857142857</v>
      </c>
      <c r="E70" s="15">
        <f t="shared" si="11"/>
        <v>0.00237308163265306</v>
      </c>
      <c r="P70" s="12"/>
      <c r="Q70" s="12"/>
      <c r="R70" s="55"/>
    </row>
    <row r="71" customHeight="1" spans="2:18">
      <c r="B71" s="13" t="s">
        <v>44</v>
      </c>
      <c r="C71" s="47">
        <f>AVERAGE(C64:C70)</f>
        <v>0.134685714285714</v>
      </c>
      <c r="D71" s="48"/>
      <c r="E71" s="48"/>
      <c r="P71" s="12"/>
      <c r="Q71" s="12"/>
      <c r="R71" s="55"/>
    </row>
    <row r="72" customHeight="1" spans="2:20">
      <c r="B72" s="37" t="s">
        <v>37</v>
      </c>
      <c r="C72" s="38"/>
      <c r="D72" s="49"/>
      <c r="E72" s="44">
        <f>SUM(E64:E70)/(COUNTA(B64:B70)-1)</f>
        <v>0.0147589580952381</v>
      </c>
      <c r="S72" s="56"/>
      <c r="T72" s="56"/>
    </row>
    <row r="73" customHeight="1" spans="2:5">
      <c r="B73" s="37" t="s">
        <v>38</v>
      </c>
      <c r="E73" s="44">
        <f>SQRT(E72)</f>
        <v>0.121486452311515</v>
      </c>
    </row>
    <row r="74" customHeight="1" spans="2:19">
      <c r="B74" s="11"/>
      <c r="S74" s="57"/>
    </row>
    <row r="75" customHeight="1" spans="2:5">
      <c r="B75" s="39" t="s">
        <v>39</v>
      </c>
      <c r="E75" s="54">
        <f>(C71-C5)/E73</f>
        <v>0.976946087629428</v>
      </c>
    </row>
    <row r="77" customHeight="1" spans="2:2">
      <c r="B77" s="50"/>
    </row>
    <row r="78" customHeight="1" spans="2:8">
      <c r="B78" s="51"/>
      <c r="C78" s="52"/>
      <c r="D78" s="52"/>
      <c r="E78" s="52"/>
      <c r="F78" s="52"/>
      <c r="G78" s="52"/>
      <c r="H78" s="52"/>
    </row>
    <row r="79" customHeight="1" spans="2:8">
      <c r="B79" s="51"/>
      <c r="C79" s="52"/>
      <c r="D79" s="52"/>
      <c r="E79" s="52"/>
      <c r="F79" s="52"/>
      <c r="G79" s="52"/>
      <c r="H79" s="52"/>
    </row>
    <row r="80" customHeight="1" spans="2:8">
      <c r="B80" s="51"/>
      <c r="C80" s="52"/>
      <c r="D80" s="52"/>
      <c r="E80" s="52"/>
      <c r="F80" s="52"/>
      <c r="G80" s="52"/>
      <c r="H80" s="52"/>
    </row>
    <row r="81" customHeight="1" spans="2:8">
      <c r="B81" s="51"/>
      <c r="C81" s="52"/>
      <c r="D81" s="52"/>
      <c r="E81" s="52"/>
      <c r="F81" s="52"/>
      <c r="G81" s="52"/>
      <c r="H81" s="52"/>
    </row>
    <row r="82" customHeight="1" spans="2:8">
      <c r="B82" s="51"/>
      <c r="C82" s="52"/>
      <c r="D82" s="52"/>
      <c r="E82" s="52"/>
      <c r="F82" s="52"/>
      <c r="G82" s="52"/>
      <c r="H82" s="52"/>
    </row>
    <row r="83" customHeight="1" spans="2:8">
      <c r="B83" s="51"/>
      <c r="C83" s="52"/>
      <c r="D83" s="52"/>
      <c r="E83" s="52"/>
      <c r="F83" s="52"/>
      <c r="G83" s="52"/>
      <c r="H83" s="52"/>
    </row>
    <row r="84" customHeight="1" spans="2:8">
      <c r="B84" s="51"/>
      <c r="C84" s="52"/>
      <c r="D84" s="52"/>
      <c r="E84" s="52"/>
      <c r="F84" s="52"/>
      <c r="G84" s="52"/>
      <c r="H84" s="52"/>
    </row>
    <row r="85" customHeight="1" spans="2:8">
      <c r="B85" s="51"/>
      <c r="C85" s="52"/>
      <c r="D85" s="52"/>
      <c r="E85" s="52"/>
      <c r="F85" s="52"/>
      <c r="G85" s="52"/>
      <c r="H85" s="52"/>
    </row>
    <row r="86" customHeight="1" spans="2:8">
      <c r="B86" s="51"/>
      <c r="C86" s="52"/>
      <c r="D86" s="52"/>
      <c r="E86" s="52"/>
      <c r="F86" s="52"/>
      <c r="G86" s="52"/>
      <c r="H86" s="52"/>
    </row>
    <row r="87" customHeight="1" spans="2:8">
      <c r="B87" s="51"/>
      <c r="C87" s="52"/>
      <c r="D87" s="52"/>
      <c r="E87" s="52"/>
      <c r="F87" s="52"/>
      <c r="G87" s="52"/>
      <c r="H87" s="52"/>
    </row>
    <row r="88" customHeight="1" spans="2:8">
      <c r="B88" s="51"/>
      <c r="C88" s="52"/>
      <c r="D88" s="52"/>
      <c r="E88" s="52"/>
      <c r="F88" s="52"/>
      <c r="G88" s="52"/>
      <c r="H88" s="52"/>
    </row>
    <row r="89" customHeight="1" spans="2:8">
      <c r="B89" s="51"/>
      <c r="C89" s="52"/>
      <c r="D89" s="52"/>
      <c r="E89" s="52"/>
      <c r="F89" s="52"/>
      <c r="G89" s="52"/>
      <c r="H89" s="52"/>
    </row>
    <row r="90" customHeight="1" spans="2:8">
      <c r="B90" s="51"/>
      <c r="C90" s="52"/>
      <c r="D90" s="52"/>
      <c r="E90" s="52"/>
      <c r="F90" s="52"/>
      <c r="G90" s="52"/>
      <c r="H90" s="52"/>
    </row>
    <row r="91" customHeight="1" spans="2:8">
      <c r="B91" s="51"/>
      <c r="C91" s="52"/>
      <c r="D91" s="52"/>
      <c r="E91" s="52"/>
      <c r="F91" s="52"/>
      <c r="G91" s="52"/>
      <c r="H91" s="52"/>
    </row>
    <row r="92" customHeight="1" spans="2:8">
      <c r="B92" s="51"/>
      <c r="C92" s="52"/>
      <c r="D92" s="52"/>
      <c r="E92" s="52"/>
      <c r="F92" s="52"/>
      <c r="G92" s="52"/>
      <c r="H92" s="52"/>
    </row>
    <row r="93" customHeight="1" spans="2:8">
      <c r="B93" s="51"/>
      <c r="C93" s="52"/>
      <c r="D93" s="52"/>
      <c r="E93" s="52"/>
      <c r="F93" s="52"/>
      <c r="G93" s="52"/>
      <c r="H93" s="52"/>
    </row>
    <row r="94" customHeight="1" spans="2:8">
      <c r="B94" s="51"/>
      <c r="C94" s="52"/>
      <c r="D94" s="52"/>
      <c r="E94" s="52"/>
      <c r="F94" s="52"/>
      <c r="G94" s="52"/>
      <c r="H94" s="52"/>
    </row>
    <row r="95" customHeight="1" spans="2:8">
      <c r="B95" s="51"/>
      <c r="C95" s="52"/>
      <c r="D95" s="52"/>
      <c r="E95" s="52"/>
      <c r="F95" s="52"/>
      <c r="G95" s="52"/>
      <c r="H95" s="52"/>
    </row>
    <row r="96" customHeight="1" spans="2:8">
      <c r="B96" s="51"/>
      <c r="C96" s="52"/>
      <c r="D96" s="52"/>
      <c r="E96" s="52"/>
      <c r="F96" s="52"/>
      <c r="G96" s="52"/>
      <c r="H96" s="52"/>
    </row>
    <row r="97" customHeight="1" spans="2:8">
      <c r="B97" s="51"/>
      <c r="C97" s="52"/>
      <c r="D97" s="52"/>
      <c r="E97" s="52"/>
      <c r="F97" s="52"/>
      <c r="G97" s="52"/>
      <c r="H97" s="52"/>
    </row>
    <row r="98" customHeight="1" spans="2:8">
      <c r="B98" s="51"/>
      <c r="C98" s="52"/>
      <c r="D98" s="52"/>
      <c r="E98" s="52"/>
      <c r="F98" s="52"/>
      <c r="G98" s="52"/>
      <c r="H98" s="52"/>
    </row>
    <row r="99" customHeight="1" spans="2:8">
      <c r="B99" s="51"/>
      <c r="C99" s="52"/>
      <c r="D99" s="52"/>
      <c r="E99" s="52"/>
      <c r="F99" s="52"/>
      <c r="G99" s="52"/>
      <c r="H99" s="52"/>
    </row>
    <row r="100" customHeight="1" spans="2:2">
      <c r="B100" s="8"/>
    </row>
    <row r="101" customHeight="1" spans="2:2">
      <c r="B101" s="53"/>
    </row>
    <row r="102" customHeight="1" spans="2:2">
      <c r="B102" s="8"/>
    </row>
  </sheetData>
  <pageMargins left="0.7" right="0.7"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Portfolio Optimisation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 kri</cp:lastModifiedBy>
  <dcterms:created xsi:type="dcterms:W3CDTF">2021-05-22T04:39:00Z</dcterms:created>
  <dcterms:modified xsi:type="dcterms:W3CDTF">2025-01-18T11:34:34Z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1033-5.7.1.8093</vt:lpwstr>
  </property>
</Properties>
</file>