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d.docs.live.net/fb0190f499ba5a3f/Taxi/UAS/Semester 4/SWED/Exc10/"/>
    </mc:Choice>
  </mc:AlternateContent>
  <xr:revisionPtr revIDLastSave="0" documentId="8_{8216E8DB-B3DA-4A52-9445-4630284A6AF0}" xr6:coauthVersionLast="47" xr6:coauthVersionMax="47" xr10:uidLastSave="{00000000-0000-0000-0000-000000000000}"/>
  <bookViews>
    <workbookView xWindow="28680" yWindow="-120" windowWidth="29040" windowHeight="15720" activeTab="3" xr2:uid="{568C94E4-E3F7-4EB4-8281-4914A18C47B4}"/>
  </bookViews>
  <sheets>
    <sheet name="Über" sheetId="6" r:id="rId1"/>
    <sheet name="Meilensteine" sheetId="1" r:id="rId2"/>
    <sheet name="Aufgaben" sheetId="7" r:id="rId3"/>
    <sheet name="Gantt-Diagramm" sheetId="3" r:id="rId4"/>
    <sheet name="Dynam. Diagrammdaten (ausgebl.)" sheetId="2" state="hidden" r:id="rId5"/>
  </sheets>
  <definedNames>
    <definedName name="Anfangs_Datum">IFERROR(IF(MIN(Aufgaben[Anfangsdatum])="",TODAY(),MIN(Aufgaben[Anfangsdatum])),"")</definedName>
    <definedName name="DatumsBereich">{15,30,45,60,75,90,105,120}</definedName>
    <definedName name="End_Datum">IFERROR(IF(MAX(Aufgaben[Enddatum])="",TODAY(),MAX(MAX(Aufgaben[Enddatum]),MAX(Meilensteine[Datum]))),"")</definedName>
    <definedName name="Nachverfolgen_Heute">Meilensteine!$D$2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1" l="1"/>
  <c r="F25" i="7" l="1"/>
  <c r="F24" i="7"/>
  <c r="F23" i="7"/>
  <c r="F22" i="7"/>
  <c r="F21" i="7"/>
  <c r="F20" i="7"/>
  <c r="F19" i="7"/>
  <c r="F18" i="7"/>
  <c r="G24" i="2"/>
  <c r="G25" i="2"/>
  <c r="G26" i="2"/>
  <c r="G27" i="2"/>
  <c r="G28" i="2"/>
  <c r="G29" i="2"/>
  <c r="G30" i="2"/>
  <c r="G31" i="2"/>
  <c r="G32" i="2"/>
  <c r="F12" i="7" l="1"/>
  <c r="F6" i="7"/>
  <c r="F17" i="7"/>
  <c r="F16" i="7"/>
  <c r="F15" i="7"/>
  <c r="F14" i="7"/>
  <c r="F13" i="7"/>
  <c r="F11" i="7"/>
  <c r="F10" i="7"/>
  <c r="F9" i="7"/>
  <c r="F8" i="7"/>
  <c r="F7" i="7"/>
  <c r="B11" i="2" l="1"/>
  <c r="I25" i="2"/>
  <c r="I28" i="2"/>
  <c r="I31" i="2"/>
  <c r="I30" i="2"/>
  <c r="I26" i="2"/>
  <c r="I24" i="2"/>
  <c r="I29" i="2"/>
  <c r="I27" i="2"/>
  <c r="I32" i="2"/>
  <c r="B12" i="2" l="1"/>
  <c r="G20" i="2" l="1"/>
  <c r="I20" i="2" s="1"/>
  <c r="G22" i="2"/>
  <c r="I22" i="2" s="1"/>
  <c r="G23" i="2"/>
  <c r="H23" i="2" s="1"/>
  <c r="G19" i="2"/>
  <c r="H19" i="2" s="1"/>
  <c r="G21" i="2"/>
  <c r="H21" i="2" s="1"/>
  <c r="G18" i="2"/>
  <c r="H18" i="2" s="1"/>
  <c r="B17" i="2"/>
  <c r="D17" i="2" s="1"/>
  <c r="B21" i="2"/>
  <c r="D21" i="2" s="1"/>
  <c r="B20" i="2"/>
  <c r="D20" i="2" s="1"/>
  <c r="B19" i="2"/>
  <c r="D19" i="2" s="1"/>
  <c r="B16" i="2"/>
  <c r="D16" i="2" s="1"/>
  <c r="B15" i="2"/>
  <c r="D15" i="2" s="1"/>
  <c r="B18" i="2"/>
  <c r="D18" i="2" s="1"/>
  <c r="H29" i="2"/>
  <c r="H27" i="2"/>
  <c r="H32" i="2"/>
  <c r="H24" i="2"/>
  <c r="H31" i="2"/>
  <c r="H30" i="2"/>
  <c r="H28" i="2"/>
  <c r="H26" i="2"/>
  <c r="H25" i="2"/>
  <c r="E21" i="2" l="1"/>
  <c r="E17" i="2"/>
  <c r="E18" i="2"/>
  <c r="E19" i="2"/>
  <c r="E20" i="2"/>
  <c r="E15" i="2"/>
  <c r="E16" i="2"/>
  <c r="C15" i="2"/>
  <c r="C19" i="2"/>
  <c r="C17" i="2"/>
  <c r="C18" i="2"/>
  <c r="C20" i="2"/>
  <c r="C16" i="2"/>
  <c r="C21" i="2"/>
  <c r="I21" i="2"/>
  <c r="I23" i="2"/>
  <c r="I19" i="2"/>
  <c r="H20" i="2"/>
  <c r="H22" i="2"/>
  <c r="I18" i="2"/>
  <c r="B2" i="2" l="1"/>
  <c r="C5" i="2"/>
  <c r="C4" i="2"/>
  <c r="B5" i="2"/>
  <c r="B4" i="2"/>
</calcChain>
</file>

<file path=xl/sharedStrings.xml><?xml version="1.0" encoding="utf-8"?>
<sst xmlns="http://schemas.openxmlformats.org/spreadsheetml/2006/main" count="86" uniqueCount="76">
  <si>
    <t>Informationen zu dieser Arbeitsmappe</t>
  </si>
  <si>
    <t xml:space="preserve">Geben Sie Meilenstein- und Vorgangsinformationen auf dem Arbeitsblatt "Meilensteine und Vorgänge" ein.  Um Meilensteine auf der Zeitachse darzustellen, geben Sie "0" in der Spalte "Nr." ein, und aktualisieren Sie dann die Bezeichnungsposition auf "unterhalb", um das Überschneiden von Bezeichnungen zu vermeiden.
Anhand der Positionsspalte in der Meilensteintabelle werden Meilensteine im Vorgangsdiagramm entweder in der gleichen Zeile oder in gestapelten Zeilen dargestellt. Um sie in der gleichen Zeile darzustellen, geben Sie in dieser Spalte für jeden Meilenstein die gleiche Zahl ein. Um sie in verschiedenen Zeilen darzustellen, geben Sie verschiedene Zahlen ein. In den Beispieldaten werden alle Meilensteine entlang der Zeilenposition 2 dargestellt.
</t>
  </si>
  <si>
    <t>Leitfaden für die Sprachausgabe</t>
  </si>
  <si>
    <t xml:space="preserve">
Diese Arbeitsmappe enthält 5 Arbeitsblätter:
Über
Meilensteine
Aufgaben
Gantt-Diagramm
Dynamische Diagrammdaten (ausgeblendet)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Verborgener Text wird nicht gedruckt.
Um diese Anweisungen von einem der Arbeitsblätter zu entfernen, löschen Sie einfach Spalte A.
</t>
  </si>
  <si>
    <t>Dynamische Diagrammdaten (ausgeblendet)</t>
  </si>
  <si>
    <t xml:space="preserve">
Löschen oder ändern Sie keine Inhalte auf dem ausgeblendeten Arbeitsblatt. Andernfalls würde die Integrität der Gantt-Diagrammerstellung möglicherweise beschädigt.
Die Daten sehen möglicherweise leer aus, die Datumswerte erscheinen eventuell falsch. Ändern Sie die Daten nicht durch Ausfüllen, Bearbeiten, Löschen oder in anderer Weise, da Sie damit Gefahr laufen, Formeln zu überschreiben und die Funktionen zur Diagrammerstellung zu beeinträchtigen.
Die dynamische Meilensteintabelle erlaubt die Darstellung von 15 Meilensteinen im Diagramm. Um mehr als 15 anzuzeigen, erweitern Sie einfach die Tabelle, um die gewünschte Zahl zu berücksichtigen. Achten Sie darauf, die eigentlichen Meilensteindaten nur auf dem Arbeitsblatt "Diagrammdaten" hinzuzufügen.
</t>
  </si>
  <si>
    <t>Tipps</t>
  </si>
  <si>
    <t xml:space="preserve">
Standardmäßig werden Meilensteine mithilfe der Spalte "Position" auf dem Arbeitsblatt "Diagrammdaten" ab Zelle C5 in Zeile 1 des Gantt-Diagramms dargestellt. Um Meilensteine in anderen Zeilen darzustellen, ändern Sie einfach die Zahl. 
</t>
  </si>
  <si>
    <t xml:space="preserve">Die Standardeinstellung sieht die Hervorhebung des heutigen Tags im Gantt-Diagramm vor. Um das aktuelle Datum nicht mehr hervorzuheben, wählen Sie auf dem Arbeitsblatt "Diagrammdaten" in Zelle D2 einfach "Nein" aus.
</t>
  </si>
  <si>
    <t xml:space="preserve">Die Zeitachse des Gantt-Diagramms stellt Datumswerte jeweils mit einer Lücke von 5 Datumswerten dar. Sie können dies ändern, indem Sie die Zeitachse auf dem Arbeitsblatt "Gantt-Diagramm" und dann "Achse formatieren" auswählen. Ändern Sie die Hauptstriche beispielsweise von "5" auf "1" oder "10". 
</t>
  </si>
  <si>
    <t>Dies ist die letzte Anweisung auf diesem Arbeitsblatt.</t>
  </si>
  <si>
    <t>Erstellen Sie auf diesem Arbeitsblatt ein Gantt-Diagramm zur Datumsnachverfolgung.
Der Titel dieses Arbeitsblatts befindet sich in Zelle B1. 
Informationen zur Verwendung dieses Arbeitsblatts, einschließlich Anweisungen für die Sprachausgabe, finden Sie auf dem Arbeitsblatt "Info".
Navigieren Sie weiterhin in Spalte A abwärts, um weitere Anweisungen anzuzeigen.</t>
  </si>
  <si>
    <t>Wählen Sie in Zelle D2 "Ja" aus, wenn Sie das heutige Datum auf dem Arbeitsblatt "Gantt-Diagramm" hervorheben möchten. 
Wählen Sie in Zelle D2 "Nein" aus, wenn Sie das heutige Datum auf dem Arbeitsblatt "Gantt-Diagramm" nicht hervorheben möchten.
Wählen Sie in Zelle D2 ALT+NACH-UNTEN-TASTE aus, um Optionen anzuzeigen.</t>
  </si>
  <si>
    <t>Die Meilensteine-Überschrift für die Meilensteintabelle befindet sich in Zelle B3.
Die Vorgänge-Überschrift für die Vorgangstabelle befindet sich in Zelle G3.</t>
  </si>
  <si>
    <t>Informationen zu den Spalten in der Meilensteintabelle befinden sich in dieser Zeile von Zelle B4 bis Zelle E4.
Informationen zu den Spalten in der Vorgangstabelle befinden sich in dieser Zeile von Zelle G4 bis Zelle J4.</t>
  </si>
  <si>
    <t>Die Überschriften der Meilensteintabelle befinden sich in den Zellen B5 bis E5. Die Überschriften der Vorgangstabelle befinden sich in den Zellen G5 bis J5.
Die Meilenstein-Beispieldaten befinden sich in den Zellen B6 bis E11. 
Die Vorgangsbeispieldaten befinden sich in den Zellen G6 bis J17.
Die nächste Anweisung finden Sie in Zelle A21.</t>
  </si>
  <si>
    <t>Um weitere Meilensteine hinzuzufügen, fügen Sie über dieser eine neue Zeile ein.
Beachten Sie, dass die Standardanzahl der im Diagramm dazustellenden Meilensteine 15 ist. Das Hinzufügen neuer Meilensteine erfordert eine Änderung am ausgeblendeten Arbeitsblatt. Weitere Informationen finden Sie in der Info-Arbeitsblattzelle A9.
Die nächste Anweisung finden Sie in Zelle A26.</t>
  </si>
  <si>
    <t>Ein Hinweis ist in Zelle G26.
Dies ist die letzte Anweisung auf diesem Arbeitsblatt.</t>
  </si>
  <si>
    <t>Gantt-Diagramm zur Datumsnachverfolgung</t>
  </si>
  <si>
    <t>Heutiges Datum nachverfolgen?</t>
  </si>
  <si>
    <t>Meilensteine</t>
  </si>
  <si>
    <t>Diese Spalte sollte sequenziell sortiert sein.</t>
  </si>
  <si>
    <t>Nr.</t>
  </si>
  <si>
    <t>Um weitere Meilensteine hinzuzufügen, fügen Sie über dieser eine neue Zeile ein.</t>
  </si>
  <si>
    <t>In der Spalte "Position" sind Meilensteine innerhalb des Vorgangsdiagramms dargestellt.</t>
  </si>
  <si>
    <t>Position</t>
  </si>
  <si>
    <t>Geben Sie in dieser Spalte das Datum für einen Meilenstein ein.</t>
  </si>
  <si>
    <t>Datum</t>
  </si>
  <si>
    <t>Geben Sie in dieser Spalte eine Beschreibung des Meilensteins ein. Diese Beschreibungen werden im Diagramm angezeigt.</t>
  </si>
  <si>
    <t>Meilenstein</t>
  </si>
  <si>
    <t>Aufgaben</t>
  </si>
  <si>
    <t>Um weitere Vorgänge hinzuzufügen, fügen Sie über dieser eine neue Zeile ein.</t>
  </si>
  <si>
    <t>Geben Sie unten ein Anfangsdatum für jeden Vorgang ein. Optimale Ergebnisse erzielen Sie, wenn Sie diese Spalte in aufsteigender Reihenfolge sortieren.</t>
  </si>
  <si>
    <t>Anfangsdatum</t>
  </si>
  <si>
    <t>Geben Sie das Enddatum für jeden Vorgang oder jede Aktivität unten in dieser Spalte ein.</t>
  </si>
  <si>
    <t>Enddatum</t>
  </si>
  <si>
    <t>Geben Sie Vorgänge und/oder Aktivitäten in dieser Spalte ein.</t>
  </si>
  <si>
    <t>Vorgang</t>
  </si>
  <si>
    <t>Automatisch berechnete Spalte für die Darstellung der Dauer der einzelnen Vorgänge im Diagramm. Nicht löschen oder ändern.</t>
  </si>
  <si>
    <t>Dauer in Tagen</t>
  </si>
  <si>
    <t>Auf diesem Arbeitsblatt befindet sich ein Gantt-Diagramm, das heute, die Meilensteine und die Vorgänge in einem Datumsbereich anzeigt. 
Eine Scrollleiste befindet sich in Zeile 1 von Zelle B1 bis R1 und erlaubt die Erweiterung des Datumsbereichs zur Anzeige zukünftiger Meilensteine.
Das Diagramm wird in den Zellen B2 bis R3 gezeichnet.
Dies ist die letzte Anweisung auf diesem Arbeitsblatt.</t>
  </si>
  <si>
    <t>Der Titel dieses Arbeitsblatts befindet sich in Zelle B1.</t>
  </si>
  <si>
    <t>Der Tabellentitel befindet sich in den Zellen B2 und C2.</t>
  </si>
  <si>
    <t>Die Tabellenüberschrift befindet sich in den Zellen B3 und C3. Diese Koordinaten dienen zur Hervorhebung des Heute-Werts im Diagramm.
Die erste Spalte markiert den Tag, die zweite Angaben zum Zeichnen der Linie zur Hervorhebung des heutigen Tags.
Das Datum der ersten Spalte kann sich ändern, damit der Datumsbereich des Diagramms bei fortschreitendem Datum lesbar bleibt, bei einer Y-Koordinate von "0" wird aber keine Linie gezeichnet.
Ändern oder Löschen Sie diese Inhalte nicht, sonst besteht die Gefahr, dass die Diagrammerstellung nicht mehr funktioniert. Um das aktuelle Datum nicht mehr hervorzuheben, wählen Sie auf dem Arbeitsblatt "Diagrammdaten" in Zelle D2 einfach "Nein" aus.
Die nächste Anweisung finden Sie in Zelle A7.</t>
  </si>
  <si>
    <t>Die Tabellenüberschrift befindet sich in Zelle B7.
Die Scrollschrittweite in Zelle B8 stellt jederzeit die dargestellten und visuell im Gantt-Diagramm angezeigten Daten dar. 
Diese Zahl wird durch Scrollen in der Scrollleiste oben in Zeile 1 des Arbeitsblatts "Gantt-Diagramm" erhöht.
Die Diagrammerstellung funktioniert am besten bei Einzelschritten.
Die nächste Anweisung finden Sie in Zelle A10.</t>
  </si>
  <si>
    <t xml:space="preserve">Die Tabellenüberschrift befindet sich in Zelle B10 und D10.
Der Diagrammbereich hilft bei der Auswahl des geeigneten Bereichs für Vorgänge und Meilensteine. Ändern Sie diese Felder nicht.
Die Veraltungszahl, die die Lesbarkeit des Diagramms durch Entfernen von veralteten Vorgängen aus dem Bereich verbessert und nur Vorgänge innerhalb des Bereichs anzeigt.  Ändern Sie diese Zahl nicht.
Die nächste Anweisung finden Sie in Zelle A14.
</t>
  </si>
  <si>
    <t>Die Tabellenüberschrift für dynamische Meilensteindaten befindet sich in den Zellen B14 bis E14. Ein Hinweis befindet sich in Zelle F14.
Aus dieser Tabelle entsteht das Gantt-Diagramm auf dem Arbeitsblatt "Gantt-Diagramm". Es zeichnet 7 Meilensteine in einem Durchgang.
Die Daten in diesem Diagramm werden auf der Grundlage der Inhalte in der Tabelle oben automatisch generiert. 
Bearbeiten oder löschen Sie diese Tabelle und ihre Inhalte nicht.
Die nächste Anweisung finden Sie in Zelle A17.</t>
  </si>
  <si>
    <t>Die Zellen G15 bis I15 enthalten Tabellenüberschriften für dynamische Meilensteindaten. 
Die Daten in dieser Tabelle sehen möglicherweise leer aus, die Datumswerte erscheinen eventuell falsch. Ändern Sie diese Daten nicht durch Ausfüllen, Bearbeiten, Löschen oder in anderer Weise, da Sie damit Gefahr laufen, Formeln zu überschreiben und die Funktionen zur Diagrammerstellung zu beeinträchtigen.
Die Tabelle erlaubt die Darstellung von 15 Meilensteinen im Diagramm. Um mehr als 15 anzuzeigen, erweitern Sie einfach die Tabelle, um die gewünschte Zahl zu berücksichtigen. Achten Sie darauf, die Meilensteine nur auf dem Arbeitsblatt "Diagrammdaten" hinzuzufügen. Fügen Sie dieser Tabelle keine Inhalte hinzu.
Ein Hinweis befindet sich in Zelle J15.
Die nächste Anweisung finden Sie in Zelle A32.</t>
  </si>
  <si>
    <t>Ein Hinweis befindet sich in Zelle J32.
Dies ist die letzte Anweisung auf diesem Arbeitsblatt.</t>
  </si>
  <si>
    <t>Dynamische Diagrammdaten. Dieses Arbeitsblatt NICHT bearbeiten oder löschen!</t>
  </si>
  <si>
    <t>Heute-Hervorhebung X-Koordinate</t>
  </si>
  <si>
    <t>Scrollschrittweite</t>
  </si>
  <si>
    <t>Diagrammbereich</t>
  </si>
  <si>
    <t>Hervorheben</t>
  </si>
  <si>
    <t>Y-Koordinate</t>
  </si>
  <si>
    <t>Veraltung</t>
  </si>
  <si>
    <t>Vorgangsdauer in Tagen</t>
  </si>
  <si>
    <t>&lt; Aus dieser Tabelle wird das Gantt-Diagramm mit 7 Meilensteinen zugleich erstellt</t>
  </si>
  <si>
    <t>Meilenstein-Diagrammerstellung</t>
  </si>
  <si>
    <t>Basisplan</t>
  </si>
  <si>
    <t>&lt; Durch diese Tabelle entstehen die Meilensteinmarkierungen im Gantt-Diagramm, wobei nur die bis zu 15 Meilensteine dargestellt werden, die im dargestellten Datumsbereich liegen</t>
  </si>
  <si>
    <t xml:space="preserve">&lt;-- Um mehr als 15 Meilensteine darzustellen, erweitern Sie einfach diese Tabelle, und geben Sie neue Einträge in die Tabelle "Meilensteine" auf dem Arbeitsblatt "Diagrammdaten" ein.
</t>
  </si>
  <si>
    <t>Nein</t>
  </si>
  <si>
    <t>Requirements &amp; Concept Design</t>
  </si>
  <si>
    <t>UI/UX Design</t>
  </si>
  <si>
    <t>3D Asset Creation</t>
  </si>
  <si>
    <t>Core Game Development</t>
  </si>
  <si>
    <t>AR Integration</t>
  </si>
  <si>
    <t>Testing &amp; QA</t>
  </si>
  <si>
    <t>Deployment &amp; Release</t>
  </si>
  <si>
    <t>Concept approved</t>
  </si>
  <si>
    <t>Design &amp; Assets complete</t>
  </si>
  <si>
    <t>Functional prototype</t>
  </si>
  <si>
    <t>Alpha version ready</t>
  </si>
  <si>
    <t>Project completed</t>
  </si>
  <si>
    <t>Beta version stable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</si>
</sst>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
  </numFmts>
  <fonts count="18" x14ac:knownFonts="1">
    <font>
      <sz val="11"/>
      <color theme="1"/>
      <name val="Calibri"/>
      <family val="2"/>
      <scheme val="minor"/>
    </font>
    <font>
      <b/>
      <sz val="14"/>
      <color theme="5" tint="-0.24994659260841701"/>
      <name val="Calibri Light"/>
      <family val="2"/>
      <scheme val="major"/>
    </font>
    <font>
      <sz val="11"/>
      <color theme="0"/>
      <name val="Calibri"/>
      <family val="2"/>
      <scheme val="minor"/>
    </font>
    <font>
      <b/>
      <sz val="12"/>
      <color theme="5" tint="-0.24994659260841701"/>
      <name val="Calibri"/>
      <family val="2"/>
      <scheme val="minor"/>
    </font>
    <font>
      <b/>
      <sz val="11"/>
      <color theme="3"/>
      <name val="Calibri"/>
      <family val="2"/>
      <scheme val="minor"/>
    </font>
    <font>
      <b/>
      <sz val="20"/>
      <color theme="5" tint="-0.499984740745262"/>
      <name val="Calibri Light"/>
      <family val="2"/>
      <scheme val="major"/>
    </font>
    <font>
      <i/>
      <sz val="10"/>
      <color theme="3"/>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s>
  <fills count="36">
    <fill>
      <patternFill patternType="none"/>
    </fill>
    <fill>
      <patternFill patternType="gray125"/>
    </fill>
    <fill>
      <patternFill patternType="solid">
        <fgColor theme="0" tint="-0.14999847407452621"/>
        <bgColor indexed="64"/>
      </patternFill>
    </fill>
    <fill>
      <patternFill patternType="solid">
        <fgColor theme="2"/>
        <bgColor indexed="64"/>
      </patternFill>
    </fill>
    <fill>
      <patternFill patternType="solid">
        <fgColor theme="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0" fontId="1" fillId="0" borderId="0" applyNumberFormat="0" applyFill="0" applyProtection="0"/>
    <xf numFmtId="0" fontId="3" fillId="0" borderId="0" applyNumberFormat="0" applyFill="0" applyProtection="0">
      <alignment horizontal="right" vertical="center" indent="1"/>
    </xf>
    <xf numFmtId="0" fontId="5" fillId="0" borderId="0" applyNumberFormat="0" applyFill="0" applyProtection="0">
      <alignment vertical="center"/>
    </xf>
    <xf numFmtId="0" fontId="4" fillId="0" borderId="0" applyNumberFormat="0" applyFill="0" applyProtection="0"/>
    <xf numFmtId="0" fontId="6" fillId="0" borderId="0" applyNumberFormat="0" applyFill="0" applyBorder="0" applyProtection="0">
      <alignment wrapText="1"/>
    </xf>
    <xf numFmtId="14" fontId="7" fillId="0" borderId="0" applyFill="0" applyBorder="0">
      <alignment horizontal="center"/>
    </xf>
    <xf numFmtId="37" fontId="7" fillId="0" borderId="0" applyFont="0" applyFill="0" applyBorder="0" applyProtection="0">
      <alignment horizontal="center"/>
    </xf>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9" fontId="7" fillId="0" borderId="0" applyFont="0" applyFill="0" applyBorder="0" applyAlignment="0" applyProtection="0"/>
    <xf numFmtId="0" fontId="4" fillId="0" borderId="0" applyNumberFormat="0" applyFill="0" applyBorder="0" applyAlignment="0" applyProtection="0"/>
    <xf numFmtId="0" fontId="8" fillId="5" borderId="0" applyNumberFormat="0" applyBorder="0" applyAlignment="0" applyProtection="0"/>
    <xf numFmtId="0" fontId="9" fillId="6" borderId="0" applyNumberFormat="0" applyBorder="0" applyAlignment="0" applyProtection="0"/>
    <xf numFmtId="0" fontId="10" fillId="7" borderId="0" applyNumberFormat="0" applyBorder="0" applyAlignment="0" applyProtection="0"/>
    <xf numFmtId="0" fontId="11" fillId="8" borderId="1" applyNumberFormat="0" applyAlignment="0" applyProtection="0"/>
    <xf numFmtId="0" fontId="12" fillId="9" borderId="2" applyNumberFormat="0" applyAlignment="0" applyProtection="0"/>
    <xf numFmtId="0" fontId="13" fillId="9" borderId="1" applyNumberFormat="0" applyAlignment="0" applyProtection="0"/>
    <xf numFmtId="0" fontId="14" fillId="0" borderId="3" applyNumberFormat="0" applyFill="0" applyAlignment="0" applyProtection="0"/>
    <xf numFmtId="0" fontId="15" fillId="10" borderId="4" applyNumberFormat="0" applyAlignment="0" applyProtection="0"/>
    <xf numFmtId="0" fontId="16" fillId="0" borderId="0" applyNumberFormat="0" applyFill="0" applyBorder="0" applyAlignment="0" applyProtection="0"/>
    <xf numFmtId="0" fontId="7" fillId="11" borderId="5" applyNumberFormat="0" applyFont="0" applyAlignment="0" applyProtection="0"/>
    <xf numFmtId="0" fontId="17" fillId="0" borderId="6" applyNumberFormat="0" applyFill="0" applyAlignment="0" applyProtection="0"/>
    <xf numFmtId="0" fontId="2"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cellStyleXfs>
  <cellXfs count="25">
    <xf numFmtId="0" fontId="0" fillId="0" borderId="0" xfId="0"/>
    <xf numFmtId="0" fontId="0" fillId="0" borderId="0" xfId="0" applyAlignment="1">
      <alignment wrapText="1"/>
    </xf>
    <xf numFmtId="14" fontId="0" fillId="0" borderId="0" xfId="0" applyNumberFormat="1"/>
    <xf numFmtId="0" fontId="0" fillId="0" borderId="0" xfId="0" applyAlignment="1">
      <alignment horizontal="right"/>
    </xf>
    <xf numFmtId="0" fontId="0" fillId="2" borderId="0" xfId="0" applyFill="1"/>
    <xf numFmtId="0" fontId="1" fillId="0" borderId="0" xfId="1"/>
    <xf numFmtId="0" fontId="0" fillId="0" borderId="0" xfId="0" applyAlignment="1">
      <alignment horizontal="center"/>
    </xf>
    <xf numFmtId="0" fontId="2" fillId="0" borderId="0" xfId="0" applyFont="1"/>
    <xf numFmtId="0" fontId="5" fillId="0" borderId="0" xfId="3">
      <alignment vertical="center"/>
    </xf>
    <xf numFmtId="0" fontId="0" fillId="3" borderId="0" xfId="0" applyFill="1"/>
    <xf numFmtId="0" fontId="6" fillId="0" borderId="0" xfId="5">
      <alignment wrapText="1"/>
    </xf>
    <xf numFmtId="37" fontId="0" fillId="0" borderId="0" xfId="7" applyFont="1">
      <alignment horizontal="center"/>
    </xf>
    <xf numFmtId="0" fontId="0" fillId="4" borderId="0" xfId="0" applyFill="1"/>
    <xf numFmtId="0" fontId="3" fillId="0" borderId="0" xfId="2" applyAlignment="1">
      <alignment vertical="center"/>
    </xf>
    <xf numFmtId="0" fontId="3" fillId="0" borderId="0" xfId="2" applyAlignment="1">
      <alignment horizontal="left" vertical="center" indent="1"/>
    </xf>
    <xf numFmtId="165" fontId="0" fillId="0" borderId="0" xfId="0" applyNumberFormat="1" applyAlignment="1">
      <alignment wrapText="1"/>
    </xf>
    <xf numFmtId="165" fontId="0" fillId="0" borderId="0" xfId="0" applyNumberFormat="1"/>
    <xf numFmtId="0" fontId="1" fillId="0" borderId="0" xfId="1" applyAlignment="1">
      <alignment horizontal="left" indent="2"/>
    </xf>
    <xf numFmtId="0" fontId="0" fillId="0" borderId="0" xfId="0" applyAlignment="1">
      <alignment horizontal="left" wrapText="1" indent="2"/>
    </xf>
    <xf numFmtId="0" fontId="4" fillId="0" borderId="0" xfId="4" applyAlignment="1">
      <alignment horizontal="left" indent="2"/>
    </xf>
    <xf numFmtId="0" fontId="4" fillId="0" borderId="0" xfId="4" applyFill="1" applyAlignment="1">
      <alignment horizontal="left" indent="2"/>
    </xf>
    <xf numFmtId="0" fontId="0" fillId="0" borderId="0" xfId="0" applyAlignment="1">
      <alignment horizontal="left" indent="2"/>
    </xf>
    <xf numFmtId="14" fontId="7" fillId="0" borderId="0" xfId="6">
      <alignment horizontal="center"/>
    </xf>
    <xf numFmtId="14" fontId="7" fillId="0" borderId="0" xfId="6" applyFill="1" applyBorder="1">
      <alignment horizontal="center"/>
    </xf>
    <xf numFmtId="14" fontId="0" fillId="0" borderId="0" xfId="6" applyFont="1" applyFill="1" applyBorder="1">
      <alignment horizontal="center"/>
    </xf>
  </cellXfs>
  <cellStyles count="48">
    <cellStyle name="20 % - Akzent1" xfId="25" builtinId="30" customBuiltin="1"/>
    <cellStyle name="20 % - Akzent2" xfId="29" builtinId="34" customBuiltin="1"/>
    <cellStyle name="20 % - Akzent3" xfId="33" builtinId="38" customBuiltin="1"/>
    <cellStyle name="20 % - Akzent4" xfId="37" builtinId="42" customBuiltin="1"/>
    <cellStyle name="20 % - Akzent5" xfId="41" builtinId="46" customBuiltin="1"/>
    <cellStyle name="20 % - Akzent6" xfId="45" builtinId="50" customBuiltin="1"/>
    <cellStyle name="40 % - Akzent1" xfId="26" builtinId="31" customBuiltin="1"/>
    <cellStyle name="40 % - Akzent2" xfId="30" builtinId="35" customBuiltin="1"/>
    <cellStyle name="40 % - Akzent3" xfId="34" builtinId="39" customBuiltin="1"/>
    <cellStyle name="40 % - Akzent4" xfId="38" builtinId="43" customBuiltin="1"/>
    <cellStyle name="40 % - Akzent5" xfId="42" builtinId="47" customBuiltin="1"/>
    <cellStyle name="40 % - Akzent6" xfId="46" builtinId="51" customBuiltin="1"/>
    <cellStyle name="60 % - Akzent1" xfId="27" builtinId="32" customBuiltin="1"/>
    <cellStyle name="60 % - Akzent2" xfId="31" builtinId="36" customBuiltin="1"/>
    <cellStyle name="60 % - Akzent3" xfId="35" builtinId="40" customBuiltin="1"/>
    <cellStyle name="60 % - Akzent4" xfId="39" builtinId="44" customBuiltin="1"/>
    <cellStyle name="60 % - Akzent5" xfId="43" builtinId="48" customBuiltin="1"/>
    <cellStyle name="60 % - Akzent6" xfId="47" builtinId="52" customBuiltin="1"/>
    <cellStyle name="Akzent1" xfId="24" builtinId="29" customBuiltin="1"/>
    <cellStyle name="Akzent2" xfId="28" builtinId="33" customBuiltin="1"/>
    <cellStyle name="Akzent3" xfId="32" builtinId="37" customBuiltin="1"/>
    <cellStyle name="Akzent4" xfId="36" builtinId="41" customBuiltin="1"/>
    <cellStyle name="Akzent5" xfId="40" builtinId="45" customBuiltin="1"/>
    <cellStyle name="Akzent6" xfId="44" builtinId="49" customBuiltin="1"/>
    <cellStyle name="Ausgabe" xfId="17" builtinId="21" customBuiltin="1"/>
    <cellStyle name="Berechnung" xfId="18" builtinId="22" customBuiltin="1"/>
    <cellStyle name="Datum" xfId="6" xr:uid="{6EB70F65-3733-4804-9FF5-428A9E5C4ABE}"/>
    <cellStyle name="Dezimal [0]" xfId="7" builtinId="6" customBuiltin="1"/>
    <cellStyle name="Eingabe" xfId="16" builtinId="20" customBuiltin="1"/>
    <cellStyle name="Ergebnis" xfId="23" builtinId="25" customBuiltin="1"/>
    <cellStyle name="Erklärender Text" xfId="5" builtinId="53" customBuiltin="1"/>
    <cellStyle name="Gut" xfId="13" builtinId="26" customBuiltin="1"/>
    <cellStyle name="Komma" xfId="8" builtinId="3" customBuiltin="1"/>
    <cellStyle name="Neutral" xfId="15" builtinId="28" customBuiltin="1"/>
    <cellStyle name="Notiz" xfId="22" builtinId="10" customBuiltin="1"/>
    <cellStyle name="Prozent" xfId="11" builtinId="5" customBuiltin="1"/>
    <cellStyle name="Schlecht" xfId="14" builtinId="27" customBuiltin="1"/>
    <cellStyle name="Standard" xfId="0" builtinId="0" customBuiltin="1"/>
    <cellStyle name="Überschrift" xfId="3" builtinId="15" customBuiltin="1"/>
    <cellStyle name="Überschrift 1" xfId="1" builtinId="16" customBuiltin="1"/>
    <cellStyle name="Überschrift 2" xfId="2" builtinId="17" customBuiltin="1"/>
    <cellStyle name="Überschrift 3" xfId="4" builtinId="18" customBuiltin="1"/>
    <cellStyle name="Überschrift 4" xfId="12" builtinId="19" customBuiltin="1"/>
    <cellStyle name="Verknüpfte Zelle" xfId="19" builtinId="24" customBuiltin="1"/>
    <cellStyle name="Währung" xfId="9" builtinId="4" customBuiltin="1"/>
    <cellStyle name="Währung [0]" xfId="10" builtinId="7" customBuiltin="1"/>
    <cellStyle name="Warnender Text" xfId="21" builtinId="11" customBuiltin="1"/>
    <cellStyle name="Zelle überprüfen" xfId="20" builtinId="23" customBuiltin="1"/>
  </cellStyles>
  <dxfs count="34">
    <dxf>
      <fill>
        <patternFill>
          <bgColor theme="7" tint="0.79998168889431442"/>
        </patternFill>
      </fill>
    </dxf>
    <dxf>
      <numFmt numFmtId="19" formatCode="dd/mm/yyyy"/>
    </dxf>
    <dxf>
      <numFmt numFmtId="19" formatCode="dd/mm/yyyy"/>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fill>
        <patternFill patternType="none">
          <fgColor indexed="64"/>
          <bgColor indexed="65"/>
        </patternFill>
      </fill>
    </dxf>
    <dxf>
      <numFmt numFmtId="19" formatCode="dd/mm/yyyy"/>
      <fill>
        <patternFill patternType="none">
          <fgColor indexed="64"/>
          <bgColor indexed="65"/>
        </patternFill>
      </fill>
    </dxf>
    <dxf>
      <numFmt numFmtId="0" formatCode="General"/>
      <fill>
        <patternFill patternType="none">
          <fgColor indexed="64"/>
          <bgColor indexed="65"/>
        </patternFill>
      </fill>
      <alignment horizontal="general" vertical="bottom" textRotation="0" wrapText="1" indent="0" justifyLastLine="0" shrinkToFit="0" readingOrder="0"/>
    </dxf>
    <dxf>
      <numFmt numFmtId="0" formatCode="General"/>
    </dxf>
    <dxf>
      <numFmt numFmtId="19" formatCode="dd/mm/yyyy"/>
    </dxf>
    <dxf>
      <numFmt numFmtId="0" formatCode="General"/>
    </dxf>
    <dxf>
      <numFmt numFmtId="0" formatCode="General"/>
    </dxf>
    <dxf>
      <numFmt numFmtId="19" formatCode="dd/mm/yyyy"/>
    </dxf>
    <dxf>
      <numFmt numFmtId="0" formatCode="General"/>
      <alignment horizontal="general" vertical="bottom" textRotation="0" wrapText="1" indent="0" justifyLastLine="0" shrinkToFit="0" readingOrder="0"/>
    </dxf>
    <dxf>
      <numFmt numFmtId="0" formatCode="General"/>
      <alignment horizontal="center" vertical="bottom" textRotation="0" wrapText="0" indent="0" justifyLastLine="0" shrinkToFit="0" readingOrder="0"/>
    </dxf>
    <dxf>
      <numFmt numFmtId="166" formatCode="#,##0_);\(#,##0\)"/>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protection locked="1" hidden="0"/>
    </dxf>
    <dxf>
      <numFmt numFmtId="19" formatCode="dd/mm/yyyy"/>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protection locked="1" hidden="0"/>
    </dxf>
    <dxf>
      <numFmt numFmtId="19" formatCode="dd/mm/yyyy"/>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protection locked="1" hidden="0"/>
    </dxf>
    <dxf>
      <numFmt numFmtId="19" formatCode="dd/mm/yyyy"/>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ill>
        <patternFill patternType="solid">
          <fgColor theme="5" tint="0.79998168889431442"/>
          <bgColor theme="5" tint="0.79998168889431442"/>
        </patternFill>
      </fill>
    </dxf>
    <dxf>
      <font>
        <color theme="5" tint="-0.499984740745262"/>
      </font>
      <fill>
        <patternFill patternType="solid">
          <fgColor theme="5" tint="0.79995117038483843"/>
          <bgColor theme="0" tint="-4.9989318521683403E-2"/>
        </patternFill>
      </fill>
    </dxf>
    <dxf>
      <fill>
        <patternFill>
          <bgColor theme="0" tint="-4.9989318521683403E-2"/>
        </patternFill>
      </fill>
    </dxf>
    <dxf>
      <font>
        <b/>
        <color theme="5" tint="-0.249977111117893"/>
      </font>
      <border>
        <bottom style="thin">
          <color theme="5" tint="-0.24994659260841701"/>
        </bottom>
      </border>
    </dxf>
    <dxf>
      <font>
        <color theme="5" tint="-0.499984740745262"/>
      </font>
      <border>
        <top style="thin">
          <color theme="5" tint="-0.24994659260841701"/>
        </top>
        <bottom style="thin">
          <color theme="5" tint="-0.24994659260841701"/>
        </bottom>
      </border>
    </dxf>
  </dxfs>
  <tableStyles count="1" defaultPivotStyle="PivotStyleLight16">
    <tableStyle name="Gantt-Diagramm zur Datumsnachverfolgung" pivot="0" count="5" xr9:uid="{FE5A7A51-290B-4843-B986-5E08FCB37B0E}">
      <tableStyleElement type="wholeTable" dxfId="33"/>
      <tableStyleElement type="headerRow" dxfId="32"/>
      <tableStyleElement type="firstColumn" dxfId="31"/>
      <tableStyleElement type="firstRowStripe" dxfId="30"/>
      <tableStyleElement type="firstColumnStripe" dxfId="2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noFill/>
              <a:ln w="9525">
                <a:noFill/>
              </a:ln>
              <a:effectLst/>
            </c:spPr>
          </c:marker>
          <c:dLbls>
            <c:dLbl>
              <c:idx val="0"/>
              <c:tx>
                <c:rich>
                  <a:bodyPr/>
                  <a:lstStyle/>
                  <a:p>
                    <a:fld id="{4DB9D95D-CF5C-4FC3-970F-413D1A15E072}"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CCF3-4D6B-A363-E3E4CAC6EE6E}"/>
                </c:ext>
              </c:extLst>
            </c:dLbl>
            <c:dLbl>
              <c:idx val="1"/>
              <c:tx>
                <c:rich>
                  <a:bodyPr/>
                  <a:lstStyle/>
                  <a:p>
                    <a:fld id="{B5F4994C-CFF3-4976-ACFC-423785955AEA}"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CF3-4D6B-A363-E3E4CAC6EE6E}"/>
                </c:ext>
              </c:extLst>
            </c:dLbl>
            <c:dLbl>
              <c:idx val="2"/>
              <c:tx>
                <c:rich>
                  <a:bodyPr/>
                  <a:lstStyle/>
                  <a:p>
                    <a:fld id="{9221B59B-FB8C-48D5-B512-AC4C71F57CBB}"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CF3-4D6B-A363-E3E4CAC6EE6E}"/>
                </c:ext>
              </c:extLst>
            </c:dLbl>
            <c:dLbl>
              <c:idx val="3"/>
              <c:tx>
                <c:rich>
                  <a:bodyPr/>
                  <a:lstStyle/>
                  <a:p>
                    <a:fld id="{DA12AD15-5D5F-4008-B074-6CBD02222AAA}"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CF3-4D6B-A363-E3E4CAC6EE6E}"/>
                </c:ext>
              </c:extLst>
            </c:dLbl>
            <c:dLbl>
              <c:idx val="4"/>
              <c:tx>
                <c:rich>
                  <a:bodyPr/>
                  <a:lstStyle/>
                  <a:p>
                    <a:fld id="{7DAA6FD4-5085-4B87-B85A-9E253734CDD0}"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CF3-4D6B-A363-E3E4CAC6EE6E}"/>
                </c:ext>
              </c:extLst>
            </c:dLbl>
            <c:dLbl>
              <c:idx val="5"/>
              <c:tx>
                <c:rich>
                  <a:bodyPr/>
                  <a:lstStyle/>
                  <a:p>
                    <a:fld id="{5C58B18B-8F67-4012-BEBB-7F7388B52DC6}"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CF3-4D6B-A363-E3E4CAC6EE6E}"/>
                </c:ext>
              </c:extLst>
            </c:dLbl>
            <c:dLbl>
              <c:idx val="6"/>
              <c:tx>
                <c:rich>
                  <a:bodyPr/>
                  <a:lstStyle/>
                  <a:p>
                    <a:fld id="{6400CE41-1EF3-4928-89D3-2FE8CA8B1D05}"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CF3-4D6B-A363-E3E4CAC6EE6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60000"/>
                        <a:lumOff val="40000"/>
                      </a:schemeClr>
                    </a:solidFill>
                    <a:latin typeface="+mn-lt"/>
                    <a:ea typeface="+mn-ea"/>
                    <a:cs typeface="+mn-cs"/>
                  </a:defRPr>
                </a:pPr>
                <a:endParaRPr lang="de-DE"/>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plus"/>
            <c:errValType val="cust"/>
            <c:noEndCap val="1"/>
            <c:plus>
              <c:numRef>
                <c:f>'Dynam. Diagrammdaten (ausgebl.)'!$D$15:$D$21</c:f>
                <c:numCache>
                  <c:formatCode>General</c:formatCode>
                  <c:ptCount val="7"/>
                  <c:pt idx="0">
                    <c:v>16</c:v>
                  </c:pt>
                  <c:pt idx="1">
                    <c:v>22</c:v>
                  </c:pt>
                  <c:pt idx="2">
                    <c:v>36</c:v>
                  </c:pt>
                  <c:pt idx="3">
                    <c:v>57</c:v>
                  </c:pt>
                  <c:pt idx="4">
                    <c:v>57</c:v>
                  </c:pt>
                  <c:pt idx="5">
                    <c:v>29</c:v>
                  </c:pt>
                  <c:pt idx="6">
                    <c:v>15</c:v>
                  </c:pt>
                </c:numCache>
              </c:numRef>
            </c:plus>
            <c:minus>
              <c:numLit>
                <c:formatCode>General</c:formatCode>
                <c:ptCount val="1"/>
                <c:pt idx="0">
                  <c:v>1</c:v>
                </c:pt>
              </c:numLit>
            </c:minus>
            <c:spPr>
              <a:noFill/>
              <a:ln w="101600" cap="flat" cmpd="sng" algn="ctr">
                <a:solidFill>
                  <a:schemeClr val="accent2">
                    <a:lumMod val="60000"/>
                    <a:lumOff val="40000"/>
                  </a:schemeClr>
                </a:solidFill>
                <a:round/>
              </a:ln>
              <a:effectLst/>
            </c:spPr>
          </c:errBars>
          <c:xVal>
            <c:numRef>
              <c:f>'Dynam. Diagrammdaten (ausgebl.)'!$C$15:$C$21</c:f>
              <c:numCache>
                <c:formatCode>m/d/yyyy</c:formatCode>
                <c:ptCount val="7"/>
                <c:pt idx="0">
                  <c:v>46023</c:v>
                </c:pt>
                <c:pt idx="1">
                  <c:v>46044</c:v>
                </c:pt>
                <c:pt idx="2">
                  <c:v>46044</c:v>
                </c:pt>
                <c:pt idx="3">
                  <c:v>46065</c:v>
                </c:pt>
                <c:pt idx="4">
                  <c:v>46121</c:v>
                </c:pt>
                <c:pt idx="5">
                  <c:v>46177</c:v>
                </c:pt>
                <c:pt idx="6">
                  <c:v>46205</c:v>
                </c:pt>
              </c:numCache>
            </c:numRef>
          </c:xVal>
          <c:yVal>
            <c:numRef>
              <c:f>'Dynam. Diagrammdaten (ausgebl.)'!$E$15:$E$21</c:f>
              <c:numCache>
                <c:formatCode>General</c:formatCode>
                <c:ptCount val="7"/>
                <c:pt idx="0">
                  <c:v>8</c:v>
                </c:pt>
                <c:pt idx="1">
                  <c:v>7</c:v>
                </c:pt>
                <c:pt idx="2">
                  <c:v>6</c:v>
                </c:pt>
                <c:pt idx="3">
                  <c:v>5</c:v>
                </c:pt>
                <c:pt idx="4">
                  <c:v>4</c:v>
                </c:pt>
                <c:pt idx="5">
                  <c:v>3</c:v>
                </c:pt>
                <c:pt idx="6">
                  <c:v>2</c:v>
                </c:pt>
              </c:numCache>
            </c:numRef>
          </c:yVal>
          <c:smooth val="0"/>
          <c:extLst>
            <c:ext xmlns:c15="http://schemas.microsoft.com/office/drawing/2012/chart" uri="{02D57815-91ED-43cb-92C2-25804820EDAC}">
              <c15:datalabelsRange>
                <c15:f>'Dynam. Diagrammdaten (ausgebl.)'!$B$15:$B$21</c15:f>
                <c15:dlblRangeCache>
                  <c:ptCount val="7"/>
                  <c:pt idx="0">
                    <c:v>Requirements &amp; Concept Design</c:v>
                  </c:pt>
                  <c:pt idx="1">
                    <c:v>UI/UX Design</c:v>
                  </c:pt>
                  <c:pt idx="2">
                    <c:v>3D Asset Creation</c:v>
                  </c:pt>
                  <c:pt idx="3">
                    <c:v>Core Game Development</c:v>
                  </c:pt>
                  <c:pt idx="4">
                    <c:v>AR Integration</c:v>
                  </c:pt>
                  <c:pt idx="5">
                    <c:v>Testing &amp; QA</c:v>
                  </c:pt>
                  <c:pt idx="6">
                    <c:v>Deployment &amp; Release</c:v>
                  </c:pt>
                </c15:dlblRangeCache>
              </c15:datalabelsRange>
            </c:ext>
            <c:ext xmlns:c16="http://schemas.microsoft.com/office/drawing/2014/chart" uri="{C3380CC4-5D6E-409C-BE32-E72D297353CC}">
              <c16:uniqueId val="{0000000A-CCF3-4D6B-A363-E3E4CAC6EE6E}"/>
            </c:ext>
          </c:extLst>
        </c:ser>
        <c:ser>
          <c:idx val="1"/>
          <c:order val="1"/>
          <c:tx>
            <c:strRef>
              <c:f>'Dynam. Diagrammdaten (ausgebl.)'!$B$2</c:f>
              <c:strCache>
                <c:ptCount val="1"/>
              </c:strCache>
            </c:strRef>
          </c:tx>
          <c:spPr>
            <a:ln w="25400" cap="rnd">
              <a:noFill/>
              <a:round/>
            </a:ln>
            <a:effectLst/>
          </c:spPr>
          <c:marker>
            <c:symbol val="circle"/>
            <c:size val="5"/>
            <c:spPr>
              <a:noFill/>
              <a:ln w="9525">
                <a:noFill/>
              </a:ln>
              <a:effectLst/>
            </c:spPr>
          </c:marker>
          <c:dLbls>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fld id="{58D50F99-360D-439D-ACE4-78169A7D7AFA}" type="CELLRANGE">
                      <a:rPr lang="en-US"/>
                      <a:pPr>
                        <a:defRPr sz="1100">
                          <a:solidFill>
                            <a:schemeClr val="bg2"/>
                          </a:solidFill>
                        </a:defRPr>
                      </a:pPr>
                      <a:t>[ZELLBEREICH]</a:t>
                    </a:fld>
                    <a:endParaRPr lang="de-DE"/>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endParaRPr lang="de-DE"/>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CCF3-4D6B-A363-E3E4CAC6EE6E}"/>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CCF3-4D6B-A363-E3E4CAC6EE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y"/>
            <c:errBarType val="minus"/>
            <c:errValType val="percentage"/>
            <c:noEndCap val="0"/>
            <c:val val="100"/>
            <c:spPr>
              <a:noFill/>
              <a:ln w="25400" cap="flat" cmpd="sng" algn="ctr">
                <a:solidFill>
                  <a:schemeClr val="bg2"/>
                </a:solidFill>
                <a:prstDash val="solid"/>
                <a:miter lim="800000"/>
              </a:ln>
              <a:effectLst/>
            </c:spPr>
          </c:errBars>
          <c:xVal>
            <c:numRef>
              <c:f>'Dynam. Diagrammdaten (ausgebl.)'!$B$4:$B$5</c:f>
              <c:numCache>
                <c:formatCode>m/d/yyyy</c:formatCode>
                <c:ptCount val="2"/>
                <c:pt idx="0">
                  <c:v>46023</c:v>
                </c:pt>
                <c:pt idx="1">
                  <c:v>46023</c:v>
                </c:pt>
              </c:numCache>
            </c:numRef>
          </c:xVal>
          <c:yVal>
            <c:numRef>
              <c:f>'Dynam. Diagrammdaten (ausgebl.)'!$C$4:$C$5</c:f>
              <c:numCache>
                <c:formatCode>General</c:formatCode>
                <c:ptCount val="2"/>
                <c:pt idx="0">
                  <c:v>0</c:v>
                </c:pt>
                <c:pt idx="1">
                  <c:v>0</c:v>
                </c:pt>
              </c:numCache>
            </c:numRef>
          </c:yVal>
          <c:smooth val="0"/>
          <c:extLst>
            <c:ext xmlns:c15="http://schemas.microsoft.com/office/drawing/2012/chart" uri="{02D57815-91ED-43cb-92C2-25804820EDAC}">
              <c15:datalabelsRange>
                <c15:f>'Dynam. Diagrammdaten (ausgebl.)'!$B$2</c15:f>
                <c15:dlblRangeCache>
                  <c:ptCount val="1"/>
                </c15:dlblRangeCache>
              </c15:datalabelsRange>
            </c:ext>
            <c:ext xmlns:c16="http://schemas.microsoft.com/office/drawing/2014/chart" uri="{C3380CC4-5D6E-409C-BE32-E72D297353CC}">
              <c16:uniqueId val="{00000011-CCF3-4D6B-A363-E3E4CAC6EE6E}"/>
            </c:ext>
          </c:extLst>
        </c:ser>
        <c:ser>
          <c:idx val="2"/>
          <c:order val="2"/>
          <c:spPr>
            <a:ln w="25400" cap="rnd">
              <a:noFill/>
              <a:round/>
            </a:ln>
            <a:effectLst/>
          </c:spPr>
          <c:marker>
            <c:symbol val="circle"/>
            <c:size val="5"/>
            <c:spPr>
              <a:solidFill>
                <a:schemeClr val="accent6"/>
              </a:solidFill>
              <a:ln w="9525" cap="rnd">
                <a:noFill/>
              </a:ln>
              <a:effectLst/>
            </c:spPr>
          </c:marker>
          <c:dLbls>
            <c:dLbl>
              <c:idx val="0"/>
              <c:tx>
                <c:rich>
                  <a:bodyPr/>
                  <a:lstStyle/>
                  <a:p>
                    <a:fld id="{CEBBD6CE-0D01-406E-B346-B5EF5650D5FB}"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CCF3-4D6B-A363-E3E4CAC6EE6E}"/>
                </c:ext>
              </c:extLst>
            </c:dLbl>
            <c:dLbl>
              <c:idx val="1"/>
              <c:tx>
                <c:rich>
                  <a:bodyPr/>
                  <a:lstStyle/>
                  <a:p>
                    <a:fld id="{91C7ACBD-7B65-48C0-BF1B-1A8223EB883C}"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CCF3-4D6B-A363-E3E4CAC6EE6E}"/>
                </c:ext>
              </c:extLst>
            </c:dLbl>
            <c:dLbl>
              <c:idx val="2"/>
              <c:tx>
                <c:rich>
                  <a:bodyPr/>
                  <a:lstStyle/>
                  <a:p>
                    <a:fld id="{70F67E0F-C562-42BD-B051-4461FD79B54E}"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CCF3-4D6B-A363-E3E4CAC6EE6E}"/>
                </c:ext>
              </c:extLst>
            </c:dLbl>
            <c:dLbl>
              <c:idx val="3"/>
              <c:tx>
                <c:rich>
                  <a:bodyPr/>
                  <a:lstStyle/>
                  <a:p>
                    <a:fld id="{20A36CA3-FCFF-488D-9CAE-267E2BF344DD}"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CCF3-4D6B-A363-E3E4CAC6EE6E}"/>
                </c:ext>
              </c:extLst>
            </c:dLbl>
            <c:dLbl>
              <c:idx val="4"/>
              <c:tx>
                <c:rich>
                  <a:bodyPr/>
                  <a:lstStyle/>
                  <a:p>
                    <a:fld id="{36ABA490-C5FF-46C1-B34C-A9465541A768}"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CCF3-4D6B-A363-E3E4CAC6EE6E}"/>
                </c:ext>
              </c:extLst>
            </c:dLbl>
            <c:dLbl>
              <c:idx val="5"/>
              <c:tx>
                <c:rich>
                  <a:bodyPr/>
                  <a:lstStyle/>
                  <a:p>
                    <a:fld id="{707BA3C7-E3F9-401B-9FF6-3F79F2D3F92B}"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CCF3-4D6B-A363-E3E4CAC6EE6E}"/>
                </c:ext>
              </c:extLst>
            </c:dLbl>
            <c:dLbl>
              <c:idx val="6"/>
              <c:tx>
                <c:rich>
                  <a:bodyPr/>
                  <a:lstStyle/>
                  <a:p>
                    <a:fld id="{1D90748A-421F-428C-A9E3-2E124D89401B}"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CCF3-4D6B-A363-E3E4CAC6EE6E}"/>
                </c:ext>
              </c:extLst>
            </c:dLbl>
            <c:dLbl>
              <c:idx val="7"/>
              <c:tx>
                <c:rich>
                  <a:bodyPr/>
                  <a:lstStyle/>
                  <a:p>
                    <a:fld id="{08EE306D-A081-4C3D-870D-B504727E52A7}"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CCF3-4D6B-A363-E3E4CAC6EE6E}"/>
                </c:ext>
              </c:extLst>
            </c:dLbl>
            <c:dLbl>
              <c:idx val="8"/>
              <c:tx>
                <c:rich>
                  <a:bodyPr/>
                  <a:lstStyle/>
                  <a:p>
                    <a:fld id="{9451D099-A11D-4AD5-B621-A7AA95CE4475}"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516-4FC6-AE94-903701FF51CF}"/>
                </c:ext>
              </c:extLst>
            </c:dLbl>
            <c:dLbl>
              <c:idx val="9"/>
              <c:tx>
                <c:rich>
                  <a:bodyPr/>
                  <a:lstStyle/>
                  <a:p>
                    <a:fld id="{08AD7670-429F-4B2C-B6ED-EA3C10D15EA0}"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516-4FC6-AE94-903701FF51CF}"/>
                </c:ext>
              </c:extLst>
            </c:dLbl>
            <c:dLbl>
              <c:idx val="10"/>
              <c:tx>
                <c:rich>
                  <a:bodyPr/>
                  <a:lstStyle/>
                  <a:p>
                    <a:fld id="{048110F2-9D94-41B5-8F96-F3811DF4A99D}"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516-4FC6-AE94-903701FF51CF}"/>
                </c:ext>
              </c:extLst>
            </c:dLbl>
            <c:dLbl>
              <c:idx val="11"/>
              <c:tx>
                <c:rich>
                  <a:bodyPr/>
                  <a:lstStyle/>
                  <a:p>
                    <a:fld id="{8458BDAB-2BFA-4C27-A20E-ED245E053F6E}"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516-4FC6-AE94-903701FF51CF}"/>
                </c:ext>
              </c:extLst>
            </c:dLbl>
            <c:dLbl>
              <c:idx val="12"/>
              <c:tx>
                <c:rich>
                  <a:bodyPr/>
                  <a:lstStyle/>
                  <a:p>
                    <a:fld id="{0B3E00BD-D9F6-4614-929B-7382A8BEF99A}"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516-4FC6-AE94-903701FF51CF}"/>
                </c:ext>
              </c:extLst>
            </c:dLbl>
            <c:dLbl>
              <c:idx val="13"/>
              <c:tx>
                <c:rich>
                  <a:bodyPr/>
                  <a:lstStyle/>
                  <a:p>
                    <a:fld id="{BCF621E8-2C67-4BE1-8D77-8987783BFB2B}"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516-4FC6-AE94-903701FF51CF}"/>
                </c:ext>
              </c:extLst>
            </c:dLbl>
            <c:dLbl>
              <c:idx val="14"/>
              <c:tx>
                <c:rich>
                  <a:bodyPr/>
                  <a:lstStyle/>
                  <a:p>
                    <a:fld id="{94943CB6-9C04-42FA-80A5-B8AD2BF82702}"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516-4FC6-AE94-903701FF51CF}"/>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A516-4FC6-AE94-903701FF51CF}"/>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solidFill>
                    <a:latin typeface="+mn-lt"/>
                    <a:ea typeface="+mn-ea"/>
                    <a:cs typeface="+mn-cs"/>
                  </a:defRPr>
                </a:pPr>
                <a:endParaRPr lang="de-DE"/>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'Dynam. Diagrammdaten (ausgebl.)'!$H$18:$H$32</c:f>
              <c:numCache>
                <c:formatCode>m/d/yyyy</c:formatCode>
                <c:ptCount val="15"/>
                <c:pt idx="0">
                  <c:v>46038</c:v>
                </c:pt>
                <c:pt idx="1">
                  <c:v>46038</c:v>
                </c:pt>
                <c:pt idx="2">
                  <c:v>46038</c:v>
                </c:pt>
                <c:pt idx="3">
                  <c:v>46038</c:v>
                </c:pt>
                <c:pt idx="4">
                  <c:v>46038</c:v>
                </c:pt>
                <c:pt idx="5">
                  <c:v>46038</c:v>
                </c:pt>
                <c:pt idx="6">
                  <c:v>46038</c:v>
                </c:pt>
                <c:pt idx="7">
                  <c:v>46038</c:v>
                </c:pt>
                <c:pt idx="8">
                  <c:v>46038</c:v>
                </c:pt>
                <c:pt idx="9">
                  <c:v>46038</c:v>
                </c:pt>
                <c:pt idx="10">
                  <c:v>46038</c:v>
                </c:pt>
                <c:pt idx="11">
                  <c:v>46038</c:v>
                </c:pt>
                <c:pt idx="12">
                  <c:v>46038</c:v>
                </c:pt>
                <c:pt idx="13">
                  <c:v>46038</c:v>
                </c:pt>
                <c:pt idx="14">
                  <c:v>46038</c:v>
                </c:pt>
              </c:numCache>
            </c:numRef>
          </c:xVal>
          <c:yVal>
            <c:numRef>
              <c:f>'Dynam. Diagrammdaten (ausgebl.)'!$I$18:$I$33</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5="http://schemas.microsoft.com/office/drawing/2012/chart" uri="{02D57815-91ED-43cb-92C2-25804820EDAC}">
              <c15:datalabelsRange>
                <c15:f>'Dynam. Diagrammdaten (ausgebl.)'!$G$18:$G$33</c15:f>
                <c15:dlblRangeCache>
                  <c:ptCount val="16"/>
                </c15:dlblRangeCache>
              </c15:datalabelsRange>
            </c:ext>
            <c:ext xmlns:c16="http://schemas.microsoft.com/office/drawing/2014/chart" uri="{C3380CC4-5D6E-409C-BE32-E72D297353CC}">
              <c16:uniqueId val="{00000017-CCF3-4D6B-A363-E3E4CAC6EE6E}"/>
            </c:ext>
          </c:extLst>
        </c:ser>
        <c:dLbls>
          <c:dLblPos val="t"/>
          <c:showLegendKey val="0"/>
          <c:showVal val="1"/>
          <c:showCatName val="0"/>
          <c:showSerName val="0"/>
          <c:showPercent val="0"/>
          <c:showBubbleSize val="0"/>
        </c:dLbls>
        <c:axId val="604342632"/>
        <c:axId val="604342960"/>
      </c:scatterChart>
      <c:valAx>
        <c:axId val="604342632"/>
        <c:scaling>
          <c:orientation val="minMax"/>
        </c:scaling>
        <c:delete val="0"/>
        <c:axPos val="b"/>
        <c:majorGridlines>
          <c:spPr>
            <a:ln w="9525" cap="flat" cmpd="sng" algn="ctr">
              <a:solidFill>
                <a:schemeClr val="tx2"/>
              </a:solidFill>
              <a:round/>
            </a:ln>
            <a:effectLst/>
          </c:spPr>
        </c:majorGridlines>
        <c:numFmt formatCode="m/d/yyyy" sourceLinked="1"/>
        <c:majorTickMark val="none"/>
        <c:minorTickMark val="none"/>
        <c:tickLblPos val="nextTo"/>
        <c:spPr>
          <a:noFill/>
          <a:ln w="101600" cap="flat" cmpd="sng" algn="ctr">
            <a:solidFill>
              <a:schemeClr val="accent6"/>
            </a:solidFill>
            <a:round/>
          </a:ln>
          <a:effectLst/>
        </c:spPr>
        <c:txPr>
          <a:bodyPr rot="-1800000" spcFirstLastPara="1" vertOverflow="ellipsis" wrap="square" anchor="ctr" anchorCtr="1"/>
          <a:lstStyle/>
          <a:p>
            <a:pPr>
              <a:defRPr sz="1100" b="0" i="0" u="none" strike="noStrike" kern="1200" baseline="0">
                <a:solidFill>
                  <a:schemeClr val="accent6"/>
                </a:solidFill>
                <a:latin typeface="+mn-lt"/>
                <a:ea typeface="+mn-ea"/>
                <a:cs typeface="+mn-cs"/>
              </a:defRPr>
            </a:pPr>
            <a:endParaRPr lang="de-DE"/>
          </a:p>
        </c:txPr>
        <c:crossAx val="604342960"/>
        <c:crosses val="autoZero"/>
        <c:crossBetween val="midCat"/>
        <c:majorUnit val="5"/>
      </c:valAx>
      <c:valAx>
        <c:axId val="604342960"/>
        <c:scaling>
          <c:orientation val="minMax"/>
        </c:scaling>
        <c:delete val="1"/>
        <c:axPos val="l"/>
        <c:numFmt formatCode="General" sourceLinked="1"/>
        <c:majorTickMark val="none"/>
        <c:minorTickMark val="none"/>
        <c:tickLblPos val="none"/>
        <c:crossAx val="604342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de-DE"/>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4762</xdr:colOff>
      <xdr:row>0</xdr:row>
      <xdr:rowOff>295277</xdr:rowOff>
    </xdr:from>
    <xdr:to>
      <xdr:col>27</xdr:col>
      <xdr:colOff>485775</xdr:colOff>
      <xdr:row>2</xdr:row>
      <xdr:rowOff>2009776</xdr:rowOff>
    </xdr:to>
    <xdr:graphicFrame macro="">
      <xdr:nvGraphicFramePr>
        <xdr:cNvPr id="5" name="Diagramm 4" descr="Ein Gantt-Diagramm mit jeweils 8 Vorgängen und Meilensteinen mit einem hervorgehobenen Marker, der das aktuelle Datum nachverfolgt. Eine Bildlaufleiste über dem Diagramm ermöglicht die Paginierung durch alle Aufgaben und Meilensteine im Arbeitsblatt „Diagrammdaten“.">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B1C454-C288-45B2-94F8-38A514974D6C}" name="Meilensteine" displayName="Meilensteine" ref="B5:E20">
  <autoFilter ref="B5:E20" xr:uid="{E06B7BB2-84B0-4701-96A3-1920CD80CF06}">
    <filterColumn colId="0" hiddenButton="1"/>
    <filterColumn colId="1" hiddenButton="1"/>
    <filterColumn colId="2" hiddenButton="1"/>
    <filterColumn colId="3" hiddenButton="1"/>
  </autoFilter>
  <sortState xmlns:xlrd2="http://schemas.microsoft.com/office/spreadsheetml/2017/richdata2" ref="B6:E16">
    <sortCondition ref="D6:D16"/>
  </sortState>
  <tableColumns count="4">
    <tableColumn id="5" xr3:uid="{114C9E6F-5647-4D28-B915-EB9BAEB0DA0B}" name="Nr." totalsRowLabel="Ergebnis" dataDxfId="28" totalsRowDxfId="27"/>
    <tableColumn id="3" xr3:uid="{2EB2227F-D85F-4004-8BC5-DEE0E8CC2A93}" name="Position" dataDxfId="26" totalsRowDxfId="25"/>
    <tableColumn id="1" xr3:uid="{6E180707-6E70-48F0-B1D1-03AC999F6B82}" name="Datum" dataDxfId="24" totalsRowDxfId="23" dataCellStyle="Datum"/>
    <tableColumn id="2" xr3:uid="{53D70D33-C6AC-47A5-B1DA-19C54C29A9FB}" name="Meilenstein" totalsRowFunction="count"/>
  </tableColumns>
  <tableStyleInfo name="Gantt-Diagramm zur Datumsnachverfolgung" showFirstColumn="1" showLastColumn="0" showRowStripes="1" showColumnStripes="0"/>
  <extLst>
    <ext xmlns:x14="http://schemas.microsoft.com/office/spreadsheetml/2009/9/main" uri="{504A1905-F514-4f6f-8877-14C23A59335A}">
      <x14:table altTextSummary="Diese Tabelle enthält die Meilensteine, die im Gantt-Diagramm dargestellt werden sollen. Um Meilensteine entlang der Zeitachse anstatt innerhalb des Diagramms graphisch darzustellen, geben Sie 0 in die Spalte „Nr.“ ein."/>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DCCC90-6A03-4F39-A9BB-582A9958C0EF}" name="Aufgaben" displayName="Aufgaben" ref="B5:F25">
  <autoFilter ref="B5:F25" xr:uid="{22AFF5BD-21AE-4912-A8C2-DAA508F7F469}"/>
  <sortState xmlns:xlrd2="http://schemas.microsoft.com/office/spreadsheetml/2017/richdata2" ref="B6:E25">
    <sortCondition ref="C5:C25"/>
  </sortState>
  <tableColumns count="5">
    <tableColumn id="4" xr3:uid="{8D50EF12-D72C-4368-8326-03E797ADB3CB}" name="Nr." totalsRowLabel="Ergebnis" dataDxfId="22" totalsRowDxfId="21"/>
    <tableColumn id="1" xr3:uid="{6CD36057-C64E-48FF-8662-5FD7B4F32BF9}" name="Anfangsdatum" dataDxfId="20" totalsRowDxfId="19" dataCellStyle="Datum"/>
    <tableColumn id="2" xr3:uid="{96A5962B-4C06-442F-8E89-23604EF5C723}" name="Enddatum" dataDxfId="18" totalsRowDxfId="17" dataCellStyle="Datum"/>
    <tableColumn id="3" xr3:uid="{16FB4742-B3F6-42FC-9A10-1D5DD112F2D1}" name="Vorgang"/>
    <tableColumn id="5" xr3:uid="{D768AAFA-90E4-428E-833F-D632C9128159}" name="Dauer in Tagen" totalsRowFunction="count" dataDxfId="16" totalsRowDxfId="15">
      <calculatedColumnFormula>IFERROR(IF(LEN(Aufgaben[[#This Row],[Anfangsdatum]])=0,"",(INT(Aufgaben[[#This Row],[Enddatum]])-INT(Aufgaben[[#This Row],[Anfangsdatum]]))-(INT(Aufgaben[[#This Row],[Anfangsdatum]])-INT(Aufgaben[[#This Row],[Anfangsdatum]]))+1),"")</calculatedColumnFormula>
    </tableColumn>
  </tableColumns>
  <tableStyleInfo name="Gantt-Diagramm zur Datumsnachverfolgung"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532DFFE-02B7-4471-8985-080BC03A219D}" name="DynamischeAufgabenDaten" displayName="DynamischeAufgabenDaten" ref="B14:E21" totalsRowShown="0">
  <autoFilter ref="B14:E21" xr:uid="{45ED1FBB-4F4C-4AC7-936B-6EAE70254C65}">
    <filterColumn colId="0" hiddenButton="1"/>
    <filterColumn colId="1" hiddenButton="1"/>
    <filterColumn colId="2" hiddenButton="1"/>
    <filterColumn colId="3" hiddenButton="1"/>
  </autoFilter>
  <tableColumns count="4">
    <tableColumn id="1" xr3:uid="{74A625E2-A69E-4395-831A-7686CCC538CA}" name="Aufgaben" dataDxfId="14">
      <calculatedColumnFormula>IFERROR(IF(LEN(OFFSET(Aufgaben!$C6,ScrollSchrittweite[Scrollschrittweite],0,1,1))=0,"",IF(OR(OFFSET(Aufgaben!$D6,ScrollSchrittweite[Scrollschrittweite],0,1,1)&lt;=$B$12,OFFSET(Aufgaben!$C6,ScrollSchrittweite[Scrollschrittweite],0,1,1)&gt;=($B$11-$D$11)),INDEX(Aufgaben[],OFFSET(Aufgaben!$B6,ScrollSchrittweite[Scrollschrittweite],0,1,1),4),"")),"")</calculatedColumnFormula>
    </tableColumn>
    <tableColumn id="2" xr3:uid="{67A68433-98C6-4D8B-B13E-5A174B091BFD}" name="Anfangsdatum" dataDxfId="13" dataCellStyle="Datum">
      <calculatedColumnFormula>IFERROR(IF(LEN(DynamischeAufgabenDaten[[#This Row],[Aufgaben]])=0,$B$11,INDEX(Aufgaben[],OFFSET(Aufgaben!$B6,ScrollSchrittweite[Scrollschrittweite],0,1,1),2)),"")</calculatedColumnFormula>
    </tableColumn>
    <tableColumn id="3" xr3:uid="{F8FBD7F0-C854-4F78-A244-B23F2FFF6E70}" name="Vorgangsdauer in Tagen" dataDxfId="12">
      <calculatedColumnFormula>IFERROR(IF(LEN(DynamischeAufgabenDaten[[#This Row],[Aufgaben]])=0,0,IF(AND(Aufgaben!$C6&lt;=$B$12,Aufgaben!$D6&gt;=$B$12),ABS(OFFSET(Aufgaben!$C6,ScrollSchrittweite[Scrollschrittweite],0,1,1)-$B$12)+1,OFFSET(Aufgaben!$F6,ScrollSchrittweite[Scrollschrittweite],0,1,1))),"")</calculatedColumnFormula>
    </tableColumn>
    <tableColumn id="4" xr3:uid="{5A2DA5AB-D865-4B01-B889-2961800BAEFD}" name="Position" dataDxfId="11">
      <calculatedColumnFormula>IFERROR(IF(LEN(DynamischeAufgabenDaten[[#This Row],[Aufgaben]])=0,"",ROW($A1)),"")</calculatedColumnFormula>
    </tableColumn>
  </tableColumns>
  <tableStyleInfo name="Gantt-Diagramm zur Datumsnachverfolgung" showFirstColumn="1" showLastColumn="0" showRowStripes="1" showColumnStripes="0"/>
  <extLst>
    <ext xmlns:x14="http://schemas.microsoft.com/office/spreadsheetml/2009/9/main" uri="{504A1905-F514-4f6f-8877-14C23A59335A}">
      <x14:table altTextSummary="Diese Tabelle enthält die Einträge für das Gantt-Diagramm. Diese Tabelle wird basierend auf den Einträgen in der obigen Entwurfstabelle automatisch aktualisier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0441B7F-CD77-4D69-8E7E-DBBDDD14279F}" name="HeuteHervorhebung" displayName="HeuteHervorhebung" ref="B3:C5">
  <autoFilter ref="B3:C5" xr:uid="{C74C9E73-4A4C-4834-9227-5225090C02B4}"/>
  <tableColumns count="2">
    <tableColumn id="1" xr3:uid="{C38F7B9B-A971-4488-8015-29B0727A34E7}" name="Heute-Hervorhebung X-Koordinate" totalsRowLabel="Ergebnis" dataDxfId="10">
      <calculatedColumnFormula>IFERROR(IF(TODAY()&lt;MIN(DynamischeAufgabenDaten[Anfangsdatum]),MIN($B$11,MIN(DynamischeAufgabenDaten[Anfangsdatum])),TODAY()),TODAY())</calculatedColumnFormula>
    </tableColumn>
    <tableColumn id="2" xr3:uid="{0976B376-4D30-4099-AE10-A329AAD22F6E}" name="Y-Koordinate" totalsRowFunction="sum" dataDxfId="9">
      <calculatedColumnFormula>IFERROR(IF(Nachverfolgen_Heute="Ja",IF(TODAY()&lt;MIN(DynamischeAufgabenDaten[Anfangsdatum]),0,9),0),0)</calculatedColumnFormula>
    </tableColumn>
  </tableColumns>
  <tableStyleInfo name="Gantt-Diagramm zur Datumsnachverfolgung" showFirstColumn="1" showLastColumn="0" showRowStripes="1" showColumnStripes="0"/>
  <extLst>
    <ext xmlns:x14="http://schemas.microsoft.com/office/spreadsheetml/2009/9/main" uri="{504A1905-F514-4f6f-8877-14C23A59335A}">
      <x14:table altTextSummary="Diese Tabelle erstellt eine Linie im Gantt-Diagramm, die anzeigt, wo sich der heutige Tag relativ zur Zeitachse befinde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FFCDDBD-CD08-4F0C-8197-655C2C936E7C}" name="DynamischeMeilensteinDaten" displayName="DynamischeMeilensteinDaten" ref="G17:I32" totalsRowShown="0">
  <autoFilter ref="G17:I32" xr:uid="{36CE19C9-41B5-47A8-AAA1-A3D6AC913D8B}">
    <filterColumn colId="0" hiddenButton="1"/>
    <filterColumn colId="1" hiddenButton="1"/>
    <filterColumn colId="2" hiddenButton="1"/>
  </autoFilter>
  <tableColumns count="3">
    <tableColumn id="1" xr3:uid="{B32D10F3-8C97-4D87-8F09-C4C9DB7410B5}" name="Meilensteine" dataDxfId="8">
      <calculatedColumnFormula>IFERROR(IF(LEN(Meilensteine!D6)=0,"",IF(AND(Meilensteine!D6&lt;=$B$12,Meilensteine!D6&gt;=$B$11-$D$11),Meilensteine!E6,"")),"")</calculatedColumnFormula>
    </tableColumn>
    <tableColumn id="4" xr3:uid="{08699A2C-FE9E-454E-85A5-61493B3B2502}" name="Datum" dataDxfId="7" dataCellStyle="Datum">
      <calculatedColumnFormula>IFERROR(IF(LEN(DynamischeMeilensteinDaten[[#This Row],[Meilensteine]])=0,$B$12,Meilensteine!$D6),2)</calculatedColumnFormula>
    </tableColumn>
    <tableColumn id="5" xr3:uid="{FF95A456-DC6C-4DEF-A422-1A60C8530445}" name="Basisplan" dataDxfId="6">
      <calculatedColumnFormula>IFERROR(IF(LEN(DynamischeMeilensteinDaten[[#This Row],[Meilensteine]])=0,"",Meilensteine!$C6),"")</calculatedColumnFormula>
    </tableColumn>
  </tableColumns>
  <tableStyleInfo name="Gantt-Diagramm zur Datumsnachverfolgung"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6206301-033F-458C-8270-AB1B58CF736C}" name="ScrollSchrittweite" displayName="ScrollSchrittweite" ref="B7:B8" totalsRowShown="0" headerRowDxfId="5" dataDxfId="4">
  <autoFilter ref="B7:B8" xr:uid="{EF98147B-BF9A-4D76-A56A-BD910CB7D4BE}">
    <filterColumn colId="0" hiddenButton="1"/>
  </autoFilter>
  <tableColumns count="1">
    <tableColumn id="1" xr3:uid="{F9A5A7B8-7EE1-4D44-B78F-710AFC7920AA}" name="Scrollschrittweite" dataDxfId="3"/>
  </tableColumns>
  <tableStyleInfo name="Gantt-Diagramm zur Datumsnachverfolgung" showFirstColumn="1" showLastColumn="0" showRowStripes="1" showColumnStripes="0"/>
  <extLst>
    <ext xmlns:x14="http://schemas.microsoft.com/office/spreadsheetml/2009/9/main" uri="{504A1905-F514-4f6f-8877-14C23A59335A}">
      <x14:table altTextSummary="Diese Tabelle enthält das Scrollschrittweite für die Bildlaufleiste im Arbeitsblatt „Diagrammdaten“. Die Zahl stellt die Bildlaufseite dar, die visuell im Diagramm dargestellt und in diesem Arbeitsblatt erfasst wird, um die Daten automatisch zu aktualisieren."/>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A05E03-B076-4E71-A71C-74071F60185C}" name="DiagrammBereich" displayName="DiagrammBereich" ref="B10:B12" dataDxfId="2">
  <autoFilter ref="B10:B12" xr:uid="{DDE82E12-4FE9-46D1-8EAA-6B89FFED0A50}"/>
  <tableColumns count="1">
    <tableColumn id="1" xr3:uid="{1D49A440-6CFE-4E17-92DB-D396A59981B6}" name="Diagrammbereich" totalsRowFunction="count" dataDxfId="1">
      <calculatedColumnFormula>IFERROR(IF(LEN(#REF!)=0,End_Datum+15,MIN(#REF!)+15),TODAY())</calculatedColumnFormula>
    </tableColumn>
  </tableColumns>
  <tableStyleInfo name="Gantt-Diagramm zur Datumsnachverfolgung" showFirstColumn="1"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23DB67-B8D9-46C5-923A-01532D552F07}" name="Veraltung" displayName="Veraltung" ref="D10:D11" totalsRowShown="0">
  <autoFilter ref="D10:D11" xr:uid="{A497F6DC-1163-4C3D-B959-8F6736298A72}"/>
  <tableColumns count="1">
    <tableColumn id="1" xr3:uid="{D9C67577-58B7-4BF1-9128-CF610F096B3F}" name="Veraltung"/>
  </tableColumns>
  <tableStyleInfo name="Gantt-Diagramm zur Datumsnachverfolgung" showFirstColumn="1"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5.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9CFDD-EC4B-4303-9E14-A49D2BBA1837}">
  <sheetPr>
    <pageSetUpPr fitToPage="1"/>
  </sheetPr>
  <dimension ref="A1:A11"/>
  <sheetViews>
    <sheetView showGridLines="0" workbookViewId="0">
      <selection activeCell="A2" sqref="A2"/>
    </sheetView>
  </sheetViews>
  <sheetFormatPr baseColWidth="10" defaultColWidth="9.140625" defaultRowHeight="15" x14ac:dyDescent="0.25"/>
  <cols>
    <col min="1" max="1" width="83.42578125" style="21" customWidth="1"/>
  </cols>
  <sheetData>
    <row r="1" spans="1:1" ht="50.1" customHeight="1" x14ac:dyDescent="0.3">
      <c r="A1" s="17" t="s">
        <v>0</v>
      </c>
    </row>
    <row r="2" spans="1:1" ht="204.75" customHeight="1" x14ac:dyDescent="0.25">
      <c r="A2" s="18" t="s">
        <v>1</v>
      </c>
    </row>
    <row r="3" spans="1:1" x14ac:dyDescent="0.25">
      <c r="A3" s="19" t="s">
        <v>2</v>
      </c>
    </row>
    <row r="4" spans="1:1" ht="275.25" customHeight="1" x14ac:dyDescent="0.25">
      <c r="A4" s="18" t="s">
        <v>3</v>
      </c>
    </row>
    <row r="5" spans="1:1" x14ac:dyDescent="0.25">
      <c r="A5" s="19" t="s">
        <v>4</v>
      </c>
    </row>
    <row r="6" spans="1:1" ht="209.25" customHeight="1" x14ac:dyDescent="0.25">
      <c r="A6" s="18" t="s">
        <v>5</v>
      </c>
    </row>
    <row r="7" spans="1:1" x14ac:dyDescent="0.25">
      <c r="A7" s="20" t="s">
        <v>6</v>
      </c>
    </row>
    <row r="8" spans="1:1" ht="76.5" customHeight="1" x14ac:dyDescent="0.25">
      <c r="A8" s="18" t="s">
        <v>7</v>
      </c>
    </row>
    <row r="9" spans="1:1" ht="60" x14ac:dyDescent="0.25">
      <c r="A9" s="18" t="s">
        <v>8</v>
      </c>
    </row>
    <row r="10" spans="1:1" ht="75" x14ac:dyDescent="0.25">
      <c r="A10" s="18" t="s">
        <v>9</v>
      </c>
    </row>
    <row r="11" spans="1:1" x14ac:dyDescent="0.25">
      <c r="A11" s="18" t="s">
        <v>10</v>
      </c>
    </row>
  </sheetData>
  <printOptions horizontalCentered="1"/>
  <pageMargins left="0.7" right="0.7" top="0.75" bottom="0.75" header="0.3" footer="0.3"/>
  <pageSetup paperSize="9" fitToHeight="0" orientation="portrait" horizontalDpi="1200" verticalDpi="1200" r:id="rId1"/>
  <headerFooter differentFirst="1">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FF321-794A-47AE-98B5-6FA25ADFEE58}">
  <sheetPr>
    <pageSetUpPr fitToPage="1"/>
  </sheetPr>
  <dimension ref="A1:E26"/>
  <sheetViews>
    <sheetView showGridLines="0" workbookViewId="0">
      <selection activeCell="B12" sqref="B12"/>
    </sheetView>
  </sheetViews>
  <sheetFormatPr baseColWidth="10" defaultColWidth="9.140625" defaultRowHeight="15" x14ac:dyDescent="0.25"/>
  <cols>
    <col min="1" max="1" width="2.7109375" style="16" customWidth="1"/>
    <col min="2" max="2" width="14.140625" customWidth="1"/>
    <col min="3" max="3" width="21.28515625" customWidth="1"/>
    <col min="4" max="4" width="16.42578125" customWidth="1"/>
    <col min="5" max="5" width="30.7109375" customWidth="1"/>
  </cols>
  <sheetData>
    <row r="1" spans="1:5" ht="50.1" customHeight="1" x14ac:dyDescent="0.25">
      <c r="A1" s="15" t="s">
        <v>11</v>
      </c>
      <c r="B1" s="8" t="s">
        <v>18</v>
      </c>
    </row>
    <row r="2" spans="1:5" ht="15.75" x14ac:dyDescent="0.25">
      <c r="A2" s="16" t="s">
        <v>12</v>
      </c>
      <c r="B2" s="14" t="s">
        <v>19</v>
      </c>
      <c r="D2" s="9" t="s">
        <v>62</v>
      </c>
    </row>
    <row r="3" spans="1:5" ht="35.1" customHeight="1" x14ac:dyDescent="0.3">
      <c r="A3" s="15" t="s">
        <v>13</v>
      </c>
      <c r="B3" s="5" t="s">
        <v>20</v>
      </c>
      <c r="C3" s="13"/>
    </row>
    <row r="4" spans="1:5" ht="64.5" x14ac:dyDescent="0.25">
      <c r="A4" s="15" t="s">
        <v>14</v>
      </c>
      <c r="B4" s="10" t="s">
        <v>21</v>
      </c>
      <c r="C4" s="10" t="s">
        <v>24</v>
      </c>
      <c r="D4" s="10" t="s">
        <v>26</v>
      </c>
      <c r="E4" s="10" t="s">
        <v>28</v>
      </c>
    </row>
    <row r="5" spans="1:5" x14ac:dyDescent="0.25">
      <c r="A5" s="15" t="s">
        <v>15</v>
      </c>
      <c r="B5" t="s">
        <v>22</v>
      </c>
      <c r="C5" t="s">
        <v>25</v>
      </c>
      <c r="D5" t="s">
        <v>27</v>
      </c>
      <c r="E5" t="s">
        <v>29</v>
      </c>
    </row>
    <row r="6" spans="1:5" x14ac:dyDescent="0.25">
      <c r="A6" s="15"/>
      <c r="B6" s="6">
        <v>1</v>
      </c>
      <c r="C6" s="6">
        <v>1</v>
      </c>
      <c r="D6" s="23">
        <f ca="1">Anfangs_Datum+21</f>
        <v>46044</v>
      </c>
      <c r="E6" t="s">
        <v>70</v>
      </c>
    </row>
    <row r="7" spans="1:5" x14ac:dyDescent="0.25">
      <c r="B7" s="6">
        <v>2</v>
      </c>
      <c r="C7" s="6">
        <v>2</v>
      </c>
      <c r="D7" s="23">
        <v>46079</v>
      </c>
      <c r="E7" t="s">
        <v>71</v>
      </c>
    </row>
    <row r="8" spans="1:5" x14ac:dyDescent="0.25">
      <c r="B8" s="6">
        <v>3</v>
      </c>
      <c r="C8" s="6">
        <v>3</v>
      </c>
      <c r="D8" s="23">
        <v>46121</v>
      </c>
      <c r="E8" t="s">
        <v>72</v>
      </c>
    </row>
    <row r="9" spans="1:5" x14ac:dyDescent="0.25">
      <c r="B9" s="6">
        <v>4</v>
      </c>
      <c r="C9" s="6">
        <v>4</v>
      </c>
      <c r="D9" s="23">
        <v>46177</v>
      </c>
      <c r="E9" t="s">
        <v>73</v>
      </c>
    </row>
    <row r="10" spans="1:5" x14ac:dyDescent="0.25">
      <c r="B10" s="6">
        <v>5</v>
      </c>
      <c r="C10" s="6">
        <v>1</v>
      </c>
      <c r="D10" s="23">
        <v>46205</v>
      </c>
      <c r="E10" t="s">
        <v>75</v>
      </c>
    </row>
    <row r="11" spans="1:5" x14ac:dyDescent="0.25">
      <c r="B11" s="6">
        <v>6</v>
      </c>
      <c r="C11" s="6">
        <v>6</v>
      </c>
      <c r="D11" s="23">
        <v>46219</v>
      </c>
      <c r="E11" t="s">
        <v>74</v>
      </c>
    </row>
    <row r="12" spans="1:5" x14ac:dyDescent="0.25">
      <c r="B12" s="6"/>
      <c r="C12" s="6"/>
      <c r="D12" s="23"/>
    </row>
    <row r="13" spans="1:5" x14ac:dyDescent="0.25">
      <c r="B13" s="6"/>
      <c r="C13" s="6"/>
      <c r="D13" s="23"/>
    </row>
    <row r="14" spans="1:5" x14ac:dyDescent="0.25">
      <c r="B14" s="6"/>
      <c r="C14" s="6"/>
      <c r="D14" s="23"/>
    </row>
    <row r="15" spans="1:5" x14ac:dyDescent="0.25">
      <c r="B15" s="6"/>
      <c r="C15" s="6"/>
      <c r="D15" s="23"/>
    </row>
    <row r="16" spans="1:5" x14ac:dyDescent="0.25">
      <c r="B16" s="6"/>
      <c r="C16" s="6"/>
      <c r="D16" s="23"/>
    </row>
    <row r="17" spans="1:5" x14ac:dyDescent="0.25">
      <c r="B17" s="6"/>
      <c r="C17" s="6"/>
      <c r="D17" s="23"/>
    </row>
    <row r="18" spans="1:5" x14ac:dyDescent="0.25">
      <c r="B18" s="6"/>
      <c r="C18" s="6"/>
      <c r="D18" s="23"/>
    </row>
    <row r="19" spans="1:5" x14ac:dyDescent="0.25">
      <c r="B19" s="6"/>
      <c r="C19" s="6"/>
      <c r="D19" s="23"/>
    </row>
    <row r="20" spans="1:5" x14ac:dyDescent="0.25">
      <c r="B20" s="6"/>
      <c r="C20" s="6"/>
      <c r="D20" s="23"/>
    </row>
    <row r="21" spans="1:5" x14ac:dyDescent="0.25">
      <c r="A21" s="16" t="s">
        <v>16</v>
      </c>
      <c r="B21" s="4" t="s">
        <v>23</v>
      </c>
      <c r="C21" s="4"/>
      <c r="D21" s="4"/>
      <c r="E21" s="4"/>
    </row>
    <row r="26" spans="1:5" x14ac:dyDescent="0.25">
      <c r="A26" s="16" t="s">
        <v>17</v>
      </c>
    </row>
  </sheetData>
  <dataValidations count="1">
    <dataValidation type="list" allowBlank="1" showInputMessage="1" sqref="D2" xr:uid="{5AF61348-CAED-40CF-A570-1ABFD106084D}">
      <formula1>"Ja,Nein"</formula1>
    </dataValidation>
  </dataValidations>
  <printOptions horizontalCentered="1"/>
  <pageMargins left="0.7" right="0.7" top="0.75" bottom="0.75" header="0.3" footer="0.3"/>
  <pageSetup paperSize="9" fitToHeight="0" orientation="portrait" horizontalDpi="1200" verticalDpi="1200"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62719-669B-4852-9663-9F93459216C4}">
  <sheetPr>
    <pageSetUpPr fitToPage="1"/>
  </sheetPr>
  <dimension ref="A1:F26"/>
  <sheetViews>
    <sheetView showGridLines="0" workbookViewId="0">
      <selection activeCell="E28" sqref="E28"/>
    </sheetView>
  </sheetViews>
  <sheetFormatPr baseColWidth="10" defaultColWidth="9.140625" defaultRowHeight="15" x14ac:dyDescent="0.25"/>
  <cols>
    <col min="1" max="1" width="2.7109375" customWidth="1"/>
    <col min="2" max="2" width="10.7109375" customWidth="1"/>
    <col min="3" max="3" width="19.5703125" customWidth="1"/>
    <col min="4" max="4" width="17.5703125" customWidth="1"/>
    <col min="5" max="5" width="30.7109375" customWidth="1"/>
    <col min="6" max="6" width="19.28515625" hidden="1" customWidth="1"/>
  </cols>
  <sheetData>
    <row r="1" spans="1:6" ht="50.1" customHeight="1" x14ac:dyDescent="0.25">
      <c r="A1" s="15" t="s">
        <v>11</v>
      </c>
      <c r="B1" s="8" t="s">
        <v>18</v>
      </c>
    </row>
    <row r="3" spans="1:6" ht="35.1" customHeight="1" x14ac:dyDescent="0.3">
      <c r="A3" s="15" t="s">
        <v>13</v>
      </c>
      <c r="B3" s="5" t="s">
        <v>30</v>
      </c>
    </row>
    <row r="4" spans="1:6" ht="102.75" x14ac:dyDescent="0.25">
      <c r="B4" s="10" t="s">
        <v>21</v>
      </c>
      <c r="C4" s="10" t="s">
        <v>32</v>
      </c>
      <c r="D4" s="10" t="s">
        <v>34</v>
      </c>
      <c r="E4" s="10" t="s">
        <v>36</v>
      </c>
      <c r="F4" s="10" t="s">
        <v>38</v>
      </c>
    </row>
    <row r="5" spans="1:6" x14ac:dyDescent="0.25">
      <c r="B5" t="s">
        <v>22</v>
      </c>
      <c r="C5" t="s">
        <v>33</v>
      </c>
      <c r="D5" t="s">
        <v>35</v>
      </c>
      <c r="E5" t="s">
        <v>37</v>
      </c>
      <c r="F5" t="s">
        <v>39</v>
      </c>
    </row>
    <row r="6" spans="1:6" x14ac:dyDescent="0.25">
      <c r="B6" s="6">
        <v>1</v>
      </c>
      <c r="C6" s="23">
        <v>46023</v>
      </c>
      <c r="D6" s="23">
        <v>46044</v>
      </c>
      <c r="E6" s="1" t="s">
        <v>63</v>
      </c>
      <c r="F6" s="11">
        <f>IFERROR(IF(LEN(Aufgaben[[#This Row],[Anfangsdatum]])=0,"",(INT(Aufgaben[[#This Row],[Enddatum]])-INT(Aufgaben[[#This Row],[Anfangsdatum]]))-(INT(Aufgaben[[#This Row],[Anfangsdatum]])-INT(Aufgaben[[#This Row],[Anfangsdatum]]))+1),"")</f>
        <v>22</v>
      </c>
    </row>
    <row r="7" spans="1:6" x14ac:dyDescent="0.25">
      <c r="B7" s="6">
        <v>2</v>
      </c>
      <c r="C7" s="23">
        <v>46044</v>
      </c>
      <c r="D7" s="23">
        <v>46065</v>
      </c>
      <c r="E7" s="1" t="s">
        <v>64</v>
      </c>
      <c r="F7" s="11">
        <f>IFERROR(IF(LEN(Aufgaben[[#This Row],[Anfangsdatum]])=0,"",(INT(Aufgaben[[#This Row],[Enddatum]])-INT(Aufgaben[[#This Row],[Anfangsdatum]]))-(INT(Aufgaben[[#This Row],[Anfangsdatum]])-INT(Aufgaben[[#This Row],[Anfangsdatum]]))+1),"")</f>
        <v>22</v>
      </c>
    </row>
    <row r="8" spans="1:6" x14ac:dyDescent="0.25">
      <c r="B8" s="6">
        <v>3</v>
      </c>
      <c r="C8" s="23">
        <v>46044</v>
      </c>
      <c r="D8" s="23">
        <v>46079</v>
      </c>
      <c r="E8" s="1" t="s">
        <v>65</v>
      </c>
      <c r="F8" s="11">
        <f>IFERROR(IF(LEN(Aufgaben[[#This Row],[Anfangsdatum]])=0,"",(INT(Aufgaben[[#This Row],[Enddatum]])-INT(Aufgaben[[#This Row],[Anfangsdatum]]))-(INT(Aufgaben[[#This Row],[Anfangsdatum]])-INT(Aufgaben[[#This Row],[Anfangsdatum]]))+1),"")</f>
        <v>36</v>
      </c>
    </row>
    <row r="9" spans="1:6" x14ac:dyDescent="0.25">
      <c r="B9" s="6">
        <v>4</v>
      </c>
      <c r="C9" s="24">
        <v>46065</v>
      </c>
      <c r="D9" s="23">
        <v>46121</v>
      </c>
      <c r="E9" s="1" t="s">
        <v>66</v>
      </c>
      <c r="F9" s="11">
        <f>IFERROR(IF(LEN(Aufgaben[[#This Row],[Anfangsdatum]])=0,"",(INT(Aufgaben[[#This Row],[Enddatum]])-INT(Aufgaben[[#This Row],[Anfangsdatum]]))-(INT(Aufgaben[[#This Row],[Anfangsdatum]])-INT(Aufgaben[[#This Row],[Anfangsdatum]]))+1),"")</f>
        <v>57</v>
      </c>
    </row>
    <row r="10" spans="1:6" x14ac:dyDescent="0.25">
      <c r="B10" s="6">
        <v>5</v>
      </c>
      <c r="C10" s="23">
        <v>46121</v>
      </c>
      <c r="D10" s="23">
        <v>46177</v>
      </c>
      <c r="E10" s="1" t="s">
        <v>67</v>
      </c>
      <c r="F10" s="11">
        <f>IFERROR(IF(LEN(Aufgaben[[#This Row],[Anfangsdatum]])=0,"",(INT(Aufgaben[[#This Row],[Enddatum]])-INT(Aufgaben[[#This Row],[Anfangsdatum]]))-(INT(Aufgaben[[#This Row],[Anfangsdatum]])-INT(Aufgaben[[#This Row],[Anfangsdatum]]))+1),"")</f>
        <v>57</v>
      </c>
    </row>
    <row r="11" spans="1:6" x14ac:dyDescent="0.25">
      <c r="B11" s="6">
        <v>6</v>
      </c>
      <c r="C11" s="23">
        <v>46177</v>
      </c>
      <c r="D11" s="23">
        <v>46205</v>
      </c>
      <c r="E11" s="1" t="s">
        <v>68</v>
      </c>
      <c r="F11" s="11">
        <f>IFERROR(IF(LEN(Aufgaben[[#This Row],[Anfangsdatum]])=0,"",(INT(Aufgaben[[#This Row],[Enddatum]])-INT(Aufgaben[[#This Row],[Anfangsdatum]]))-(INT(Aufgaben[[#This Row],[Anfangsdatum]])-INT(Aufgaben[[#This Row],[Anfangsdatum]]))+1),"")</f>
        <v>29</v>
      </c>
    </row>
    <row r="12" spans="1:6" x14ac:dyDescent="0.25">
      <c r="B12" s="6">
        <v>7</v>
      </c>
      <c r="C12" s="23">
        <v>46205</v>
      </c>
      <c r="D12" s="23">
        <v>46219</v>
      </c>
      <c r="E12" s="1" t="s">
        <v>69</v>
      </c>
      <c r="F12" s="11">
        <f>IFERROR(IF(LEN(Aufgaben[[#This Row],[Anfangsdatum]])=0,"",(INT(Aufgaben[[#This Row],[Enddatum]])-INT(Aufgaben[[#This Row],[Anfangsdatum]]))-(INT(Aufgaben[[#This Row],[Anfangsdatum]])-INT(Aufgaben[[#This Row],[Anfangsdatum]]))+1),"")</f>
        <v>15</v>
      </c>
    </row>
    <row r="13" spans="1:6" x14ac:dyDescent="0.25">
      <c r="B13" s="6">
        <v>8</v>
      </c>
      <c r="C13" s="23"/>
      <c r="D13" s="23"/>
      <c r="E13" s="1"/>
      <c r="F13" s="11" t="str">
        <f>IFERROR(IF(LEN(Aufgaben[[#This Row],[Anfangsdatum]])=0,"",(INT(Aufgaben[[#This Row],[Enddatum]])-INT(Aufgaben[[#This Row],[Anfangsdatum]]))-(INT(Aufgaben[[#This Row],[Anfangsdatum]])-INT(Aufgaben[[#This Row],[Anfangsdatum]]))+1),"")</f>
        <v/>
      </c>
    </row>
    <row r="14" spans="1:6" x14ac:dyDescent="0.25">
      <c r="B14" s="6">
        <v>9</v>
      </c>
      <c r="C14" s="23"/>
      <c r="D14" s="23"/>
      <c r="E14" s="1"/>
      <c r="F14" s="11" t="str">
        <f>IFERROR(IF(LEN(Aufgaben[[#This Row],[Anfangsdatum]])=0,"",(INT(Aufgaben[[#This Row],[Enddatum]])-INT(Aufgaben[[#This Row],[Anfangsdatum]]))-(INT(Aufgaben[[#This Row],[Anfangsdatum]])-INT(Aufgaben[[#This Row],[Anfangsdatum]]))+1),"")</f>
        <v/>
      </c>
    </row>
    <row r="15" spans="1:6" x14ac:dyDescent="0.25">
      <c r="B15" s="6">
        <v>10</v>
      </c>
      <c r="C15" s="23"/>
      <c r="D15" s="23"/>
      <c r="E15" s="1"/>
      <c r="F15" s="11" t="str">
        <f>IFERROR(IF(LEN(Aufgaben[[#This Row],[Anfangsdatum]])=0,"",(INT(Aufgaben[[#This Row],[Enddatum]])-INT(Aufgaben[[#This Row],[Anfangsdatum]]))-(INT(Aufgaben[[#This Row],[Anfangsdatum]])-INT(Aufgaben[[#This Row],[Anfangsdatum]]))+1),"")</f>
        <v/>
      </c>
    </row>
    <row r="16" spans="1:6" x14ac:dyDescent="0.25">
      <c r="B16" s="6">
        <v>11</v>
      </c>
      <c r="C16" s="23"/>
      <c r="D16" s="23"/>
      <c r="E16" s="1"/>
      <c r="F16" s="11" t="str">
        <f>IFERROR(IF(LEN(Aufgaben[[#This Row],[Anfangsdatum]])=0,"",(INT(Aufgaben[[#This Row],[Enddatum]])-INT(Aufgaben[[#This Row],[Anfangsdatum]]))-(INT(Aufgaben[[#This Row],[Anfangsdatum]])-INT(Aufgaben[[#This Row],[Anfangsdatum]]))+1),"")</f>
        <v/>
      </c>
    </row>
    <row r="17" spans="2:6" x14ac:dyDescent="0.25">
      <c r="B17" s="6">
        <v>12</v>
      </c>
      <c r="C17" s="23"/>
      <c r="D17" s="23"/>
      <c r="E17" s="1"/>
      <c r="F17" s="11" t="str">
        <f>IFERROR(IF(LEN(Aufgaben[[#This Row],[Anfangsdatum]])=0,"",(INT(Aufgaben[[#This Row],[Enddatum]])-INT(Aufgaben[[#This Row],[Anfangsdatum]]))-(INT(Aufgaben[[#This Row],[Anfangsdatum]])-INT(Aufgaben[[#This Row],[Anfangsdatum]]))+1),"")</f>
        <v/>
      </c>
    </row>
    <row r="18" spans="2:6" x14ac:dyDescent="0.25">
      <c r="B18" s="6"/>
      <c r="C18" s="23"/>
      <c r="D18" s="23"/>
      <c r="E18" s="1"/>
      <c r="F18" s="11" t="str">
        <f>IFERROR(IF(LEN(Aufgaben[[#This Row],[Anfangsdatum]])=0,"",(INT(Aufgaben[[#This Row],[Enddatum]])-INT(Aufgaben[[#This Row],[Anfangsdatum]]))-(INT(Aufgaben[[#This Row],[Anfangsdatum]])-INT(Aufgaben[[#This Row],[Anfangsdatum]]))+1),"")</f>
        <v/>
      </c>
    </row>
    <row r="19" spans="2:6" x14ac:dyDescent="0.25">
      <c r="B19" s="6"/>
      <c r="C19" s="23"/>
      <c r="D19" s="23"/>
      <c r="E19" s="1"/>
      <c r="F19" s="11" t="str">
        <f>IFERROR(IF(LEN(Aufgaben[[#This Row],[Anfangsdatum]])=0,"",(INT(Aufgaben[[#This Row],[Enddatum]])-INT(Aufgaben[[#This Row],[Anfangsdatum]]))-(INT(Aufgaben[[#This Row],[Anfangsdatum]])-INT(Aufgaben[[#This Row],[Anfangsdatum]]))+1),"")</f>
        <v/>
      </c>
    </row>
    <row r="20" spans="2:6" x14ac:dyDescent="0.25">
      <c r="B20" s="6"/>
      <c r="C20" s="23"/>
      <c r="D20" s="23"/>
      <c r="E20" s="1"/>
      <c r="F20" s="11" t="str">
        <f>IFERROR(IF(LEN(Aufgaben[[#This Row],[Anfangsdatum]])=0,"",(INT(Aufgaben[[#This Row],[Enddatum]])-INT(Aufgaben[[#This Row],[Anfangsdatum]]))-(INT(Aufgaben[[#This Row],[Anfangsdatum]])-INT(Aufgaben[[#This Row],[Anfangsdatum]]))+1),"")</f>
        <v/>
      </c>
    </row>
    <row r="21" spans="2:6" x14ac:dyDescent="0.25">
      <c r="B21" s="6"/>
      <c r="C21" s="23"/>
      <c r="D21" s="23"/>
      <c r="E21" s="1"/>
      <c r="F21" s="11" t="str">
        <f>IFERROR(IF(LEN(Aufgaben[[#This Row],[Anfangsdatum]])=0,"",(INT(Aufgaben[[#This Row],[Enddatum]])-INT(Aufgaben[[#This Row],[Anfangsdatum]]))-(INT(Aufgaben[[#This Row],[Anfangsdatum]])-INT(Aufgaben[[#This Row],[Anfangsdatum]]))+1),"")</f>
        <v/>
      </c>
    </row>
    <row r="22" spans="2:6" x14ac:dyDescent="0.25">
      <c r="B22" s="6"/>
      <c r="C22" s="23"/>
      <c r="D22" s="23"/>
      <c r="E22" s="1"/>
      <c r="F22" s="11" t="str">
        <f>IFERROR(IF(LEN(Aufgaben[[#This Row],[Anfangsdatum]])=0,"",(INT(Aufgaben[[#This Row],[Enddatum]])-INT(Aufgaben[[#This Row],[Anfangsdatum]]))-(INT(Aufgaben[[#This Row],[Anfangsdatum]])-INT(Aufgaben[[#This Row],[Anfangsdatum]]))+1),"")</f>
        <v/>
      </c>
    </row>
    <row r="23" spans="2:6" x14ac:dyDescent="0.25">
      <c r="B23" s="6"/>
      <c r="C23" s="23"/>
      <c r="D23" s="23"/>
      <c r="E23" s="1"/>
      <c r="F23" s="11" t="str">
        <f>IFERROR(IF(LEN(Aufgaben[[#This Row],[Anfangsdatum]])=0,"",(INT(Aufgaben[[#This Row],[Enddatum]])-INT(Aufgaben[[#This Row],[Anfangsdatum]]))-(INT(Aufgaben[[#This Row],[Anfangsdatum]])-INT(Aufgaben[[#This Row],[Anfangsdatum]]))+1),"")</f>
        <v/>
      </c>
    </row>
    <row r="24" spans="2:6" x14ac:dyDescent="0.25">
      <c r="B24" s="6"/>
      <c r="C24" s="23"/>
      <c r="D24" s="23"/>
      <c r="E24" s="1"/>
      <c r="F24" s="11" t="str">
        <f>IFERROR(IF(LEN(Aufgaben[[#This Row],[Anfangsdatum]])=0,"",(INT(Aufgaben[[#This Row],[Enddatum]])-INT(Aufgaben[[#This Row],[Anfangsdatum]]))-(INT(Aufgaben[[#This Row],[Anfangsdatum]])-INT(Aufgaben[[#This Row],[Anfangsdatum]]))+1),"")</f>
        <v/>
      </c>
    </row>
    <row r="25" spans="2:6" x14ac:dyDescent="0.25">
      <c r="B25" s="6"/>
      <c r="C25" s="23"/>
      <c r="D25" s="23"/>
      <c r="E25" s="1"/>
      <c r="F25" s="11" t="str">
        <f>IFERROR(IF(LEN(Aufgaben[[#This Row],[Anfangsdatum]])=0,"",(INT(Aufgaben[[#This Row],[Enddatum]])-INT(Aufgaben[[#This Row],[Anfangsdatum]]))-(INT(Aufgaben[[#This Row],[Anfangsdatum]])-INT(Aufgaben[[#This Row],[Anfangsdatum]]))+1),"")</f>
        <v/>
      </c>
    </row>
    <row r="26" spans="2:6" x14ac:dyDescent="0.25">
      <c r="B26" s="4" t="s">
        <v>31</v>
      </c>
      <c r="C26" s="4"/>
      <c r="D26" s="4"/>
      <c r="E26" s="4"/>
    </row>
  </sheetData>
  <printOptions horizontalCentered="1"/>
  <pageMargins left="0.7" right="0.7" top="0.75" bottom="0.75" header="0.3" footer="0.3"/>
  <pageSetup paperSize="9"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31209-2B08-4392-B497-DB73B87283ED}">
  <sheetPr>
    <pageSetUpPr fitToPage="1"/>
  </sheetPr>
  <dimension ref="A1:R3"/>
  <sheetViews>
    <sheetView showGridLines="0" tabSelected="1" workbookViewId="0">
      <selection activeCell="W10" sqref="W10"/>
    </sheetView>
  </sheetViews>
  <sheetFormatPr baseColWidth="10" defaultColWidth="9.140625" defaultRowHeight="15" x14ac:dyDescent="0.25"/>
  <cols>
    <col min="1" max="1" width="2.7109375" style="16" customWidth="1"/>
    <col min="2" max="2" width="10.28515625" customWidth="1"/>
    <col min="3" max="14" width="6.7109375" customWidth="1"/>
    <col min="15" max="15" width="4.28515625" customWidth="1"/>
  </cols>
  <sheetData>
    <row r="1" spans="1:18" ht="27" customHeight="1" x14ac:dyDescent="0.25">
      <c r="A1" s="15" t="s">
        <v>40</v>
      </c>
      <c r="B1" s="12"/>
      <c r="C1" s="12"/>
      <c r="D1" s="12"/>
      <c r="E1" s="12"/>
      <c r="F1" s="12"/>
      <c r="G1" s="12"/>
      <c r="H1" s="12"/>
      <c r="I1" s="12"/>
      <c r="J1" s="12"/>
      <c r="K1" s="12"/>
      <c r="L1" s="12"/>
      <c r="M1" s="12"/>
      <c r="N1" s="12"/>
      <c r="O1" s="12"/>
      <c r="P1" s="12"/>
      <c r="Q1" s="12"/>
      <c r="R1" s="12"/>
    </row>
    <row r="2" spans="1:18" ht="255.75" customHeight="1" x14ac:dyDescent="0.25"/>
    <row r="3" spans="1:18" ht="162.4" customHeight="1" x14ac:dyDescent="0.25"/>
  </sheetData>
  <conditionalFormatting sqref="C2:O2">
    <cfRule type="expression" dxfId="0" priority="4">
      <formula>#REF!&lt;=TODAY()+7</formula>
    </cfRule>
  </conditionalFormatting>
  <printOptions horizontalCentered="1"/>
  <pageMargins left="0.7" right="0.7" top="0.75" bottom="0.75" header="0.3" footer="0.3"/>
  <pageSetup paperSize="9" scale="68" fitToHeight="0" orientation="portrait" horizontalDpi="1200" verticalDpi="1200" r:id="rId1"/>
  <headerFooter differentFirst="1">
    <oddFooter>Page &amp;P of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04F8-A182-4E46-AA8E-61DC7E255DF6}">
  <sheetPr>
    <pageSetUpPr fitToPage="1"/>
  </sheetPr>
  <dimension ref="A1:J32"/>
  <sheetViews>
    <sheetView showGridLines="0" workbookViewId="0"/>
  </sheetViews>
  <sheetFormatPr baseColWidth="10" defaultColWidth="9.140625" defaultRowHeight="15" x14ac:dyDescent="0.25"/>
  <cols>
    <col min="1" max="1" width="2.7109375" style="7" customWidth="1"/>
    <col min="2" max="2" width="50.7109375" customWidth="1"/>
    <col min="3" max="3" width="15" bestFit="1" customWidth="1"/>
    <col min="4" max="4" width="24.140625" customWidth="1"/>
    <col min="5" max="5" width="15.7109375" customWidth="1"/>
    <col min="6" max="6" width="13" customWidth="1"/>
    <col min="7" max="7" width="50.7109375" customWidth="1"/>
    <col min="8" max="8" width="15.42578125" customWidth="1"/>
    <col min="9" max="9" width="28" customWidth="1"/>
  </cols>
  <sheetData>
    <row r="1" spans="1:7" ht="50.1" customHeight="1" x14ac:dyDescent="0.3">
      <c r="A1" s="7" t="s">
        <v>41</v>
      </c>
      <c r="B1" s="5" t="s">
        <v>49</v>
      </c>
    </row>
    <row r="2" spans="1:7" x14ac:dyDescent="0.25">
      <c r="A2" s="7" t="s">
        <v>42</v>
      </c>
      <c r="B2" s="3" t="str">
        <f ca="1">IF(TODAY()&gt;=MIN(DynamischeAufgabenDaten[Anfangsdatum]),"Heute","")</f>
        <v/>
      </c>
      <c r="C2" t="s">
        <v>53</v>
      </c>
    </row>
    <row r="3" spans="1:7" x14ac:dyDescent="0.25">
      <c r="A3" s="7" t="s">
        <v>43</v>
      </c>
      <c r="B3" t="s">
        <v>50</v>
      </c>
      <c r="C3" t="s">
        <v>54</v>
      </c>
    </row>
    <row r="4" spans="1:7" x14ac:dyDescent="0.25">
      <c r="B4" s="2">
        <f ca="1">IFERROR(IF(TODAY()&lt;MIN(DynamischeAufgabenDaten[Anfangsdatum]),MIN($B$11,MIN(DynamischeAufgabenDaten[Anfangsdatum])),TODAY()),TODAY())</f>
        <v>46023</v>
      </c>
      <c r="C4">
        <f ca="1">IFERROR(IF(Nachverfolgen_Heute="Ja",IF(TODAY()&lt;MIN(DynamischeAufgabenDaten[Anfangsdatum]),0,9),0),0)</f>
        <v>0</v>
      </c>
    </row>
    <row r="5" spans="1:7" x14ac:dyDescent="0.25">
      <c r="B5" s="2">
        <f ca="1">IFERROR(IF(TODAY()&lt;MIN(DynamischeAufgabenDaten[Anfangsdatum]),MIN($B$11,MIN(DynamischeAufgabenDaten[Anfangsdatum])),TODAY()),TODAY())</f>
        <v>46023</v>
      </c>
      <c r="C5">
        <f ca="1">IFERROR(IF(Nachverfolgen_Heute="Ja",IF(TODAY()&lt;MIN(DynamischeAufgabenDaten[Anfangsdatum]),0,9),0),0)</f>
        <v>0</v>
      </c>
    </row>
    <row r="7" spans="1:7" x14ac:dyDescent="0.25">
      <c r="A7" s="7" t="s">
        <v>44</v>
      </c>
      <c r="B7" s="3" t="s">
        <v>51</v>
      </c>
    </row>
    <row r="8" spans="1:7" x14ac:dyDescent="0.25">
      <c r="B8" s="3">
        <v>0</v>
      </c>
    </row>
    <row r="9" spans="1:7" x14ac:dyDescent="0.25">
      <c r="B9" s="3"/>
    </row>
    <row r="10" spans="1:7" x14ac:dyDescent="0.25">
      <c r="A10" s="7" t="s">
        <v>45</v>
      </c>
      <c r="B10" t="s">
        <v>52</v>
      </c>
      <c r="D10" t="s">
        <v>55</v>
      </c>
    </row>
    <row r="11" spans="1:7" x14ac:dyDescent="0.25">
      <c r="B11" s="2">
        <f ca="1">IFERROR(IF(ScrollSchrittweite[Scrollschrittweite]=0,Anfangs_Datum,IF(Anfangs_Datum+ScrollSchrittweite[Scrollschrittweite]*15&lt;End_Datum,Anfangs_Datum+ScrollSchrittweite[Scrollschrittweite]*15,End_Datum-1)),"")</f>
        <v>46023</v>
      </c>
      <c r="D11">
        <v>45</v>
      </c>
    </row>
    <row r="12" spans="1:7" x14ac:dyDescent="0.25">
      <c r="B12" s="2">
        <f ca="1">IFERROR(IF($B$11+15&lt;End_Datum,$B$11+15,End_Datum),"")</f>
        <v>46038</v>
      </c>
    </row>
    <row r="14" spans="1:7" x14ac:dyDescent="0.25">
      <c r="A14" s="7" t="s">
        <v>46</v>
      </c>
      <c r="B14" t="s">
        <v>30</v>
      </c>
      <c r="C14" t="s">
        <v>33</v>
      </c>
      <c r="D14" t="s">
        <v>56</v>
      </c>
      <c r="E14" t="s">
        <v>25</v>
      </c>
      <c r="F14" t="s">
        <v>57</v>
      </c>
    </row>
    <row r="15" spans="1:7" x14ac:dyDescent="0.25">
      <c r="B15" s="1" t="str">
        <f ca="1">IFERROR(IF(LEN(OFFSET(Aufgaben!$C6,ScrollSchrittweite[Scrollschrittweite],0,1,1))=0,"",IF(OR(OFFSET(Aufgaben!$D6,ScrollSchrittweite[Scrollschrittweite],0,1,1)&lt;=$B$12,OFFSET(Aufgaben!$C6,ScrollSchrittweite[Scrollschrittweite],0,1,1)&gt;=($B$11-$D$11)),INDEX(Aufgaben[],OFFSET(Aufgaben!$B6,ScrollSchrittweite[Scrollschrittweite],0,1,1),4),"")),"")</f>
        <v>Requirements &amp; Concept Design</v>
      </c>
      <c r="C15" s="22">
        <f ca="1">IFERROR(IF(LEN(DynamischeAufgabenDaten[[#This Row],[Aufgaben]])=0,$B$11,INDEX(Aufgaben[],OFFSET(Aufgaben!$B6,ScrollSchrittweite[Scrollschrittweite],0,1,1),2)),"")</f>
        <v>46023</v>
      </c>
      <c r="D15">
        <f ca="1">IFERROR(IF(LEN(DynamischeAufgabenDaten[[#This Row],[Aufgaben]])=0,0,IF(AND(Aufgaben!$C6&lt;=$B$12,Aufgaben!$D6&gt;=$B$12),ABS(OFFSET(Aufgaben!$C6,ScrollSchrittweite[Scrollschrittweite],0,1,1)-$B$12)+1,OFFSET(Aufgaben!$F6,ScrollSchrittweite[Scrollschrittweite],0,1,1))),"")</f>
        <v>16</v>
      </c>
      <c r="E15">
        <f ca="1">IFERROR(IF(LEN(DynamischeAufgabenDaten[[#This Row],[Aufgaben]])=0,"",8),"")</f>
        <v>8</v>
      </c>
    </row>
    <row r="16" spans="1:7" x14ac:dyDescent="0.25">
      <c r="B16" s="1" t="str">
        <f ca="1">IFERROR(IF(LEN(OFFSET(Aufgaben!$C7,ScrollSchrittweite[Scrollschrittweite],0,1,1))=0,"",IF(OR(OFFSET(Aufgaben!$D7,ScrollSchrittweite[Scrollschrittweite],0,1,1)&lt;=$B$12,OFFSET(Aufgaben!$C7,ScrollSchrittweite[Scrollschrittweite],0,1,1)&gt;=($B$11-$D$11)),INDEX(Aufgaben[],OFFSET(Aufgaben!$B7,ScrollSchrittweite[Scrollschrittweite],0,1,1),4),"")),"")</f>
        <v>UI/UX Design</v>
      </c>
      <c r="C16" s="22">
        <f ca="1">IFERROR(IF(LEN(DynamischeAufgabenDaten[[#This Row],[Aufgaben]])=0,$B$11,INDEX(Aufgaben[],OFFSET(Aufgaben!$B7,ScrollSchrittweite[Scrollschrittweite],0,1,1),2)),"")</f>
        <v>46044</v>
      </c>
      <c r="D16">
        <f ca="1">IFERROR(IF(LEN(DynamischeAufgabenDaten[[#This Row],[Aufgaben]])=0,0,IF(AND(Aufgaben!$C7&lt;=$B$12,Aufgaben!$D7&gt;=$B$12),ABS(OFFSET(Aufgaben!$C7,ScrollSchrittweite[Scrollschrittweite],0,1,1)-$B$12)+1,OFFSET(Aufgaben!$F7,ScrollSchrittweite[Scrollschrittweite],0,1,1))),"")</f>
        <v>22</v>
      </c>
      <c r="E16">
        <f ca="1">IFERROR(IF(LEN(DynamischeAufgabenDaten[[#This Row],[Aufgaben]])=0,"",7),"")</f>
        <v>7</v>
      </c>
      <c r="G16" t="s">
        <v>58</v>
      </c>
    </row>
    <row r="17" spans="1:10" x14ac:dyDescent="0.25">
      <c r="A17" s="7" t="s">
        <v>47</v>
      </c>
      <c r="B17" s="1" t="str">
        <f ca="1">IFERROR(IF(LEN(OFFSET(Aufgaben!$C8,ScrollSchrittweite[Scrollschrittweite],0,1,1))=0,"",IF(OR(OFFSET(Aufgaben!$D8,ScrollSchrittweite[Scrollschrittweite],0,1,1)&lt;=$B$12,OFFSET(Aufgaben!$C8,ScrollSchrittweite[Scrollschrittweite],0,1,1)&gt;=($B$11-$D$11)),INDEX(Aufgaben[],OFFSET(Aufgaben!$B8,ScrollSchrittweite[Scrollschrittweite],0,1,1),4),"")),"")</f>
        <v>3D Asset Creation</v>
      </c>
      <c r="C17" s="22">
        <f ca="1">IFERROR(IF(LEN(DynamischeAufgabenDaten[[#This Row],[Aufgaben]])=0,$B$11,INDEX(Aufgaben[],OFFSET(Aufgaben!$B8,ScrollSchrittweite[Scrollschrittweite],0,1,1),2)),"")</f>
        <v>46044</v>
      </c>
      <c r="D17">
        <f ca="1">IFERROR(IF(LEN(DynamischeAufgabenDaten[[#This Row],[Aufgaben]])=0,0,IF(AND(Aufgaben!$C8&lt;=$B$12,Aufgaben!$D8&gt;=$B$12),ABS(OFFSET(Aufgaben!$C8,ScrollSchrittweite[Scrollschrittweite],0,1,1)-$B$12)+1,OFFSET(Aufgaben!$F8,ScrollSchrittweite[Scrollschrittweite],0,1,1))),"")</f>
        <v>36</v>
      </c>
      <c r="E17">
        <f ca="1">IFERROR(IF(LEN(DynamischeAufgabenDaten[[#This Row],[Aufgaben]])=0,"",6),"")</f>
        <v>6</v>
      </c>
      <c r="G17" t="s">
        <v>20</v>
      </c>
      <c r="H17" t="s">
        <v>27</v>
      </c>
      <c r="I17" t="s">
        <v>59</v>
      </c>
      <c r="J17" t="s">
        <v>60</v>
      </c>
    </row>
    <row r="18" spans="1:10" x14ac:dyDescent="0.25">
      <c r="B18" s="1" t="str">
        <f ca="1">IFERROR(IF(LEN(OFFSET(Aufgaben!$C9,ScrollSchrittweite[Scrollschrittweite],0,1,1))=0,"",IF(OR(OFFSET(Aufgaben!$D9,ScrollSchrittweite[Scrollschrittweite],0,1,1)&lt;=$B$12,OFFSET(Aufgaben!$C9,ScrollSchrittweite[Scrollschrittweite],0,1,1)&gt;=($B$11-$D$11)),INDEX(Aufgaben[],OFFSET(Aufgaben!$B9,ScrollSchrittweite[Scrollschrittweite],0,1,1),4),"")),"")</f>
        <v>Core Game Development</v>
      </c>
      <c r="C18" s="22">
        <f ca="1">IFERROR(IF(LEN(DynamischeAufgabenDaten[[#This Row],[Aufgaben]])=0,$B$11,INDEX(Aufgaben[],OFFSET(Aufgaben!$B9,ScrollSchrittweite[Scrollschrittweite],0,1,1),2)),"")</f>
        <v>46065</v>
      </c>
      <c r="D18">
        <f ca="1">IFERROR(IF(LEN(DynamischeAufgabenDaten[[#This Row],[Aufgaben]])=0,0,IF(AND(Aufgaben!$C9&lt;=$B$12,Aufgaben!$D9&gt;=$B$12),ABS(OFFSET(Aufgaben!$C9,ScrollSchrittweite[Scrollschrittweite],0,1,1)-$B$12)+1,OFFSET(Aufgaben!$F9,ScrollSchrittweite[Scrollschrittweite],0,1,1))),"")</f>
        <v>57</v>
      </c>
      <c r="E18">
        <f ca="1">IFERROR(IF(LEN(DynamischeAufgabenDaten[[#This Row],[Aufgaben]])=0,"",5),"")</f>
        <v>5</v>
      </c>
      <c r="G18" s="1" t="str">
        <f ca="1">IFERROR(IF(LEN(Meilensteine!D6)=0,"",IF(AND(Meilensteine!D6&lt;=$B$12,Meilensteine!D6&gt;=$B$11-$D$11),Meilensteine!E6,"")),"")</f>
        <v/>
      </c>
      <c r="H18" s="23">
        <f ca="1">IFERROR(IF(LEN(DynamischeMeilensteinDaten[[#This Row],[Meilensteine]])=0,$B$12,Meilensteine!$D6),2)</f>
        <v>46038</v>
      </c>
      <c r="I18" t="str">
        <f ca="1">IFERROR(IF(LEN(DynamischeMeilensteinDaten[[#This Row],[Meilensteine]])=0,"",Meilensteine!$C6),"")</f>
        <v/>
      </c>
    </row>
    <row r="19" spans="1:10" x14ac:dyDescent="0.25">
      <c r="B19" s="1" t="str">
        <f ca="1">IFERROR(IF(LEN(OFFSET(Aufgaben!$C10,ScrollSchrittweite[Scrollschrittweite],0,1,1))=0,"",IF(OR(OFFSET(Aufgaben!$D10,ScrollSchrittweite[Scrollschrittweite],0,1,1)&lt;=$B$12,OFFSET(Aufgaben!$C10,ScrollSchrittweite[Scrollschrittweite],0,1,1)&gt;=($B$11-$D$11)),INDEX(Aufgaben[],OFFSET(Aufgaben!$B10,ScrollSchrittweite[Scrollschrittweite],0,1,1),4),"")),"")</f>
        <v>AR Integration</v>
      </c>
      <c r="C19" s="22">
        <f ca="1">IFERROR(IF(LEN(DynamischeAufgabenDaten[[#This Row],[Aufgaben]])=0,$B$11,INDEX(Aufgaben[],OFFSET(Aufgaben!$B10,ScrollSchrittweite[Scrollschrittweite],0,1,1),2)),"")</f>
        <v>46121</v>
      </c>
      <c r="D19">
        <f ca="1">IFERROR(IF(LEN(DynamischeAufgabenDaten[[#This Row],[Aufgaben]])=0,0,IF(AND(Aufgaben!$C10&lt;=$B$12,Aufgaben!$D10&gt;=$B$12),ABS(OFFSET(Aufgaben!$C10,ScrollSchrittweite[Scrollschrittweite],0,1,1)-$B$12)+1,OFFSET(Aufgaben!$F10,ScrollSchrittweite[Scrollschrittweite],0,1,1))),"")</f>
        <v>57</v>
      </c>
      <c r="E19">
        <f ca="1">IFERROR(IF(LEN(DynamischeAufgabenDaten[[#This Row],[Aufgaben]])=0,"",4),"")</f>
        <v>4</v>
      </c>
      <c r="G19" s="1" t="str">
        <f ca="1">IFERROR(IF(LEN(Meilensteine!D7)=0,"",IF(AND(Meilensteine!D7&lt;=$B$12,Meilensteine!D7&gt;=$B$11-$D$11),Meilensteine!E7,"")),"")</f>
        <v/>
      </c>
      <c r="H19" s="23">
        <f ca="1">IFERROR(IF(LEN(DynamischeMeilensteinDaten[[#This Row],[Meilensteine]])=0,$B$12,Meilensteine!$D7),2)</f>
        <v>46038</v>
      </c>
      <c r="I19" t="str">
        <f ca="1">IFERROR(IF(LEN(DynamischeMeilensteinDaten[[#This Row],[Meilensteine]])=0,"",Meilensteine!$C7),"")</f>
        <v/>
      </c>
    </row>
    <row r="20" spans="1:10" x14ac:dyDescent="0.25">
      <c r="B20" s="1" t="str">
        <f ca="1">IFERROR(IF(LEN(OFFSET(Aufgaben!$C11,ScrollSchrittweite[Scrollschrittweite],0,1,1))=0,"",IF(OR(OFFSET(Aufgaben!$D11,ScrollSchrittweite[Scrollschrittweite],0,1,1)&lt;=$B$12,OFFSET(Aufgaben!$C11,ScrollSchrittweite[Scrollschrittweite],0,1,1)&gt;=($B$11-$D$11)),INDEX(Aufgaben[],OFFSET(Aufgaben!$B11,ScrollSchrittweite[Scrollschrittweite],0,1,1),4),"")),"")</f>
        <v>Testing &amp; QA</v>
      </c>
      <c r="C20" s="22">
        <f ca="1">IFERROR(IF(LEN(DynamischeAufgabenDaten[[#This Row],[Aufgaben]])=0,$B$11,INDEX(Aufgaben[],OFFSET(Aufgaben!$B11,ScrollSchrittweite[Scrollschrittweite],0,1,1),2)),"")</f>
        <v>46177</v>
      </c>
      <c r="D20">
        <f ca="1">IFERROR(IF(LEN(DynamischeAufgabenDaten[[#This Row],[Aufgaben]])=0,0,IF(AND(Aufgaben!$C11&lt;=$B$12,Aufgaben!$D11&gt;=$B$12),ABS(OFFSET(Aufgaben!$C11,ScrollSchrittweite[Scrollschrittweite],0,1,1)-$B$12)+1,OFFSET(Aufgaben!$F11,ScrollSchrittweite[Scrollschrittweite],0,1,1))),"")</f>
        <v>29</v>
      </c>
      <c r="E20">
        <f ca="1">IFERROR(IF(LEN(DynamischeAufgabenDaten[[#This Row],[Aufgaben]])=0,"",3),"")</f>
        <v>3</v>
      </c>
      <c r="G20" s="1" t="str">
        <f ca="1">IFERROR(IF(LEN(Meilensteine!D8)=0,"",IF(AND(Meilensteine!D8&lt;=$B$12,Meilensteine!D8&gt;=$B$11-$D$11),Meilensteine!E8,"")),"")</f>
        <v/>
      </c>
      <c r="H20" s="23">
        <f ca="1">IFERROR(IF(LEN(DynamischeMeilensteinDaten[[#This Row],[Meilensteine]])=0,$B$12,Meilensteine!$D8),2)</f>
        <v>46038</v>
      </c>
      <c r="I20" t="str">
        <f ca="1">IFERROR(IF(LEN(DynamischeMeilensteinDaten[[#This Row],[Meilensteine]])=0,"",Meilensteine!$C8),"")</f>
        <v/>
      </c>
    </row>
    <row r="21" spans="1:10" x14ac:dyDescent="0.25">
      <c r="B21" s="1" t="str">
        <f ca="1">IFERROR(IF(LEN(OFFSET(Aufgaben!$C12,ScrollSchrittweite[Scrollschrittweite],0,1,1))=0,"",IF(OR(OFFSET(Aufgaben!$D12,ScrollSchrittweite[Scrollschrittweite],0,1,1)&lt;=$B$12,OFFSET(Aufgaben!$C12,ScrollSchrittweite[Scrollschrittweite],0,1,1)&gt;=($B$11-$D$11)),INDEX(Aufgaben[],OFFSET(Aufgaben!$B12,ScrollSchrittweite[Scrollschrittweite],0,1,1),4),"")),"")</f>
        <v>Deployment &amp; Release</v>
      </c>
      <c r="C21" s="22">
        <f ca="1">IFERROR(IF(LEN(DynamischeAufgabenDaten[[#This Row],[Aufgaben]])=0,$B$11,INDEX(Aufgaben[],OFFSET(Aufgaben!$B12,ScrollSchrittweite[Scrollschrittweite],0,1,1),2)),"")</f>
        <v>46205</v>
      </c>
      <c r="D21">
        <f ca="1">IFERROR(IF(LEN(DynamischeAufgabenDaten[[#This Row],[Aufgaben]])=0,0,IF(AND(Aufgaben!$C12&lt;=$B$12,Aufgaben!$D12&gt;=$B$12),ABS(OFFSET(Aufgaben!$C12,ScrollSchrittweite[Scrollschrittweite],0,1,1)-$B$12)+1,OFFSET(Aufgaben!$F12,ScrollSchrittweite[Scrollschrittweite],0,1,1))),"")</f>
        <v>15</v>
      </c>
      <c r="E21">
        <f ca="1">IFERROR(IF(LEN(DynamischeAufgabenDaten[[#This Row],[Aufgaben]])=0,"",2),"")</f>
        <v>2</v>
      </c>
      <c r="G21" s="1" t="str">
        <f ca="1">IFERROR(IF(LEN(Meilensteine!D9)=0,"",IF(AND(Meilensteine!D9&lt;=$B$12,Meilensteine!D9&gt;=$B$11-$D$11),Meilensteine!E9,"")),"")</f>
        <v/>
      </c>
      <c r="H21" s="23">
        <f ca="1">IFERROR(IF(LEN(DynamischeMeilensteinDaten[[#This Row],[Meilensteine]])=0,$B$12,Meilensteine!$D9),2)</f>
        <v>46038</v>
      </c>
      <c r="I21" t="str">
        <f ca="1">IFERROR(IF(LEN(DynamischeMeilensteinDaten[[#This Row],[Meilensteine]])=0,"",Meilensteine!$C9),"")</f>
        <v/>
      </c>
    </row>
    <row r="22" spans="1:10" x14ac:dyDescent="0.25">
      <c r="G22" s="1" t="str">
        <f ca="1">IFERROR(IF(LEN(Meilensteine!D10)=0,"",IF(AND(Meilensteine!D10&lt;=$B$12,Meilensteine!D10&gt;=$B$11-$D$11),Meilensteine!E10,"")),"")</f>
        <v/>
      </c>
      <c r="H22" s="23">
        <f ca="1">IFERROR(IF(LEN(DynamischeMeilensteinDaten[[#This Row],[Meilensteine]])=0,$B$12,Meilensteine!$D10),2)</f>
        <v>46038</v>
      </c>
      <c r="I22" t="str">
        <f ca="1">IFERROR(IF(LEN(DynamischeMeilensteinDaten[[#This Row],[Meilensteine]])=0,"",Meilensteine!$C10),"")</f>
        <v/>
      </c>
    </row>
    <row r="23" spans="1:10" x14ac:dyDescent="0.25">
      <c r="G23" s="1" t="str">
        <f ca="1">IFERROR(IF(LEN(Meilensteine!D11)=0,"",IF(AND(Meilensteine!D11&lt;=$B$12,Meilensteine!D11&gt;=$B$11-$D$11),Meilensteine!E11,"")),"")</f>
        <v/>
      </c>
      <c r="H23" s="23">
        <f ca="1">IFERROR(IF(LEN(DynamischeMeilensteinDaten[[#This Row],[Meilensteine]])=0,$B$12,Meilensteine!$D11),2)</f>
        <v>46038</v>
      </c>
      <c r="I23" t="str">
        <f ca="1">IFERROR(IF(LEN(DynamischeMeilensteinDaten[[#This Row],[Meilensteine]])=0,"",Meilensteine!$C11),"")</f>
        <v/>
      </c>
    </row>
    <row r="24" spans="1:10" x14ac:dyDescent="0.25">
      <c r="G24" s="1" t="str">
        <f>IFERROR(IF(LEN(Meilensteine!D12)=0,"",IF(AND(Meilensteine!D12&lt;=$B$12,Meilensteine!D12&gt;=$B$11-$D$11),Meilensteine!E12,"")),"")</f>
        <v/>
      </c>
      <c r="H24" s="23">
        <f ca="1">IFERROR(IF(LEN(DynamischeMeilensteinDaten[[#This Row],[Meilensteine]])=0,$B$12,Meilensteine!$D12),2)</f>
        <v>46038</v>
      </c>
      <c r="I24" t="str">
        <f>IFERROR(IF(LEN(DynamischeMeilensteinDaten[[#This Row],[Meilensteine]])=0,"",Meilensteine!$C12),"")</f>
        <v/>
      </c>
    </row>
    <row r="25" spans="1:10" x14ac:dyDescent="0.25">
      <c r="G25" s="1" t="str">
        <f>IFERROR(IF(LEN(Meilensteine!D13)=0,"",IF(AND(Meilensteine!D13&lt;=$B$12,Meilensteine!D13&gt;=$B$11-$D$11),Meilensteine!E13,"")),"")</f>
        <v/>
      </c>
      <c r="H25" s="23">
        <f ca="1">IFERROR(IF(LEN(DynamischeMeilensteinDaten[[#This Row],[Meilensteine]])=0,$B$12,Meilensteine!$D13),2)</f>
        <v>46038</v>
      </c>
      <c r="I25" t="str">
        <f>IFERROR(IF(LEN(DynamischeMeilensteinDaten[[#This Row],[Meilensteine]])=0,"",Meilensteine!$C13),"")</f>
        <v/>
      </c>
    </row>
    <row r="26" spans="1:10" x14ac:dyDescent="0.25">
      <c r="G26" s="1" t="str">
        <f>IFERROR(IF(LEN(Meilensteine!D14)=0,"",IF(AND(Meilensteine!D14&lt;=$B$12,Meilensteine!D14&gt;=$B$11-$D$11),Meilensteine!E14,"")),"")</f>
        <v/>
      </c>
      <c r="H26" s="23">
        <f ca="1">IFERROR(IF(LEN(DynamischeMeilensteinDaten[[#This Row],[Meilensteine]])=0,$B$12,Meilensteine!$D14),2)</f>
        <v>46038</v>
      </c>
      <c r="I26" t="str">
        <f>IFERROR(IF(LEN(DynamischeMeilensteinDaten[[#This Row],[Meilensteine]])=0,"",Meilensteine!$C14),"")</f>
        <v/>
      </c>
    </row>
    <row r="27" spans="1:10" x14ac:dyDescent="0.25">
      <c r="G27" s="1" t="str">
        <f>IFERROR(IF(LEN(Meilensteine!D15)=0,"",IF(AND(Meilensteine!D15&lt;=$B$12,Meilensteine!D15&gt;=$B$11-$D$11),Meilensteine!E15,"")),"")</f>
        <v/>
      </c>
      <c r="H27" s="23">
        <f ca="1">IFERROR(IF(LEN(DynamischeMeilensteinDaten[[#This Row],[Meilensteine]])=0,$B$12,Meilensteine!$D15),2)</f>
        <v>46038</v>
      </c>
      <c r="I27" t="str">
        <f>IFERROR(IF(LEN(DynamischeMeilensteinDaten[[#This Row],[Meilensteine]])=0,"",Meilensteine!$C15),"")</f>
        <v/>
      </c>
    </row>
    <row r="28" spans="1:10" x14ac:dyDescent="0.25">
      <c r="G28" s="1" t="str">
        <f>IFERROR(IF(LEN(Meilensteine!D16)=0,"",IF(AND(Meilensteine!D16&lt;=$B$12,Meilensteine!D16&gt;=$B$11-$D$11),Meilensteine!E16,"")),"")</f>
        <v/>
      </c>
      <c r="H28" s="23">
        <f ca="1">IFERROR(IF(LEN(DynamischeMeilensteinDaten[[#This Row],[Meilensteine]])=0,$B$12,Meilensteine!$D16),2)</f>
        <v>46038</v>
      </c>
      <c r="I28" t="str">
        <f>IFERROR(IF(LEN(DynamischeMeilensteinDaten[[#This Row],[Meilensteine]])=0,"",Meilensteine!$C16),"")</f>
        <v/>
      </c>
    </row>
    <row r="29" spans="1:10" x14ac:dyDescent="0.25">
      <c r="G29" s="1" t="str">
        <f>IFERROR(IF(LEN(Meilensteine!D17)=0,"",IF(AND(Meilensteine!D17&lt;=$B$12,Meilensteine!D17&gt;=$B$11-$D$11),Meilensteine!E17,"")),"")</f>
        <v/>
      </c>
      <c r="H29" s="23">
        <f ca="1">IFERROR(IF(LEN(DynamischeMeilensteinDaten[[#This Row],[Meilensteine]])=0,$B$12,Meilensteine!$D17),2)</f>
        <v>46038</v>
      </c>
      <c r="I29" t="str">
        <f>IFERROR(IF(LEN(DynamischeMeilensteinDaten[[#This Row],[Meilensteine]])=0,"",Meilensteine!$C17),"")</f>
        <v/>
      </c>
    </row>
    <row r="30" spans="1:10" x14ac:dyDescent="0.25">
      <c r="G30" s="1" t="str">
        <f>IFERROR(IF(LEN(Meilensteine!D18)=0,"",IF(AND(Meilensteine!D18&lt;=$B$12,Meilensteine!D18&gt;=$B$11-$D$11),Meilensteine!E18,"")),"")</f>
        <v/>
      </c>
      <c r="H30" s="23">
        <f ca="1">IFERROR(IF(LEN(DynamischeMeilensteinDaten[[#This Row],[Meilensteine]])=0,$B$12,Meilensteine!$D18),2)</f>
        <v>46038</v>
      </c>
      <c r="I30" t="str">
        <f>IFERROR(IF(LEN(DynamischeMeilensteinDaten[[#This Row],[Meilensteine]])=0,"",Meilensteine!$C18),"")</f>
        <v/>
      </c>
    </row>
    <row r="31" spans="1:10" x14ac:dyDescent="0.25">
      <c r="G31" s="1" t="str">
        <f>IFERROR(IF(LEN(Meilensteine!D19)=0,"",IF(AND(Meilensteine!D19&lt;=$B$12,Meilensteine!D19&gt;=$B$11-$D$11),Meilensteine!E19,"")),"")</f>
        <v/>
      </c>
      <c r="H31" s="23">
        <f ca="1">IFERROR(IF(LEN(DynamischeMeilensteinDaten[[#This Row],[Meilensteine]])=0,$B$12,Meilensteine!$D19),2)</f>
        <v>46038</v>
      </c>
      <c r="I31" t="str">
        <f>IFERROR(IF(LEN(DynamischeMeilensteinDaten[[#This Row],[Meilensteine]])=0,"",Meilensteine!$C19),"")</f>
        <v/>
      </c>
    </row>
    <row r="32" spans="1:10" x14ac:dyDescent="0.25">
      <c r="A32" s="7" t="s">
        <v>48</v>
      </c>
      <c r="G32" s="1" t="str">
        <f>IFERROR(IF(LEN(Meilensteine!D20)=0,"",IF(AND(Meilensteine!D20&lt;=$B$12,Meilensteine!D20&gt;=$B$11-$D$11),Meilensteine!E20,"")),"")</f>
        <v/>
      </c>
      <c r="H32" s="23">
        <f ca="1">IFERROR(IF(LEN(DynamischeMeilensteinDaten[[#This Row],[Meilensteine]])=0,$B$12,Meilensteine!$D20),2)</f>
        <v>46038</v>
      </c>
      <c r="I32" t="str">
        <f>IFERROR(IF(LEN(DynamischeMeilensteinDaten[[#This Row],[Meilensteine]])=0,"",Meilensteine!$C20),"")</f>
        <v/>
      </c>
      <c r="J32" t="s">
        <v>61</v>
      </c>
    </row>
  </sheetData>
  <printOptions horizontalCentered="1"/>
  <pageMargins left="0.7" right="0.7" top="0.75" bottom="0.75" header="0.3" footer="0.3"/>
  <pageSetup paperSize="9" scale="25" fitToHeight="0" orientation="portrait" horizontalDpi="1200" verticalDpi="1200" r:id="rId1"/>
  <headerFooter differentFirst="1">
    <oddFooter>Page &amp;P of &amp;N</oddFooter>
  </headerFooter>
  <ignoredErrors>
    <ignoredError sqref="B11:B12 E15:E21" calculatedColumn="1"/>
  </ignoredErrors>
  <tableParts count="6">
    <tablePart r:id="rId2"/>
    <tablePart r:id="rId3"/>
    <tablePart r:id="rId4"/>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B8C2C39-6C63-4DAC-A581-642896D508D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4E409AAC-1DBD-40ED-8B52-D43EC16B40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DF417C6-B3F7-4801-B644-8A675B87291C}">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TM56185482</Template>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1</vt:i4>
      </vt:variant>
    </vt:vector>
  </HeadingPairs>
  <TitlesOfParts>
    <vt:vector size="6" baseType="lpstr">
      <vt:lpstr>Über</vt:lpstr>
      <vt:lpstr>Meilensteine</vt:lpstr>
      <vt:lpstr>Aufgaben</vt:lpstr>
      <vt:lpstr>Gantt-Diagramm</vt:lpstr>
      <vt:lpstr>Dynam. Diagrammdaten (ausgebl.)</vt:lpstr>
      <vt:lpstr>Nachverfolgen_Heute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lastModifiedBy>Omid Fatehi</cp:lastModifiedBy>
  <dcterms:created xsi:type="dcterms:W3CDTF">2024-01-10T06:43:06Z</dcterms:created>
  <dcterms:modified xsi:type="dcterms:W3CDTF">2025-07-06T16:01:24Z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