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80" windowWidth="20115" windowHeight="9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5" i="1" l="1"/>
  <c r="Q7" i="1"/>
  <c r="Q8" i="1"/>
  <c r="Q9" i="1"/>
  <c r="Q10" i="1"/>
  <c r="Q11" i="1"/>
  <c r="Q12" i="1"/>
  <c r="Q13" i="1"/>
  <c r="Q14" i="1"/>
  <c r="Q6" i="1"/>
  <c r="L7" i="1"/>
  <c r="P6" i="1"/>
  <c r="P7" i="1"/>
  <c r="P8" i="1"/>
  <c r="P9" i="1"/>
  <c r="P10" i="1"/>
  <c r="P11" i="1"/>
  <c r="P12" i="1"/>
  <c r="P13" i="1"/>
  <c r="P14" i="1"/>
  <c r="P5" i="1"/>
  <c r="H5" i="1"/>
  <c r="K6" i="1"/>
  <c r="K7" i="1"/>
  <c r="K8" i="1"/>
  <c r="K9" i="1"/>
  <c r="K10" i="1"/>
  <c r="K11" i="1"/>
  <c r="K12" i="1"/>
  <c r="K13" i="1"/>
  <c r="K14" i="1"/>
  <c r="K5" i="1"/>
  <c r="J7" i="1"/>
  <c r="N7" i="1" s="1"/>
  <c r="J8" i="1"/>
  <c r="J9" i="1"/>
  <c r="N9" i="1" s="1"/>
  <c r="J10" i="1"/>
  <c r="N10" i="1" s="1"/>
  <c r="J11" i="1"/>
  <c r="N11" i="1" s="1"/>
  <c r="J12" i="1"/>
  <c r="N12" i="1" s="1"/>
  <c r="J13" i="1"/>
  <c r="N13" i="1" s="1"/>
  <c r="J14" i="1"/>
  <c r="J6" i="1"/>
  <c r="N6" i="1" s="1"/>
  <c r="J5" i="1"/>
  <c r="N5" i="1" s="1"/>
  <c r="I6" i="1"/>
  <c r="I7" i="1"/>
  <c r="I8" i="1"/>
  <c r="I9" i="1"/>
  <c r="I10" i="1"/>
  <c r="I11" i="1"/>
  <c r="I12" i="1"/>
  <c r="I13" i="1"/>
  <c r="I14" i="1"/>
  <c r="I5" i="1"/>
  <c r="H6" i="1"/>
  <c r="H7" i="1"/>
  <c r="H8" i="1"/>
  <c r="H9" i="1"/>
  <c r="H10" i="1"/>
  <c r="H11" i="1"/>
  <c r="H12" i="1"/>
  <c r="H13" i="1"/>
  <c r="H14" i="1"/>
  <c r="G6" i="1"/>
  <c r="M6" i="1" s="1"/>
  <c r="G7" i="1"/>
  <c r="M7" i="1" s="1"/>
  <c r="G8" i="1"/>
  <c r="M8" i="1" s="1"/>
  <c r="G9" i="1"/>
  <c r="M9" i="1" s="1"/>
  <c r="G10" i="1"/>
  <c r="M10" i="1" s="1"/>
  <c r="G11" i="1"/>
  <c r="M11" i="1" s="1"/>
  <c r="G12" i="1"/>
  <c r="M12" i="1" s="1"/>
  <c r="G13" i="1"/>
  <c r="M13" i="1" s="1"/>
  <c r="G14" i="1"/>
  <c r="M14" i="1" s="1"/>
  <c r="G5" i="1"/>
  <c r="M5" i="1" s="1"/>
  <c r="F5" i="1"/>
  <c r="L5" i="1" s="1"/>
  <c r="F6" i="1"/>
  <c r="F7" i="1"/>
  <c r="F8" i="1"/>
  <c r="F9" i="1"/>
  <c r="L9" i="1" s="1"/>
  <c r="F10" i="1"/>
  <c r="L10" i="1" s="1"/>
  <c r="F11" i="1"/>
  <c r="L11" i="1" s="1"/>
  <c r="F12" i="1"/>
  <c r="F13" i="1"/>
  <c r="L13" i="1" s="1"/>
  <c r="F14" i="1"/>
  <c r="E6" i="1"/>
  <c r="E7" i="1"/>
  <c r="E8" i="1"/>
  <c r="E9" i="1"/>
  <c r="E10" i="1"/>
  <c r="E11" i="1"/>
  <c r="E12" i="1"/>
  <c r="E13" i="1"/>
  <c r="E14" i="1"/>
  <c r="E5" i="1"/>
  <c r="D6" i="1"/>
  <c r="O6" i="1" s="1"/>
  <c r="D7" i="1"/>
  <c r="O7" i="1" s="1"/>
  <c r="D8" i="1"/>
  <c r="O8" i="1" s="1"/>
  <c r="D9" i="1"/>
  <c r="O9" i="1" s="1"/>
  <c r="D10" i="1"/>
  <c r="O10" i="1" s="1"/>
  <c r="D11" i="1"/>
  <c r="O11" i="1" s="1"/>
  <c r="D12" i="1"/>
  <c r="O12" i="1" s="1"/>
  <c r="D13" i="1"/>
  <c r="O13" i="1" s="1"/>
  <c r="D14" i="1"/>
  <c r="O14" i="1" s="1"/>
  <c r="D5" i="1"/>
  <c r="O5" i="1" s="1"/>
  <c r="N14" i="1" l="1"/>
  <c r="N8" i="1"/>
  <c r="L14" i="1"/>
  <c r="L12" i="1"/>
  <c r="L8" i="1"/>
  <c r="L6" i="1"/>
</calcChain>
</file>

<file path=xl/sharedStrings.xml><?xml version="1.0" encoding="utf-8"?>
<sst xmlns="http://schemas.openxmlformats.org/spreadsheetml/2006/main" count="68" uniqueCount="67">
  <si>
    <t>NO</t>
  </si>
  <si>
    <t>NAMA PEGAWAI</t>
  </si>
  <si>
    <t>KODE PEGAWAI</t>
  </si>
  <si>
    <t>STATUS</t>
  </si>
  <si>
    <t>JENIS KELAMIN</t>
  </si>
  <si>
    <t>STATUS PERKAWINAN</t>
  </si>
  <si>
    <t>JUMLAH ANAK</t>
  </si>
  <si>
    <t>PENDIDIKAN TERAKHIR</t>
  </si>
  <si>
    <t>BAGIAN KERJA</t>
  </si>
  <si>
    <t>MASA KERJA</t>
  </si>
  <si>
    <t>GAJI POKOK</t>
  </si>
  <si>
    <t>TUNJANGAN</t>
  </si>
  <si>
    <t>SUAMI/ISTRI</t>
  </si>
  <si>
    <t>ANAK</t>
  </si>
  <si>
    <t>Gunawan</t>
  </si>
  <si>
    <t>T/L/M/3/SA/OPR/12</t>
  </si>
  <si>
    <t>Anwar</t>
  </si>
  <si>
    <t>T/L/M/4/S1/TEK/05</t>
  </si>
  <si>
    <t>Hanif</t>
  </si>
  <si>
    <t>H/L/B/0/SM/OPR/10</t>
  </si>
  <si>
    <t>Andiena</t>
  </si>
  <si>
    <t>T/P/M/1/SA/OPR/13</t>
  </si>
  <si>
    <t>Ulfah</t>
  </si>
  <si>
    <t>H/P/M/2/SA/PAC/08</t>
  </si>
  <si>
    <t>Yasin</t>
  </si>
  <si>
    <t>T/L/B/0/SM/GUD/06</t>
  </si>
  <si>
    <t>Panji</t>
  </si>
  <si>
    <t>T/L/M/4/SM/GUD/02</t>
  </si>
  <si>
    <t>Putri</t>
  </si>
  <si>
    <t>H/P/M/3/SA/PAC/04</t>
  </si>
  <si>
    <t>Lynda</t>
  </si>
  <si>
    <t>T/P/B/0/SA/OPR/09</t>
  </si>
  <si>
    <t>Uddin</t>
  </si>
  <si>
    <t>T/L/M/4/SM/TEK/15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</si>
  <si>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Isilah tabel data dengan menggunakan ketentuan sebagai berikut: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</si>
  <si>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Status Kerja</t>
    </r>
    <r>
      <rPr>
        <sz val="11"/>
        <color theme="1"/>
        <rFont val="Times New Roman"/>
        <family val="1"/>
      </rPr>
      <t>: diisi dari kode pegawai, yaitu karakter ke-1,</t>
    </r>
  </si>
  <si>
    <t>T = Tetap, H=Honorer</t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</si>
  <si>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Times New Roman"/>
        <family val="1"/>
      </rPr>
      <t>Jenis Kelamin</t>
    </r>
    <r>
      <rPr>
        <sz val="11"/>
        <color theme="1"/>
        <rFont val="Times New Roman"/>
        <family val="1"/>
      </rPr>
      <t>: diisi dari kode pegawai, yaitu karakter ke-3,</t>
    </r>
  </si>
  <si>
    <t>L=Laki-laki, P=Perempuan</t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</si>
  <si>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Status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Perkawinan</t>
    </r>
    <r>
      <rPr>
        <sz val="11"/>
        <color theme="1"/>
        <rFont val="Times New Roman"/>
        <family val="1"/>
      </rPr>
      <t>: diisi dari kode pegawai, yaitu karakter ke-5,</t>
    </r>
  </si>
  <si>
    <t>M=Menikah, B=Bujang</t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</si>
  <si>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Times New Roman"/>
        <family val="1"/>
      </rPr>
      <t>Jumlah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Anak</t>
    </r>
    <r>
      <rPr>
        <sz val="11"/>
        <color theme="1"/>
        <rFont val="Times New Roman"/>
        <family val="1"/>
      </rPr>
      <t>: diisi dari kode pegawai,  yaitu karakter ke-7</t>
    </r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</si>
  <si>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Pendidikan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Terakhir</t>
    </r>
    <r>
      <rPr>
        <sz val="11"/>
        <color theme="1"/>
        <rFont val="Times New Roman"/>
        <family val="1"/>
      </rPr>
      <t>: dicari dengan fungsi lookup dari tabel bantu</t>
    </r>
  </si>
  <si>
    <r>
      <t>f.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Bagian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Kerja</t>
    </r>
    <r>
      <rPr>
        <sz val="11"/>
        <color theme="1"/>
        <rFont val="Times New Roman"/>
        <family val="1"/>
      </rPr>
      <t>: diisi dari kode pegawai, yaitu karakter ke-12,13,14, dengan keterangan sebagai berikut: OPR=Operator, TEK=Teknisi, PAC=Packing dan GUD=Gudang</t>
    </r>
  </si>
  <si>
    <r>
      <t>g.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Masa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Kerja</t>
    </r>
    <r>
      <rPr>
        <sz val="11"/>
        <color theme="1"/>
        <rFont val="Times New Roman"/>
        <family val="1"/>
      </rPr>
      <t>: diisi berdasarkan 2 karakter terakhir dari kode pegawai</t>
    </r>
  </si>
  <si>
    <r>
      <t>h.</t>
    </r>
    <r>
      <rPr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Times New Roman"/>
        <family val="1"/>
      </rPr>
      <t>Gaji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Pokok</t>
    </r>
    <r>
      <rPr>
        <sz val="11"/>
        <color theme="1"/>
        <rFont val="Times New Roman"/>
        <family val="1"/>
      </rPr>
      <t>: dicar dengan fungsi lookup dari tabel bantu</t>
    </r>
  </si>
  <si>
    <r>
      <t>i.</t>
    </r>
    <r>
      <rPr>
        <sz val="7"/>
        <color theme="1"/>
        <rFont val="Times New Roman"/>
        <family val="1"/>
      </rPr>
      <t xml:space="preserve">        </t>
    </r>
    <r>
      <rPr>
        <b/>
        <sz val="11"/>
        <color theme="1"/>
        <rFont val="Times New Roman"/>
        <family val="1"/>
      </rPr>
      <t>Tunjangan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Suami/Istri</t>
    </r>
    <r>
      <rPr>
        <sz val="11"/>
        <color theme="1"/>
        <rFont val="Times New Roman"/>
        <family val="1"/>
      </rPr>
      <t>: diberikan khusus bagi pegawai tetap yang sudah menikah, yaitu 10% dari gaji pokok</t>
    </r>
  </si>
  <si>
    <r>
      <t>j.</t>
    </r>
    <r>
      <rPr>
        <sz val="7"/>
        <color theme="1"/>
        <rFont val="Times New Roman"/>
        <family val="1"/>
      </rPr>
      <t xml:space="preserve">        </t>
    </r>
    <r>
      <rPr>
        <b/>
        <sz val="11"/>
        <color theme="1"/>
        <rFont val="Times New Roman"/>
        <family val="1"/>
      </rPr>
      <t>Tunjangan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Anak</t>
    </r>
    <r>
      <rPr>
        <sz val="11"/>
        <color theme="1"/>
        <rFont val="Times New Roman"/>
        <family val="1"/>
      </rPr>
      <t>: diberikan kepada semua pegawai yaitu 5% dari gaji pokok/anak (jumlah yang mendapatkan tunjangan maksimal 3 anak saja)</t>
    </r>
  </si>
  <si>
    <r>
      <t>k.</t>
    </r>
    <r>
      <rPr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Times New Roman"/>
        <family val="1"/>
      </rPr>
      <t>Tunjangan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Masa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Kerja</t>
    </r>
    <r>
      <rPr>
        <sz val="11"/>
        <color theme="1"/>
        <rFont val="Times New Roman"/>
        <family val="1"/>
      </rPr>
      <t>: diberikan kepada pegawai tetap yang masa kerjanya &gt;= 10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>, yaitu 7,5% dari gaji pokok</t>
    </r>
  </si>
  <si>
    <r>
      <t>l.</t>
    </r>
    <r>
      <rPr>
        <sz val="7"/>
        <color theme="1"/>
        <rFont val="Times New Roman"/>
        <family val="1"/>
      </rPr>
      <t xml:space="preserve">        </t>
    </r>
    <r>
      <rPr>
        <b/>
        <sz val="11"/>
        <color theme="1"/>
        <rFont val="Times New Roman"/>
        <family val="1"/>
      </rPr>
      <t>Potongan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Hari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Tua</t>
    </r>
    <r>
      <rPr>
        <sz val="11"/>
        <color theme="1"/>
        <rFont val="Times New Roman"/>
        <family val="1"/>
      </rPr>
      <t>: dikenakan khusus bagi pegawai tetap saja, yaitu 1,5% dari gaji pokok;</t>
    </r>
  </si>
  <si>
    <r>
      <t>m.</t>
    </r>
    <r>
      <rPr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Potongan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Asuransi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Kecelakaan</t>
    </r>
    <r>
      <rPr>
        <sz val="11"/>
        <color theme="1"/>
        <rFont val="Times New Roman"/>
        <family val="1"/>
      </rPr>
      <t>: dikenakan bagi pegawai tetap saja, yaitu 3% dari gaji pokok;</t>
    </r>
  </si>
  <si>
    <r>
      <t>n.</t>
    </r>
    <r>
      <rPr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Times New Roman"/>
        <family val="1"/>
      </rPr>
      <t>Gaji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Bersih</t>
    </r>
    <r>
      <rPr>
        <sz val="11"/>
        <color theme="1"/>
        <rFont val="Times New Roman"/>
        <family val="1"/>
      </rPr>
      <t>: Gaji Pokok + semua Tunjangan – Potongan;</t>
    </r>
  </si>
  <si>
    <t>Tabel bantu</t>
  </si>
  <si>
    <t>Kode Pegawai</t>
  </si>
  <si>
    <t>SA</t>
  </si>
  <si>
    <t>SM</t>
  </si>
  <si>
    <t>S1</t>
  </si>
  <si>
    <t>Pendidikan Terakhir</t>
  </si>
  <si>
    <t>SLTA</t>
  </si>
  <si>
    <t>Sarjana Muda</t>
  </si>
  <si>
    <t>Sarjana</t>
  </si>
  <si>
    <t>Gaji Pokok</t>
  </si>
  <si>
    <t>LATIHAN EXCEL 2</t>
  </si>
  <si>
    <t>POTONGAN</t>
  </si>
  <si>
    <t>HARI TUA</t>
  </si>
  <si>
    <t>ASURANSI KECELAKAAN</t>
  </si>
  <si>
    <t>GAJI BERSIH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</si>
</sst>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_([$Rp-421]* #,##0.00_);_([$Rp-421]* \(#,##0.00\);_([$Rp-421]* &quot;-&quot;??_);_(@_)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2" borderId="0"/>
    <xf numFmtId="16" fontId="4" fillId="0" borderId="0" applyNumberFormat="0" applyFont="0" applyFill="0" applyBorder="0">
      <alignment horizontal="left"/>
    </xf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1"/>
    <xf numFmtId="0" fontId="1" fillId="0" borderId="1" xfId="1" applyBorder="1"/>
    <xf numFmtId="0" fontId="6" fillId="0" borderId="0" xfId="1" applyFont="1" applyAlignment="1">
      <alignment horizontal="left" indent="3"/>
    </xf>
    <xf numFmtId="0" fontId="6" fillId="0" borderId="0" xfId="1" applyFont="1" applyAlignment="1">
      <alignment horizontal="left" indent="6"/>
    </xf>
    <xf numFmtId="0" fontId="1" fillId="0" borderId="1" xfId="1" applyBorder="1" applyAlignment="1">
      <alignment horizontal="center" vertical="center"/>
    </xf>
    <xf numFmtId="168" fontId="1" fillId="0" borderId="1" xfId="2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left" indent="1"/>
    </xf>
    <xf numFmtId="0" fontId="0" fillId="0" borderId="0" xfId="0" applyAlignment="1">
      <alignment horizontal="center"/>
    </xf>
    <xf numFmtId="0" fontId="1" fillId="0" borderId="1" xfId="1" applyBorder="1" applyAlignment="1">
      <alignment horizontal="center"/>
    </xf>
    <xf numFmtId="168" fontId="0" fillId="0" borderId="1" xfId="0" applyNumberFormat="1" applyBorder="1"/>
    <xf numFmtId="0" fontId="5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</cellXfs>
  <cellStyles count="10">
    <cellStyle name="Currency 2" xfId="2"/>
    <cellStyle name="Dezimal [0]_Compiling Utility Macros" xfId="4"/>
    <cellStyle name="Dezimal_Compiling Utility Macros" xfId="5"/>
    <cellStyle name="Normal" xfId="0" builtinId="0"/>
    <cellStyle name="Normal 2" xfId="3"/>
    <cellStyle name="Normal 3" xfId="1"/>
    <cellStyle name="Standard_Anpassen der Amortisation" xfId="6"/>
    <cellStyle name="update" xfId="7"/>
    <cellStyle name="Währung [0]_Compiling Utility Macros" xfId="8"/>
    <cellStyle name="Währung_Compiling Utility Macros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topLeftCell="F1" zoomScaleNormal="100" workbookViewId="0">
      <selection activeCell="Q6" sqref="Q6"/>
    </sheetView>
  </sheetViews>
  <sheetFormatPr defaultRowHeight="15" x14ac:dyDescent="0.25"/>
  <cols>
    <col min="1" max="1" width="6.7109375" customWidth="1"/>
    <col min="2" max="2" width="17.28515625" customWidth="1"/>
    <col min="3" max="3" width="23.42578125" customWidth="1"/>
    <col min="4" max="4" width="16.28515625" customWidth="1"/>
    <col min="5" max="5" width="17" customWidth="1"/>
    <col min="6" max="6" width="23.140625" bestFit="1" customWidth="1"/>
    <col min="8" max="8" width="13.5703125" customWidth="1"/>
    <col min="11" max="11" width="18" customWidth="1"/>
    <col min="12" max="13" width="15.140625" customWidth="1"/>
    <col min="14" max="14" width="14" customWidth="1"/>
    <col min="15" max="15" width="12.85546875" customWidth="1"/>
    <col min="16" max="16" width="13.140625" customWidth="1"/>
    <col min="17" max="17" width="16" customWidth="1"/>
  </cols>
  <sheetData>
    <row r="1" spans="1:17" x14ac:dyDescent="0.25">
      <c r="A1" s="9" t="s">
        <v>62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3" spans="1:17" ht="19.5" customHeight="1" x14ac:dyDescent="0.25">
      <c r="A3" s="12" t="s">
        <v>0</v>
      </c>
      <c r="B3" s="21" t="s">
        <v>1</v>
      </c>
      <c r="C3" s="13" t="s">
        <v>2</v>
      </c>
      <c r="D3" s="12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2" t="s">
        <v>10</v>
      </c>
      <c r="L3" s="12" t="s">
        <v>11</v>
      </c>
      <c r="M3" s="12"/>
      <c r="N3" s="12"/>
      <c r="O3" s="14" t="s">
        <v>63</v>
      </c>
      <c r="P3" s="14"/>
      <c r="Q3" s="15" t="s">
        <v>66</v>
      </c>
    </row>
    <row r="4" spans="1:17" ht="27.75" customHeight="1" x14ac:dyDescent="0.25">
      <c r="A4" s="12"/>
      <c r="B4" s="22"/>
      <c r="C4" s="13"/>
      <c r="D4" s="12"/>
      <c r="E4" s="13"/>
      <c r="F4" s="13"/>
      <c r="G4" s="13"/>
      <c r="H4" s="13"/>
      <c r="I4" s="13"/>
      <c r="J4" s="13"/>
      <c r="K4" s="12"/>
      <c r="L4" s="16" t="s">
        <v>12</v>
      </c>
      <c r="M4" s="17" t="s">
        <v>13</v>
      </c>
      <c r="N4" s="16" t="s">
        <v>9</v>
      </c>
      <c r="O4" s="18" t="s">
        <v>64</v>
      </c>
      <c r="P4" s="19" t="s">
        <v>65</v>
      </c>
      <c r="Q4" s="20"/>
    </row>
    <row r="5" spans="1:17" x14ac:dyDescent="0.25">
      <c r="A5" s="5">
        <v>1</v>
      </c>
      <c r="B5" s="2" t="s">
        <v>14</v>
      </c>
      <c r="C5" s="8" t="s">
        <v>15</v>
      </c>
      <c r="D5" s="10" t="str">
        <f>IF(LEFT(C5,1)="T","Tetap","Honorer")</f>
        <v>Tetap</v>
      </c>
      <c r="E5" s="10" t="str">
        <f>IF(MID(C5,3,1)="L","Laki - Laki","Perempuan")</f>
        <v>Laki - Laki</v>
      </c>
      <c r="F5" s="10" t="str">
        <f>IF(MID(C5,5,1)="M","Menikah","Bujang")</f>
        <v>Menikah</v>
      </c>
      <c r="G5" s="10" t="str">
        <f>MID(C5,7,1)</f>
        <v>3</v>
      </c>
      <c r="H5" s="2" t="str">
        <f>HLOOKUP(MID(C5,9,2),$D$38:$F$39,2,FALSE)</f>
        <v>SLTA</v>
      </c>
      <c r="I5" s="2" t="str">
        <f>IF(MID(C5,12,3)="OPR","Operator",IF(MID(C5,12,3)="TEK","Teknisi",IF(MID(C5,12,3)="PAC","Packing","Gudang")))</f>
        <v>Operator</v>
      </c>
      <c r="J5" s="2" t="str">
        <f>RIGHT(C5,2)</f>
        <v>12</v>
      </c>
      <c r="K5" s="6">
        <f>HLOOKUP(MID(C5,9,2),$D$38:$F$40,3,FALSE)</f>
        <v>750000</v>
      </c>
      <c r="L5" s="6">
        <f>IF(F5="menikah",10%*K5,"-")</f>
        <v>75000</v>
      </c>
      <c r="M5" s="6">
        <f>IF(OR(G5&gt;0,G5&lt;=3),K5*5%*G5,K5*5%*3)</f>
        <v>112500</v>
      </c>
      <c r="N5" s="6">
        <f>IF(J5&gt;="10",K5*7.5%,"-")</f>
        <v>56250</v>
      </c>
      <c r="O5" s="6">
        <f>IF(D5="TETAP",1.5%*K5,"-")</f>
        <v>11250</v>
      </c>
      <c r="P5" s="6">
        <f>IF(D5="TETAP",3%*K5,"-")</f>
        <v>22500</v>
      </c>
      <c r="Q5" s="11">
        <f>SUM(K5:N5)-SUM(O5:P5)</f>
        <v>960000</v>
      </c>
    </row>
    <row r="6" spans="1:17" x14ac:dyDescent="0.25">
      <c r="A6" s="5">
        <v>2</v>
      </c>
      <c r="B6" s="2" t="s">
        <v>16</v>
      </c>
      <c r="C6" s="8" t="s">
        <v>17</v>
      </c>
      <c r="D6" s="10" t="str">
        <f t="shared" ref="D6:D14" si="0">IF(LEFT(C6,1)="T","Tetap","Honorer")</f>
        <v>Tetap</v>
      </c>
      <c r="E6" s="10" t="str">
        <f t="shared" ref="E6:E14" si="1">IF(MID(C6,3,1)="L","Laki - Laki","Perempuan")</f>
        <v>Laki - Laki</v>
      </c>
      <c r="F6" s="10" t="str">
        <f t="shared" ref="F6:F14" si="2">IF(MID(C6,5,1)="M","Menikah","Bujang")</f>
        <v>Menikah</v>
      </c>
      <c r="G6" s="10" t="str">
        <f t="shared" ref="G6:G14" si="3">MID(C6,7,1)</f>
        <v>4</v>
      </c>
      <c r="H6" s="2" t="str">
        <f t="shared" ref="H6:H14" si="4">HLOOKUP(MID(C6,9,2),$D$38:$F$39,2,FALSE)</f>
        <v>Sarjana</v>
      </c>
      <c r="I6" s="2" t="str">
        <f t="shared" ref="I6:I14" si="5">IF(MID(C6,12,3)="OPR","Operator",IF(MID(C6,12,3)="TEK","Teknisi",IF(MID(C6,12,3)="PAC","Packing","Gudang")))</f>
        <v>Teknisi</v>
      </c>
      <c r="J6" s="2" t="str">
        <f>RIGHT(C6,2)</f>
        <v>05</v>
      </c>
      <c r="K6" s="6">
        <f t="shared" ref="K6:K14" si="6">HLOOKUP(MID(C6,9,2),$D$38:$F$40,3,FALSE)</f>
        <v>1200000</v>
      </c>
      <c r="L6" s="6">
        <f t="shared" ref="L6:L14" si="7">IF(F6="menikah",10%*K6,"-")</f>
        <v>120000</v>
      </c>
      <c r="M6" s="6">
        <f t="shared" ref="M6:M14" si="8">IF(OR(G6&gt;0,G6&lt;=3),K6*5%*G6,K6*5%*3)</f>
        <v>240000</v>
      </c>
      <c r="N6" s="6" t="str">
        <f t="shared" ref="N6:N14" si="9">IF(J6&gt;="10",K6*7.5%,"-")</f>
        <v>-</v>
      </c>
      <c r="O6" s="6">
        <f t="shared" ref="O6:O14" si="10">IF(D6="TETAP",1.5%*K6,"-")</f>
        <v>18000</v>
      </c>
      <c r="P6" s="6">
        <f t="shared" ref="P6:P14" si="11">IF(D6="TETAP",3%*K6,"-")</f>
        <v>36000</v>
      </c>
      <c r="Q6" s="11">
        <f>SUM(K6:N6)-SUM(O6:P6)</f>
        <v>1506000</v>
      </c>
    </row>
    <row r="7" spans="1:17" x14ac:dyDescent="0.25">
      <c r="A7" s="5">
        <v>3</v>
      </c>
      <c r="B7" s="2" t="s">
        <v>18</v>
      </c>
      <c r="C7" s="8" t="s">
        <v>19</v>
      </c>
      <c r="D7" s="10" t="str">
        <f t="shared" si="0"/>
        <v>Honorer</v>
      </c>
      <c r="E7" s="10" t="str">
        <f t="shared" si="1"/>
        <v>Laki - Laki</v>
      </c>
      <c r="F7" s="10" t="str">
        <f t="shared" si="2"/>
        <v>Bujang</v>
      </c>
      <c r="G7" s="10" t="str">
        <f t="shared" si="3"/>
        <v>0</v>
      </c>
      <c r="H7" s="2" t="str">
        <f t="shared" si="4"/>
        <v>Sarjana Muda</v>
      </c>
      <c r="I7" s="2" t="str">
        <f t="shared" si="5"/>
        <v>Operator</v>
      </c>
      <c r="J7" s="2" t="str">
        <f t="shared" ref="J7:J14" si="12">RIGHT(C7,2)</f>
        <v>10</v>
      </c>
      <c r="K7" s="6">
        <f t="shared" si="6"/>
        <v>1000000</v>
      </c>
      <c r="L7" s="6" t="str">
        <f t="shared" si="7"/>
        <v>-</v>
      </c>
      <c r="M7" s="6">
        <f t="shared" si="8"/>
        <v>0</v>
      </c>
      <c r="N7" s="6">
        <f t="shared" si="9"/>
        <v>75000</v>
      </c>
      <c r="O7" s="6" t="str">
        <f t="shared" si="10"/>
        <v>-</v>
      </c>
      <c r="P7" s="6" t="str">
        <f t="shared" si="11"/>
        <v>-</v>
      </c>
      <c r="Q7" s="11">
        <f t="shared" ref="Q7:Q14" si="13">SUM(K7:N7)-SUM(O7:P7)</f>
        <v>1075000</v>
      </c>
    </row>
    <row r="8" spans="1:17" x14ac:dyDescent="0.25">
      <c r="A8" s="5">
        <v>4</v>
      </c>
      <c r="B8" s="2" t="s">
        <v>20</v>
      </c>
      <c r="C8" s="8" t="s">
        <v>21</v>
      </c>
      <c r="D8" s="10" t="str">
        <f t="shared" si="0"/>
        <v>Tetap</v>
      </c>
      <c r="E8" s="10" t="str">
        <f t="shared" si="1"/>
        <v>Perempuan</v>
      </c>
      <c r="F8" s="10" t="str">
        <f t="shared" si="2"/>
        <v>Menikah</v>
      </c>
      <c r="G8" s="10" t="str">
        <f t="shared" si="3"/>
        <v>1</v>
      </c>
      <c r="H8" s="2" t="str">
        <f t="shared" si="4"/>
        <v>SLTA</v>
      </c>
      <c r="I8" s="2" t="str">
        <f t="shared" si="5"/>
        <v>Operator</v>
      </c>
      <c r="J8" s="2" t="str">
        <f t="shared" si="12"/>
        <v>13</v>
      </c>
      <c r="K8" s="6">
        <f t="shared" si="6"/>
        <v>750000</v>
      </c>
      <c r="L8" s="6">
        <f t="shared" si="7"/>
        <v>75000</v>
      </c>
      <c r="M8" s="6">
        <f t="shared" si="8"/>
        <v>37500</v>
      </c>
      <c r="N8" s="6">
        <f t="shared" si="9"/>
        <v>56250</v>
      </c>
      <c r="O8" s="6">
        <f t="shared" si="10"/>
        <v>11250</v>
      </c>
      <c r="P8" s="6">
        <f t="shared" si="11"/>
        <v>22500</v>
      </c>
      <c r="Q8" s="11">
        <f t="shared" si="13"/>
        <v>885000</v>
      </c>
    </row>
    <row r="9" spans="1:17" x14ac:dyDescent="0.25">
      <c r="A9" s="5">
        <v>5</v>
      </c>
      <c r="B9" s="2" t="s">
        <v>22</v>
      </c>
      <c r="C9" s="8" t="s">
        <v>23</v>
      </c>
      <c r="D9" s="10" t="str">
        <f t="shared" si="0"/>
        <v>Honorer</v>
      </c>
      <c r="E9" s="10" t="str">
        <f t="shared" si="1"/>
        <v>Perempuan</v>
      </c>
      <c r="F9" s="10" t="str">
        <f t="shared" si="2"/>
        <v>Menikah</v>
      </c>
      <c r="G9" s="10" t="str">
        <f t="shared" si="3"/>
        <v>2</v>
      </c>
      <c r="H9" s="2" t="str">
        <f t="shared" si="4"/>
        <v>SLTA</v>
      </c>
      <c r="I9" s="2" t="str">
        <f t="shared" si="5"/>
        <v>Packing</v>
      </c>
      <c r="J9" s="2" t="str">
        <f t="shared" si="12"/>
        <v>08</v>
      </c>
      <c r="K9" s="6">
        <f t="shared" si="6"/>
        <v>750000</v>
      </c>
      <c r="L9" s="6">
        <f t="shared" si="7"/>
        <v>75000</v>
      </c>
      <c r="M9" s="6">
        <f t="shared" si="8"/>
        <v>75000</v>
      </c>
      <c r="N9" s="6" t="str">
        <f t="shared" si="9"/>
        <v>-</v>
      </c>
      <c r="O9" s="6" t="str">
        <f t="shared" si="10"/>
        <v>-</v>
      </c>
      <c r="P9" s="6" t="str">
        <f t="shared" si="11"/>
        <v>-</v>
      </c>
      <c r="Q9" s="11">
        <f t="shared" si="13"/>
        <v>900000</v>
      </c>
    </row>
    <row r="10" spans="1:17" x14ac:dyDescent="0.25">
      <c r="A10" s="5">
        <v>6</v>
      </c>
      <c r="B10" s="2" t="s">
        <v>24</v>
      </c>
      <c r="C10" s="8" t="s">
        <v>25</v>
      </c>
      <c r="D10" s="10" t="str">
        <f t="shared" si="0"/>
        <v>Tetap</v>
      </c>
      <c r="E10" s="10" t="str">
        <f t="shared" si="1"/>
        <v>Laki - Laki</v>
      </c>
      <c r="F10" s="10" t="str">
        <f t="shared" si="2"/>
        <v>Bujang</v>
      </c>
      <c r="G10" s="10" t="str">
        <f t="shared" si="3"/>
        <v>0</v>
      </c>
      <c r="H10" s="2" t="str">
        <f t="shared" si="4"/>
        <v>Sarjana Muda</v>
      </c>
      <c r="I10" s="2" t="str">
        <f t="shared" si="5"/>
        <v>Gudang</v>
      </c>
      <c r="J10" s="2" t="str">
        <f t="shared" si="12"/>
        <v>06</v>
      </c>
      <c r="K10" s="6">
        <f t="shared" si="6"/>
        <v>1000000</v>
      </c>
      <c r="L10" s="6" t="str">
        <f t="shared" si="7"/>
        <v>-</v>
      </c>
      <c r="M10" s="6">
        <f t="shared" si="8"/>
        <v>0</v>
      </c>
      <c r="N10" s="6" t="str">
        <f t="shared" si="9"/>
        <v>-</v>
      </c>
      <c r="O10" s="6">
        <f t="shared" si="10"/>
        <v>15000</v>
      </c>
      <c r="P10" s="6">
        <f t="shared" si="11"/>
        <v>30000</v>
      </c>
      <c r="Q10" s="11">
        <f t="shared" si="13"/>
        <v>955000</v>
      </c>
    </row>
    <row r="11" spans="1:17" x14ac:dyDescent="0.25">
      <c r="A11" s="5">
        <v>7</v>
      </c>
      <c r="B11" s="2" t="s">
        <v>26</v>
      </c>
      <c r="C11" s="8" t="s">
        <v>27</v>
      </c>
      <c r="D11" s="10" t="str">
        <f t="shared" si="0"/>
        <v>Tetap</v>
      </c>
      <c r="E11" s="10" t="str">
        <f t="shared" si="1"/>
        <v>Laki - Laki</v>
      </c>
      <c r="F11" s="10" t="str">
        <f t="shared" si="2"/>
        <v>Menikah</v>
      </c>
      <c r="G11" s="10" t="str">
        <f t="shared" si="3"/>
        <v>4</v>
      </c>
      <c r="H11" s="2" t="str">
        <f t="shared" si="4"/>
        <v>Sarjana Muda</v>
      </c>
      <c r="I11" s="2" t="str">
        <f t="shared" si="5"/>
        <v>Gudang</v>
      </c>
      <c r="J11" s="2" t="str">
        <f t="shared" si="12"/>
        <v>02</v>
      </c>
      <c r="K11" s="6">
        <f t="shared" si="6"/>
        <v>1000000</v>
      </c>
      <c r="L11" s="6">
        <f t="shared" si="7"/>
        <v>100000</v>
      </c>
      <c r="M11" s="6">
        <f t="shared" si="8"/>
        <v>200000</v>
      </c>
      <c r="N11" s="6" t="str">
        <f t="shared" si="9"/>
        <v>-</v>
      </c>
      <c r="O11" s="6">
        <f t="shared" si="10"/>
        <v>15000</v>
      </c>
      <c r="P11" s="6">
        <f t="shared" si="11"/>
        <v>30000</v>
      </c>
      <c r="Q11" s="11">
        <f t="shared" si="13"/>
        <v>1255000</v>
      </c>
    </row>
    <row r="12" spans="1:17" x14ac:dyDescent="0.25">
      <c r="A12" s="5">
        <v>8</v>
      </c>
      <c r="B12" s="2" t="s">
        <v>28</v>
      </c>
      <c r="C12" s="8" t="s">
        <v>29</v>
      </c>
      <c r="D12" s="10" t="str">
        <f t="shared" si="0"/>
        <v>Honorer</v>
      </c>
      <c r="E12" s="10" t="str">
        <f t="shared" si="1"/>
        <v>Perempuan</v>
      </c>
      <c r="F12" s="10" t="str">
        <f t="shared" si="2"/>
        <v>Menikah</v>
      </c>
      <c r="G12" s="10" t="str">
        <f t="shared" si="3"/>
        <v>3</v>
      </c>
      <c r="H12" s="2" t="str">
        <f t="shared" si="4"/>
        <v>SLTA</v>
      </c>
      <c r="I12" s="2" t="str">
        <f t="shared" si="5"/>
        <v>Packing</v>
      </c>
      <c r="J12" s="2" t="str">
        <f t="shared" si="12"/>
        <v>04</v>
      </c>
      <c r="K12" s="6">
        <f t="shared" si="6"/>
        <v>750000</v>
      </c>
      <c r="L12" s="6">
        <f t="shared" si="7"/>
        <v>75000</v>
      </c>
      <c r="M12" s="6">
        <f t="shared" si="8"/>
        <v>112500</v>
      </c>
      <c r="N12" s="6" t="str">
        <f t="shared" si="9"/>
        <v>-</v>
      </c>
      <c r="O12" s="6" t="str">
        <f t="shared" si="10"/>
        <v>-</v>
      </c>
      <c r="P12" s="6" t="str">
        <f t="shared" si="11"/>
        <v>-</v>
      </c>
      <c r="Q12" s="11">
        <f t="shared" si="13"/>
        <v>937500</v>
      </c>
    </row>
    <row r="13" spans="1:17" x14ac:dyDescent="0.25">
      <c r="A13" s="5">
        <v>9</v>
      </c>
      <c r="B13" s="2" t="s">
        <v>30</v>
      </c>
      <c r="C13" s="8" t="s">
        <v>31</v>
      </c>
      <c r="D13" s="10" t="str">
        <f t="shared" si="0"/>
        <v>Tetap</v>
      </c>
      <c r="E13" s="10" t="str">
        <f t="shared" si="1"/>
        <v>Perempuan</v>
      </c>
      <c r="F13" s="10" t="str">
        <f t="shared" si="2"/>
        <v>Bujang</v>
      </c>
      <c r="G13" s="10" t="str">
        <f t="shared" si="3"/>
        <v>0</v>
      </c>
      <c r="H13" s="2" t="str">
        <f t="shared" si="4"/>
        <v>SLTA</v>
      </c>
      <c r="I13" s="2" t="str">
        <f t="shared" si="5"/>
        <v>Operator</v>
      </c>
      <c r="J13" s="2" t="str">
        <f t="shared" si="12"/>
        <v>09</v>
      </c>
      <c r="K13" s="6">
        <f t="shared" si="6"/>
        <v>750000</v>
      </c>
      <c r="L13" s="6" t="str">
        <f t="shared" si="7"/>
        <v>-</v>
      </c>
      <c r="M13" s="6">
        <f t="shared" si="8"/>
        <v>0</v>
      </c>
      <c r="N13" s="6" t="str">
        <f t="shared" si="9"/>
        <v>-</v>
      </c>
      <c r="O13" s="6">
        <f t="shared" si="10"/>
        <v>11250</v>
      </c>
      <c r="P13" s="6">
        <f t="shared" si="11"/>
        <v>22500</v>
      </c>
      <c r="Q13" s="11">
        <f t="shared" si="13"/>
        <v>716250</v>
      </c>
    </row>
    <row r="14" spans="1:17" x14ac:dyDescent="0.25">
      <c r="A14" s="5">
        <v>10</v>
      </c>
      <c r="B14" s="2" t="s">
        <v>32</v>
      </c>
      <c r="C14" s="8" t="s">
        <v>33</v>
      </c>
      <c r="D14" s="10" t="str">
        <f t="shared" si="0"/>
        <v>Tetap</v>
      </c>
      <c r="E14" s="10" t="str">
        <f t="shared" si="1"/>
        <v>Laki - Laki</v>
      </c>
      <c r="F14" s="10" t="str">
        <f t="shared" si="2"/>
        <v>Menikah</v>
      </c>
      <c r="G14" s="10" t="str">
        <f t="shared" si="3"/>
        <v>4</v>
      </c>
      <c r="H14" s="2" t="str">
        <f t="shared" si="4"/>
        <v>Sarjana Muda</v>
      </c>
      <c r="I14" s="2" t="str">
        <f t="shared" si="5"/>
        <v>Teknisi</v>
      </c>
      <c r="J14" s="2" t="str">
        <f t="shared" si="12"/>
        <v>15</v>
      </c>
      <c r="K14" s="6">
        <f t="shared" si="6"/>
        <v>1000000</v>
      </c>
      <c r="L14" s="6">
        <f t="shared" si="7"/>
        <v>100000</v>
      </c>
      <c r="M14" s="6">
        <f t="shared" si="8"/>
        <v>200000</v>
      </c>
      <c r="N14" s="6">
        <f t="shared" si="9"/>
        <v>75000</v>
      </c>
      <c r="O14" s="6">
        <f t="shared" si="10"/>
        <v>15000</v>
      </c>
      <c r="P14" s="6">
        <f t="shared" si="11"/>
        <v>30000</v>
      </c>
      <c r="Q14" s="11">
        <f t="shared" si="13"/>
        <v>1330000</v>
      </c>
    </row>
    <row r="17" spans="1:14" x14ac:dyDescent="0.25">
      <c r="A17" s="3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4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4" t="s">
        <v>36</v>
      </c>
    </row>
    <row r="20" spans="1:14" x14ac:dyDescent="0.25">
      <c r="A20" s="4" t="s">
        <v>37</v>
      </c>
      <c r="B20" s="1"/>
    </row>
    <row r="21" spans="1:14" x14ac:dyDescent="0.25">
      <c r="A21" s="1"/>
      <c r="B21" s="4" t="s">
        <v>38</v>
      </c>
    </row>
    <row r="22" spans="1:14" x14ac:dyDescent="0.25">
      <c r="A22" s="4" t="s">
        <v>39</v>
      </c>
      <c r="B22" s="1"/>
    </row>
    <row r="23" spans="1:14" x14ac:dyDescent="0.25">
      <c r="A23" s="1"/>
      <c r="B23" s="4" t="s">
        <v>40</v>
      </c>
    </row>
    <row r="24" spans="1:14" x14ac:dyDescent="0.25">
      <c r="A24" s="4" t="s">
        <v>41</v>
      </c>
      <c r="B24" s="1"/>
    </row>
    <row r="25" spans="1:14" x14ac:dyDescent="0.25">
      <c r="A25" s="4" t="s">
        <v>42</v>
      </c>
      <c r="B25" s="1"/>
    </row>
    <row r="26" spans="1:14" x14ac:dyDescent="0.25">
      <c r="A26" s="4" t="s">
        <v>43</v>
      </c>
      <c r="B26" s="1"/>
    </row>
    <row r="27" spans="1:14" x14ac:dyDescent="0.25">
      <c r="A27" s="4" t="s">
        <v>44</v>
      </c>
      <c r="B27" s="1"/>
    </row>
    <row r="28" spans="1:14" x14ac:dyDescent="0.25">
      <c r="A28" s="4" t="s">
        <v>45</v>
      </c>
      <c r="B28" s="1"/>
    </row>
    <row r="29" spans="1:14" x14ac:dyDescent="0.25">
      <c r="A29" s="4" t="s">
        <v>46</v>
      </c>
      <c r="B29" s="1"/>
    </row>
    <row r="30" spans="1:14" x14ac:dyDescent="0.25">
      <c r="A30" s="4" t="s">
        <v>47</v>
      </c>
      <c r="B30" s="1"/>
    </row>
    <row r="31" spans="1:14" ht="18" x14ac:dyDescent="0.25">
      <c r="A31" s="4" t="s">
        <v>48</v>
      </c>
      <c r="B31" s="1"/>
    </row>
    <row r="32" spans="1:14" x14ac:dyDescent="0.25">
      <c r="A32" s="4" t="s">
        <v>49</v>
      </c>
      <c r="B32" s="1"/>
    </row>
    <row r="33" spans="1:6" x14ac:dyDescent="0.25">
      <c r="A33" s="4" t="s">
        <v>50</v>
      </c>
      <c r="B33" s="1"/>
    </row>
    <row r="34" spans="1:6" x14ac:dyDescent="0.25">
      <c r="A34" s="4" t="s">
        <v>51</v>
      </c>
      <c r="B34" s="1"/>
    </row>
    <row r="37" spans="1:6" x14ac:dyDescent="0.25">
      <c r="C37" s="1" t="s">
        <v>52</v>
      </c>
      <c r="D37" s="1"/>
      <c r="E37" s="1"/>
      <c r="F37" s="1"/>
    </row>
    <row r="38" spans="1:6" x14ac:dyDescent="0.25">
      <c r="C38" s="7" t="s">
        <v>53</v>
      </c>
      <c r="D38" s="7" t="s">
        <v>54</v>
      </c>
      <c r="E38" s="7" t="s">
        <v>55</v>
      </c>
      <c r="F38" s="7" t="s">
        <v>56</v>
      </c>
    </row>
    <row r="39" spans="1:6" x14ac:dyDescent="0.25">
      <c r="C39" s="7" t="s">
        <v>57</v>
      </c>
      <c r="D39" s="5" t="s">
        <v>58</v>
      </c>
      <c r="E39" s="5" t="s">
        <v>59</v>
      </c>
      <c r="F39" s="5" t="s">
        <v>60</v>
      </c>
    </row>
    <row r="40" spans="1:6" x14ac:dyDescent="0.25">
      <c r="C40" s="7" t="s">
        <v>61</v>
      </c>
      <c r="D40" s="6">
        <v>750000</v>
      </c>
      <c r="E40" s="6">
        <v>1000000</v>
      </c>
      <c r="F40" s="6">
        <v>1200000</v>
      </c>
    </row>
  </sheetData>
  <mergeCells count="15">
    <mergeCell ref="O3:P3"/>
    <mergeCell ref="Q3:Q4"/>
    <mergeCell ref="A1:N1"/>
    <mergeCell ref="L3:N3"/>
    <mergeCell ref="F3:F4"/>
    <mergeCell ref="A3:A4"/>
    <mergeCell ref="B3:B4"/>
    <mergeCell ref="C3:C4"/>
    <mergeCell ref="D3:D4"/>
    <mergeCell ref="E3:E4"/>
    <mergeCell ref="G3:G4"/>
    <mergeCell ref="H3:H4"/>
    <mergeCell ref="I3:I4"/>
    <mergeCell ref="J3:J4"/>
    <mergeCell ref="K3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</dc:creator>
  <cp:lastModifiedBy>ismail - [2010]</cp:lastModifiedBy>
  <dcterms:created xsi:type="dcterms:W3CDTF">2017-01-03T12:41:19Z</dcterms:created>
  <dcterms:modified xsi:type="dcterms:W3CDTF">2019-01-02T22:36:44Z</dcterms:modified>
</cp:coreProperties>
</file>