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fikri\Documents\Data Analytics\Maven Analytics\Projects\Statistics - Hypothesis Testing and Regression\"/>
    </mc:Choice>
  </mc:AlternateContent>
  <xr:revisionPtr revIDLastSave="0" documentId="13_ncr:1_{556385CC-D53E-4260-BE99-7D107CF9DE09}" xr6:coauthVersionLast="47" xr6:coauthVersionMax="47" xr10:uidLastSave="{00000000-0000-0000-0000-000000000000}"/>
  <bookViews>
    <workbookView xWindow="-110" yWindow="-110" windowWidth="19420" windowHeight="10420" tabRatio="692" activeTab="1" xr2:uid="{16918803-3A38-4360-A79E-0B84602F6645}"/>
  </bookViews>
  <sheets>
    <sheet name="DATASET" sheetId="1" r:id="rId1"/>
    <sheet name="MAIN PAGE" sheetId="9" r:id="rId2"/>
    <sheet name="Descriptive Statistics" sheetId="3" r:id="rId3"/>
    <sheet name="Hypothesis Tests #1" sheetId="4" r:id="rId4"/>
    <sheet name="Hypothesis Tests #2" sheetId="5" r:id="rId5"/>
    <sheet name="Regression Analysis" sheetId="7" r:id="rId6"/>
    <sheet name="Analysis Toolpak" sheetId="8" r:id="rId7"/>
  </sheets>
  <externalReferences>
    <externalReference r:id="rId8"/>
  </externalReferences>
  <definedNames>
    <definedName name="_xlnm._FilterDatabase" localSheetId="0" hidden="1">DATASET!$A$1:$I$96</definedName>
    <definedName name="_xlchart.v1.0" hidden="1">DATASET!$D$1</definedName>
    <definedName name="_xlchart.v1.1" hidden="1">DATASET!$D$2:$D$96</definedName>
    <definedName name="_xlchart.v1.10" hidden="1">DATASET!$F$1</definedName>
    <definedName name="_xlchart.v1.11" hidden="1">DATASET!$F$2:$F$96</definedName>
    <definedName name="_xlchart.v1.12" hidden="1">DATASET!$G$1</definedName>
    <definedName name="_xlchart.v1.13" hidden="1">DATASET!$G$2:$G$96</definedName>
    <definedName name="_xlchart.v1.2" hidden="1">DATASET!$C$1</definedName>
    <definedName name="_xlchart.v1.3" hidden="1">DATASET!$C$2:$C$96</definedName>
    <definedName name="_xlchart.v1.4" hidden="1">DATASET!$G$1</definedName>
    <definedName name="_xlchart.v1.5" hidden="1">DATASET!$G$2:$G$96</definedName>
    <definedName name="_xlchart.v1.6" hidden="1">DATASET!$F$1</definedName>
    <definedName name="_xlchart.v1.7" hidden="1">DATASET!$F$2:$F$96</definedName>
    <definedName name="_xlchart.v1.8" hidden="1">DATASET!$I$1</definedName>
    <definedName name="_xlchart.v1.9" hidden="1">DATASET!$I$2:$I$96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8" l="1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J8" i="7" s="1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N8" i="7" s="1"/>
  <c r="G11" i="7"/>
  <c r="G10" i="7"/>
  <c r="G9" i="7"/>
  <c r="G8" i="7"/>
  <c r="G7" i="7"/>
  <c r="G6" i="7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P8" i="5"/>
  <c r="S6" i="5" s="1"/>
  <c r="E8" i="5"/>
  <c r="P7" i="5"/>
  <c r="S7" i="5" s="1"/>
  <c r="S8" i="5" s="1"/>
  <c r="E7" i="5"/>
  <c r="P6" i="5"/>
  <c r="E6" i="5"/>
  <c r="M8" i="4"/>
  <c r="P6" i="4" s="1"/>
  <c r="M7" i="4"/>
  <c r="M6" i="4"/>
  <c r="K8" i="7" l="1"/>
  <c r="Q8" i="7"/>
  <c r="N7" i="7"/>
  <c r="P7" i="4"/>
  <c r="P8" i="4" s="1"/>
  <c r="B56" i="3" l="1"/>
  <c r="K56" i="3"/>
  <c r="G56" i="3"/>
  <c r="K40" i="3"/>
  <c r="G40" i="3"/>
  <c r="J15" i="3"/>
  <c r="J14" i="3"/>
  <c r="J11" i="3"/>
  <c r="J10" i="3"/>
  <c r="J4" i="3"/>
  <c r="J5" i="3"/>
  <c r="J6" i="3"/>
  <c r="J7" i="3"/>
  <c r="J3" i="3"/>
  <c r="D7" i="3" l="1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C11" i="3"/>
  <c r="C10" i="3"/>
  <c r="C9" i="3"/>
  <c r="C8" i="3"/>
  <c r="C7" i="3"/>
  <c r="D6" i="3"/>
  <c r="E6" i="3"/>
  <c r="F6" i="3"/>
  <c r="G6" i="3"/>
  <c r="C6" i="3"/>
  <c r="D5" i="3"/>
  <c r="E5" i="3"/>
  <c r="F5" i="3"/>
  <c r="G5" i="3"/>
  <c r="C5" i="3"/>
  <c r="D4" i="3"/>
  <c r="E4" i="3"/>
  <c r="F4" i="3"/>
  <c r="G4" i="3"/>
  <c r="C4" i="3"/>
  <c r="D3" i="3"/>
  <c r="E3" i="3"/>
  <c r="F3" i="3"/>
  <c r="G3" i="3"/>
  <c r="C3" i="3"/>
</calcChain>
</file>

<file path=xl/sharedStrings.xml><?xml version="1.0" encoding="utf-8"?>
<sst xmlns="http://schemas.openxmlformats.org/spreadsheetml/2006/main" count="472" uniqueCount="121">
  <si>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</si>
  <si>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</si>
  <si>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</si>
  <si>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</si>
  <si>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</si>
  <si>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</si>
  <si>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</si>
  <si>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</si>
  <si>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</si>
  <si>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</si>
  <si>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</si>
  <si>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</si>
  <si>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</si>
  <si>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</si>
  <si>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</si>
  <si>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</si>
  <si>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</si>
  <si>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</si>
  <si>
    <t>Count</t>
  </si>
  <si>
    <t>Unique</t>
  </si>
  <si>
    <t>Mean</t>
  </si>
  <si>
    <t>Std</t>
  </si>
  <si>
    <t>Min</t>
  </si>
  <si>
    <t>Max</t>
  </si>
  <si>
    <t>Placement Status</t>
  </si>
  <si>
    <t>Undergrade Grade skewness:</t>
  </si>
  <si>
    <t>MBA Grade skewness:</t>
  </si>
  <si>
    <t>Employability Score (Before) skewness:</t>
  </si>
  <si>
    <t>Salary for Placed Graduates skewness:</t>
  </si>
  <si>
    <t>Is there less than an 20% chance of 80 being the real MBA grade average with the current curriculum?</t>
  </si>
  <si>
    <t>Two Tailed Hypothesis Test</t>
  </si>
  <si>
    <t>HYPOTHESES</t>
  </si>
  <si>
    <t>SIGNIFICANCE LEVEL</t>
  </si>
  <si>
    <t>SAMPLE DATA</t>
  </si>
  <si>
    <t>HYPOTHESIS TEST</t>
  </si>
  <si>
    <t>CONCLUSION</t>
  </si>
  <si>
    <t>Ho:</t>
  </si>
  <si>
    <t>μ</t>
  </si>
  <si>
    <t>=</t>
  </si>
  <si>
    <t>Alpha:</t>
  </si>
  <si>
    <t>Sample Size:</t>
  </si>
  <si>
    <t>Standard Error:</t>
  </si>
  <si>
    <r>
      <t>Since p&gt;</t>
    </r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 xml:space="preserve">, </t>
    </r>
    <r>
      <rPr>
        <b/>
        <sz val="9.35"/>
        <color theme="1"/>
        <rFont val="Calibri"/>
        <family val="2"/>
      </rPr>
      <t>we failed to reject the null hypothesis</t>
    </r>
    <r>
      <rPr>
        <sz val="9.35"/>
        <color theme="1"/>
        <rFont val="Calibri"/>
        <family val="2"/>
      </rPr>
      <t>. Meaning we don't have sufficient evidence to prove that the average MBA grades are any different than 80.
---
Therefore, there is no need to change our current curriculum. Though there are 20% chance that we are wrong.</t>
    </r>
  </si>
  <si>
    <t>Ha:</t>
  </si>
  <si>
    <t>≠</t>
  </si>
  <si>
    <t>Mean:</t>
  </si>
  <si>
    <t>Test Statistic (t):</t>
  </si>
  <si>
    <t>Std Dev:</t>
  </si>
  <si>
    <t>P-Value:</t>
  </si>
  <si>
    <t>Are we ok with assuming that student's employability scores are improving by an average of 50 points after the MBA program?</t>
  </si>
  <si>
    <t>Hypothesis Tests for Dependent Samples</t>
  </si>
  <si>
    <t>Difference</t>
  </si>
  <si>
    <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-μ</t>
    </r>
    <r>
      <rPr>
        <vertAlign val="subscript"/>
        <sz val="11"/>
        <color theme="1"/>
        <rFont val="Calibri"/>
        <family val="2"/>
      </rPr>
      <t>2</t>
    </r>
  </si>
  <si>
    <t>≥</t>
  </si>
  <si>
    <t>≤</t>
  </si>
  <si>
    <t>&gt;</t>
  </si>
  <si>
    <t>&lt;</t>
  </si>
  <si>
    <r>
      <t>Since p&gt;</t>
    </r>
    <r>
      <rPr>
        <sz val="11"/>
        <color theme="1"/>
        <rFont val="Calibri"/>
        <family val="2"/>
      </rPr>
      <t>α, we fail to reject the null hypothesis.</t>
    </r>
    <r>
      <rPr>
        <sz val="11"/>
        <color theme="1"/>
        <rFont val="Calibri"/>
        <family val="2"/>
        <scheme val="minor"/>
      </rPr>
      <t xml:space="preserve"> We don't have sufficient evidence to prove that the average improvement in employability score is lower than 50.
---
Let's use the "50-score improvement" in our recruitment process</t>
    </r>
  </si>
  <si>
    <t>LINEAR RELATIONSHIP</t>
  </si>
  <si>
    <t>REGRESSION MODEL</t>
  </si>
  <si>
    <t>PREDICTION</t>
  </si>
  <si>
    <t>Correlation:</t>
  </si>
  <si>
    <t>Y-Intercept:</t>
  </si>
  <si>
    <t>Slope:</t>
  </si>
  <si>
    <t>Can we use a variable to predict a student's employability improvement?</t>
  </si>
  <si>
    <t>Simple Linear Regression</t>
  </si>
  <si>
    <t>Employability Improvement</t>
  </si>
  <si>
    <t>x:</t>
  </si>
  <si>
    <t>Improvement:</t>
  </si>
  <si>
    <t>Multiple Linear Regression</t>
  </si>
  <si>
    <t>Undergrade Grade:</t>
  </si>
  <si>
    <t>Employability (Before):</t>
  </si>
  <si>
    <t>SUMMARY OUTPUT</t>
  </si>
  <si>
    <t>Employability (After):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</si>
  <si>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</si>
  <si>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</si>
  <si>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</si>
  <si>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</si>
  <si>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</si>
  <si>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</si>
  <si>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</si>
  <si>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</si>
  <si>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</si>
  <si>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</si>
  <si>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</si>
  <si>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</si>
  <si>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</si>
  <si>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</si>
  <si>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</si>
  <si>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</si>
  <si>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</si>
  <si>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</si>
  <si>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</si>
  <si>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</si>
  <si>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</si>
  <si>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</si>
  <si>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</si>
  <si>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</si>
  <si>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</si>
  <si>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Employability (After)</t>
  </si>
  <si>
    <t>Residuals</t>
  </si>
  <si>
    <t>Essential Statistics for Data Analysis</t>
  </si>
  <si>
    <t>Analysis of Master's Business School Graduates with Statistics</t>
  </si>
  <si>
    <t>Alfikri Ramadhan</t>
  </si>
  <si>
    <t>TABLE OF CONTENT</t>
  </si>
  <si>
    <t>Topic</t>
  </si>
  <si>
    <t>Link</t>
  </si>
  <si>
    <t>Descriptive Statistics</t>
  </si>
  <si>
    <t>Hypothesis Tests #1</t>
  </si>
  <si>
    <t>Hypothesis Tests #2</t>
  </si>
  <si>
    <t>Regression Analysis</t>
  </si>
  <si>
    <t>Analysis Toolpak</t>
  </si>
  <si>
    <t>LINK</t>
  </si>
  <si>
    <t>PROJECT RESOURCES</t>
  </si>
  <si>
    <t>Github</t>
  </si>
  <si>
    <t>Project Presentation Deck</t>
  </si>
  <si>
    <t>Resource</t>
  </si>
  <si>
    <t>LET'S CONNECT!</t>
  </si>
  <si>
    <t>LinkedIn</t>
  </si>
  <si>
    <t>Email</t>
  </si>
  <si>
    <t>alfikri12@gmail.com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</si>
</sst>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&quot;$&quot;#,##0_);[Red]\(&quot;$&quot;#,##0\)"/>
    <numFmt numFmtId="165" formatCode="[$$-409]#,##0_ ;\-[$$-409]#,##0\ "/>
    <numFmt numFmtId="166" formatCode="#,##0.0_ ;\-#,##0.0\ "/>
    <numFmt numFmtId="167" formatCode="0.0"/>
    <numFmt numFmtId="168" formatCode="0.000"/>
    <numFmt numFmtId="169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b/>
      <sz val="9.35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D5F7"/>
        <bgColor indexed="64"/>
      </patternFill>
    </fill>
    <fill>
      <patternFill patternType="solid">
        <fgColor rgb="FF4C4C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0" fillId="0" borderId="0" xfId="0" applyAlignment="1">
      <alignment horizontal="left"/>
    </xf>
    <xf numFmtId="0" fontId="1" fillId="3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6" xfId="0" applyBorder="1" applyAlignment="1">
      <alignment horizontal="left"/>
    </xf>
    <xf numFmtId="1" fontId="0" fillId="4" borderId="6" xfId="1" applyNumberFormat="1" applyFont="1" applyFill="1" applyBorder="1"/>
    <xf numFmtId="0" fontId="0" fillId="4" borderId="6" xfId="0" applyFill="1" applyBorder="1"/>
    <xf numFmtId="1" fontId="0" fillId="4" borderId="6" xfId="0" applyNumberFormat="1" applyFill="1" applyBorder="1"/>
    <xf numFmtId="166" fontId="0" fillId="4" borderId="6" xfId="1" applyNumberFormat="1" applyFont="1" applyFill="1" applyBorder="1"/>
    <xf numFmtId="165" fontId="0" fillId="4" borderId="6" xfId="1" applyNumberFormat="1" applyFont="1" applyFill="1" applyBorder="1"/>
    <xf numFmtId="0" fontId="4" fillId="5" borderId="6" xfId="0" applyFont="1" applyFill="1" applyBorder="1"/>
    <xf numFmtId="0" fontId="5" fillId="5" borderId="6" xfId="0" applyFont="1" applyFill="1" applyBorder="1" applyAlignment="1">
      <alignment horizontal="left"/>
    </xf>
    <xf numFmtId="9" fontId="5" fillId="5" borderId="6" xfId="0" applyNumberFormat="1" applyFont="1" applyFill="1" applyBorder="1" applyAlignment="1">
      <alignment horizontal="left"/>
    </xf>
    <xf numFmtId="0" fontId="0" fillId="0" borderId="0" xfId="0" applyFill="1"/>
    <xf numFmtId="0" fontId="6" fillId="0" borderId="0" xfId="0" applyFont="1"/>
    <xf numFmtId="0" fontId="7" fillId="0" borderId="0" xfId="0" applyFont="1"/>
    <xf numFmtId="0" fontId="1" fillId="2" borderId="5" xfId="0" applyFont="1" applyFill="1" applyBorder="1"/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9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8" fillId="0" borderId="0" xfId="0" applyFont="1"/>
    <xf numFmtId="0" fontId="1" fillId="7" borderId="0" xfId="0" applyFont="1" applyFill="1" applyAlignment="1">
      <alignment horizontal="center"/>
    </xf>
    <xf numFmtId="169" fontId="0" fillId="0" borderId="5" xfId="0" applyNumberFormat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0" fillId="3" borderId="0" xfId="0" applyFill="1"/>
    <xf numFmtId="2" fontId="0" fillId="8" borderId="0" xfId="0" applyNumberFormat="1" applyFill="1"/>
    <xf numFmtId="0" fontId="3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9" borderId="9" xfId="0" applyFill="1" applyBorder="1"/>
    <xf numFmtId="0" fontId="0" fillId="9" borderId="10" xfId="0" applyFill="1" applyBorder="1"/>
    <xf numFmtId="0" fontId="0" fillId="0" borderId="11" xfId="0" applyBorder="1"/>
    <xf numFmtId="0" fontId="0" fillId="9" borderId="12" xfId="0" applyFill="1" applyBorder="1"/>
    <xf numFmtId="0" fontId="3" fillId="0" borderId="7" xfId="0" applyFont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5" fillId="4" borderId="6" xfId="3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indent="1"/>
    </xf>
    <xf numFmtId="0" fontId="0" fillId="10" borderId="6" xfId="0" applyFill="1" applyBorder="1" applyAlignment="1">
      <alignment horizontal="left" vertical="center" indent="1"/>
    </xf>
    <xf numFmtId="0" fontId="0" fillId="3" borderId="17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18" xfId="0" applyFill="1" applyBorder="1" applyAlignment="1">
      <alignment horizontal="left" vertical="center" indent="1"/>
    </xf>
    <xf numFmtId="0" fontId="15" fillId="3" borderId="14" xfId="3" applyFill="1" applyBorder="1" applyAlignment="1">
      <alignment horizontal="center" vertical="center"/>
    </xf>
    <xf numFmtId="0" fontId="15" fillId="3" borderId="16" xfId="3" applyFill="1" applyBorder="1" applyAlignment="1">
      <alignment horizontal="center" vertical="center"/>
    </xf>
    <xf numFmtId="0" fontId="15" fillId="3" borderId="15" xfId="3" applyFill="1" applyBorder="1" applyAlignment="1">
      <alignment horizontal="center" vertical="center"/>
    </xf>
    <xf numFmtId="0" fontId="15" fillId="10" borderId="6" xfId="3" applyFill="1" applyBorder="1" applyAlignment="1">
      <alignment horizontal="center" vertical="center"/>
    </xf>
  </cellXfs>
  <cellStyles count="4"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DDDD"/>
      <color rgb="FFFF6969"/>
      <color rgb="FF4C4CDC"/>
      <color rgb="FFD5D5F7"/>
      <color rgb="FF6E6EE3"/>
      <color rgb="FFFFBDBD"/>
      <color rgb="FFFF7C80"/>
      <color rgb="FFA1A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rgbClr val="4C4CDC"/>
                </a:solidFill>
              </a:rPr>
              <a:t>Business Undergraduates </a:t>
            </a:r>
            <a:r>
              <a:rPr lang="en-GB" sz="1100" b="1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</a:t>
            </a:r>
            <a:r>
              <a:rPr lang="en-GB" sz="1100" b="1"/>
              <a:t>ominates the Maven Business School</a:t>
            </a:r>
          </a:p>
        </c:rich>
      </c:tx>
      <c:layout>
        <c:manualLayout>
          <c:xMode val="edge"/>
          <c:yMode val="edge"/>
          <c:x val="6.5614759320133526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'Descriptive Statistics'!$J$2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C4C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37-4F75-B54A-015ED3BE2A1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73-41C7-9448-1F04CFE03DF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73-41C7-9448-1F04CFE03DF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3-41C7-9448-1F04CFE03DF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73-41C7-9448-1F04CFE03D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Statistics'!$I$3:$I$7</c:f>
              <c:strCache>
                <c:ptCount val="5"/>
                <c:pt idx="0">
                  <c:v>Art</c:v>
                </c:pt>
                <c:pt idx="1">
                  <c:v>Finance</c:v>
                </c:pt>
                <c:pt idx="2">
                  <c:v>Engineering</c:v>
                </c:pt>
                <c:pt idx="3">
                  <c:v>Computer Science</c:v>
                </c:pt>
                <c:pt idx="4">
                  <c:v>Business</c:v>
                </c:pt>
              </c:strCache>
            </c:strRef>
          </c:cat>
          <c:val>
            <c:numRef>
              <c:f>'Descriptive Statistics'!$J$3:$J$7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3-41C7-9448-1F04CFE0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71839120"/>
        <c:axId val="1571837040"/>
      </c:barChart>
      <c:catAx>
        <c:axId val="157183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7040"/>
        <c:crosses val="autoZero"/>
        <c:auto val="1"/>
        <c:lblAlgn val="ctr"/>
        <c:lblOffset val="100"/>
        <c:noMultiLvlLbl val="0"/>
      </c:catAx>
      <c:valAx>
        <c:axId val="157183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#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9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bg2">
                    <a:lumMod val="50000"/>
                  </a:schemeClr>
                </a:solidFill>
              </a:rPr>
              <a:t>...</a:t>
            </a:r>
            <a:r>
              <a:rPr lang="en-GB" sz="1100" b="1" baseline="0">
                <a:solidFill>
                  <a:schemeClr val="bg2">
                    <a:lumMod val="50000"/>
                  </a:schemeClr>
                </a:solidFill>
              </a:rPr>
              <a:t> m</a:t>
            </a:r>
            <a:r>
              <a:rPr lang="en-GB" sz="1100" b="1">
                <a:solidFill>
                  <a:schemeClr val="bg2">
                    <a:lumMod val="50000"/>
                  </a:schemeClr>
                </a:solidFill>
              </a:rPr>
              <a:t>ore</a:t>
            </a:r>
            <a:r>
              <a:rPr lang="en-GB" sz="1100" b="1" baseline="0">
                <a:solidFill>
                  <a:schemeClr val="bg2">
                    <a:lumMod val="50000"/>
                  </a:schemeClr>
                </a:solidFill>
              </a:rPr>
              <a:t> than </a:t>
            </a:r>
            <a:r>
              <a:rPr lang="en-GB" sz="1100" b="1" baseline="0">
                <a:solidFill>
                  <a:srgbClr val="4C4CDC"/>
                </a:solidFill>
              </a:rPr>
              <a:t>half of the graduates are getting a job </a:t>
            </a:r>
            <a:r>
              <a:rPr lang="en-GB" sz="1100" b="1" baseline="0">
                <a:solidFill>
                  <a:schemeClr val="bg2">
                    <a:lumMod val="50000"/>
                  </a:schemeClr>
                </a:solidFill>
              </a:rPr>
              <a:t>after graduating</a:t>
            </a:r>
            <a:endParaRPr lang="en-GB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6.5614759320133526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Statistics'!$J$9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C4C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E3C-4459-B4E6-B369D26CD15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C-4459-B4E6-B369D26CD1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Statistics'!$I$10:$I$11</c:f>
              <c:strCache>
                <c:ptCount val="2"/>
                <c:pt idx="0">
                  <c:v>Placed</c:v>
                </c:pt>
                <c:pt idx="1">
                  <c:v>Not Placed</c:v>
                </c:pt>
              </c:strCache>
            </c:strRef>
          </c:cat>
          <c:val>
            <c:numRef>
              <c:f>'Descriptive Statistics'!$J$10:$J$11</c:f>
              <c:numCache>
                <c:formatCode>General</c:formatCode>
                <c:ptCount val="2"/>
                <c:pt idx="0">
                  <c:v>53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F2-49DC-800C-E3134ECA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571839120"/>
        <c:axId val="1571837040"/>
      </c:barChart>
      <c:catAx>
        <c:axId val="15718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7040"/>
        <c:crosses val="autoZero"/>
        <c:auto val="1"/>
        <c:lblAlgn val="ctr"/>
        <c:lblOffset val="100"/>
        <c:noMultiLvlLbl val="0"/>
      </c:catAx>
      <c:valAx>
        <c:axId val="1571837040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</a:rPr>
                  <a:t># of students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91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chemeClr val="bg2">
                    <a:lumMod val="50000"/>
                  </a:schemeClr>
                </a:solidFill>
              </a:rPr>
              <a:t>While most of our students </a:t>
            </a:r>
            <a:r>
              <a:rPr lang="en-GB" sz="1100" b="1">
                <a:solidFill>
                  <a:srgbClr val="C00000"/>
                </a:solidFill>
              </a:rPr>
              <a:t>don't have work experience</a:t>
            </a:r>
            <a:r>
              <a:rPr lang="en-GB" sz="1100" b="1" baseline="0">
                <a:solidFill>
                  <a:srgbClr val="C00000"/>
                </a:solidFill>
              </a:rPr>
              <a:t> </a:t>
            </a:r>
            <a:r>
              <a:rPr lang="en-GB" sz="1100" b="1" baseline="0">
                <a:solidFill>
                  <a:schemeClr val="bg2">
                    <a:lumMod val="50000"/>
                  </a:schemeClr>
                </a:solidFill>
              </a:rPr>
              <a:t>prior to entering MBS...</a:t>
            </a:r>
            <a:endParaRPr lang="en-GB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6.5614759320133526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Statistics'!$J$13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0E6-480C-8BD2-53974ED6629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D6-4F8C-ABA2-4F0251BDB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Statistics'!$I$14:$I$15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'Descriptive Statistics'!$J$14:$J$15</c:f>
              <c:numCache>
                <c:formatCode>General</c:formatCode>
                <c:ptCount val="2"/>
                <c:pt idx="0">
                  <c:v>23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F2-49DC-800C-E3134ECA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571839120"/>
        <c:axId val="1571837040"/>
      </c:barChart>
      <c:catAx>
        <c:axId val="15718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7040"/>
        <c:crosses val="autoZero"/>
        <c:auto val="1"/>
        <c:lblAlgn val="ctr"/>
        <c:lblOffset val="100"/>
        <c:noMultiLvlLbl val="0"/>
      </c:catAx>
      <c:valAx>
        <c:axId val="157183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</a:rPr>
                  <a:t># of students</a:t>
                </a:r>
                <a:endParaRPr lang="en-GB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6410256410256411E-2"/>
              <c:y val="0.49057969046972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91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28258967629046"/>
                  <c:y val="0.4275612423447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Analysis'!$B$6:$B$100</c:f>
              <c:numCache>
                <c:formatCode>General</c:formatCode>
                <c:ptCount val="95"/>
                <c:pt idx="0">
                  <c:v>68.400000000000006</c:v>
                </c:pt>
                <c:pt idx="1">
                  <c:v>62.1</c:v>
                </c:pt>
                <c:pt idx="2">
                  <c:v>70.2</c:v>
                </c:pt>
                <c:pt idx="3">
                  <c:v>75.099999999999994</c:v>
                </c:pt>
                <c:pt idx="4">
                  <c:v>60.9</c:v>
                </c:pt>
                <c:pt idx="5">
                  <c:v>74.5</c:v>
                </c:pt>
                <c:pt idx="6">
                  <c:v>76.400000000000006</c:v>
                </c:pt>
                <c:pt idx="7">
                  <c:v>82.6</c:v>
                </c:pt>
                <c:pt idx="8">
                  <c:v>76.900000000000006</c:v>
                </c:pt>
                <c:pt idx="9">
                  <c:v>83.3</c:v>
                </c:pt>
                <c:pt idx="10">
                  <c:v>75.8</c:v>
                </c:pt>
                <c:pt idx="11">
                  <c:v>76</c:v>
                </c:pt>
                <c:pt idx="12">
                  <c:v>62.8</c:v>
                </c:pt>
                <c:pt idx="13">
                  <c:v>82.8</c:v>
                </c:pt>
                <c:pt idx="14">
                  <c:v>76</c:v>
                </c:pt>
                <c:pt idx="15">
                  <c:v>76.900000000000006</c:v>
                </c:pt>
                <c:pt idx="16">
                  <c:v>75.8</c:v>
                </c:pt>
                <c:pt idx="17">
                  <c:v>78</c:v>
                </c:pt>
                <c:pt idx="18">
                  <c:v>82.4</c:v>
                </c:pt>
                <c:pt idx="19">
                  <c:v>76.2</c:v>
                </c:pt>
                <c:pt idx="20">
                  <c:v>62.5</c:v>
                </c:pt>
                <c:pt idx="21">
                  <c:v>78</c:v>
                </c:pt>
                <c:pt idx="22">
                  <c:v>66.5</c:v>
                </c:pt>
                <c:pt idx="23">
                  <c:v>63.5</c:v>
                </c:pt>
                <c:pt idx="24">
                  <c:v>82.6</c:v>
                </c:pt>
                <c:pt idx="25">
                  <c:v>79.2</c:v>
                </c:pt>
                <c:pt idx="26">
                  <c:v>75</c:v>
                </c:pt>
                <c:pt idx="27">
                  <c:v>74.400000000000006</c:v>
                </c:pt>
                <c:pt idx="28">
                  <c:v>67.900000000000006</c:v>
                </c:pt>
                <c:pt idx="29">
                  <c:v>76.8</c:v>
                </c:pt>
                <c:pt idx="30">
                  <c:v>83</c:v>
                </c:pt>
                <c:pt idx="31">
                  <c:v>88.9</c:v>
                </c:pt>
                <c:pt idx="32">
                  <c:v>76.5</c:v>
                </c:pt>
                <c:pt idx="33">
                  <c:v>79.900000000000006</c:v>
                </c:pt>
                <c:pt idx="34">
                  <c:v>70.400000000000006</c:v>
                </c:pt>
                <c:pt idx="35">
                  <c:v>83.4</c:v>
                </c:pt>
                <c:pt idx="36">
                  <c:v>79.2</c:v>
                </c:pt>
                <c:pt idx="37">
                  <c:v>61.2</c:v>
                </c:pt>
                <c:pt idx="38">
                  <c:v>64</c:v>
                </c:pt>
                <c:pt idx="39">
                  <c:v>68</c:v>
                </c:pt>
                <c:pt idx="40">
                  <c:v>78.5</c:v>
                </c:pt>
                <c:pt idx="41">
                  <c:v>83</c:v>
                </c:pt>
                <c:pt idx="42">
                  <c:v>75.2</c:v>
                </c:pt>
                <c:pt idx="43">
                  <c:v>68.099999999999994</c:v>
                </c:pt>
                <c:pt idx="44">
                  <c:v>93.6</c:v>
                </c:pt>
                <c:pt idx="45">
                  <c:v>75.599999999999994</c:v>
                </c:pt>
                <c:pt idx="46">
                  <c:v>82.3</c:v>
                </c:pt>
                <c:pt idx="47">
                  <c:v>71.400000000000006</c:v>
                </c:pt>
                <c:pt idx="48">
                  <c:v>71.900000000000006</c:v>
                </c:pt>
                <c:pt idx="49">
                  <c:v>79.099999999999994</c:v>
                </c:pt>
                <c:pt idx="50">
                  <c:v>88.7</c:v>
                </c:pt>
                <c:pt idx="51">
                  <c:v>69.400000000000006</c:v>
                </c:pt>
                <c:pt idx="52">
                  <c:v>80.3</c:v>
                </c:pt>
                <c:pt idx="53">
                  <c:v>83</c:v>
                </c:pt>
                <c:pt idx="54">
                  <c:v>74.099999999999994</c:v>
                </c:pt>
                <c:pt idx="55">
                  <c:v>79.400000000000006</c:v>
                </c:pt>
                <c:pt idx="56">
                  <c:v>88.1</c:v>
                </c:pt>
                <c:pt idx="57">
                  <c:v>74.599999999999994</c:v>
                </c:pt>
                <c:pt idx="58">
                  <c:v>87.1</c:v>
                </c:pt>
                <c:pt idx="59">
                  <c:v>79.7</c:v>
                </c:pt>
                <c:pt idx="60">
                  <c:v>82.1</c:v>
                </c:pt>
                <c:pt idx="61">
                  <c:v>70.2</c:v>
                </c:pt>
                <c:pt idx="62">
                  <c:v>81.7</c:v>
                </c:pt>
                <c:pt idx="63">
                  <c:v>76.099999999999994</c:v>
                </c:pt>
                <c:pt idx="64">
                  <c:v>65.400000000000006</c:v>
                </c:pt>
                <c:pt idx="65">
                  <c:v>70.099999999999994</c:v>
                </c:pt>
                <c:pt idx="66">
                  <c:v>75.3</c:v>
                </c:pt>
                <c:pt idx="67">
                  <c:v>68.7</c:v>
                </c:pt>
                <c:pt idx="68">
                  <c:v>75.7</c:v>
                </c:pt>
                <c:pt idx="69">
                  <c:v>68.7</c:v>
                </c:pt>
                <c:pt idx="70">
                  <c:v>70.400000000000006</c:v>
                </c:pt>
                <c:pt idx="71">
                  <c:v>68.3</c:v>
                </c:pt>
                <c:pt idx="72">
                  <c:v>71.7</c:v>
                </c:pt>
                <c:pt idx="73">
                  <c:v>70.900000000000006</c:v>
                </c:pt>
                <c:pt idx="74">
                  <c:v>66.3</c:v>
                </c:pt>
                <c:pt idx="75">
                  <c:v>65.3</c:v>
                </c:pt>
                <c:pt idx="76">
                  <c:v>75.7</c:v>
                </c:pt>
                <c:pt idx="77">
                  <c:v>66</c:v>
                </c:pt>
                <c:pt idx="78">
                  <c:v>78.900000000000006</c:v>
                </c:pt>
                <c:pt idx="79">
                  <c:v>74</c:v>
                </c:pt>
                <c:pt idx="80">
                  <c:v>74.599999999999994</c:v>
                </c:pt>
                <c:pt idx="81">
                  <c:v>79.3</c:v>
                </c:pt>
                <c:pt idx="82">
                  <c:v>70.099999999999994</c:v>
                </c:pt>
                <c:pt idx="83">
                  <c:v>88.8</c:v>
                </c:pt>
                <c:pt idx="84">
                  <c:v>66</c:v>
                </c:pt>
                <c:pt idx="85">
                  <c:v>82.9</c:v>
                </c:pt>
                <c:pt idx="86">
                  <c:v>100</c:v>
                </c:pt>
                <c:pt idx="87">
                  <c:v>75.599999999999994</c:v>
                </c:pt>
                <c:pt idx="88">
                  <c:v>67.5</c:v>
                </c:pt>
                <c:pt idx="89">
                  <c:v>68.7</c:v>
                </c:pt>
                <c:pt idx="90">
                  <c:v>76</c:v>
                </c:pt>
                <c:pt idx="91">
                  <c:v>67.7</c:v>
                </c:pt>
                <c:pt idx="92">
                  <c:v>75.3</c:v>
                </c:pt>
                <c:pt idx="93">
                  <c:v>68.099999999999994</c:v>
                </c:pt>
                <c:pt idx="94">
                  <c:v>63.3</c:v>
                </c:pt>
              </c:numCache>
            </c:numRef>
          </c:xVal>
          <c:yVal>
            <c:numRef>
              <c:f>'Regression Analysis'!$G$6:$G$100</c:f>
              <c:numCache>
                <c:formatCode>General</c:formatCode>
                <c:ptCount val="95"/>
                <c:pt idx="0">
                  <c:v>24</c:v>
                </c:pt>
                <c:pt idx="1">
                  <c:v>-13</c:v>
                </c:pt>
                <c:pt idx="2">
                  <c:v>18</c:v>
                </c:pt>
                <c:pt idx="3">
                  <c:v>46</c:v>
                </c:pt>
                <c:pt idx="4">
                  <c:v>4</c:v>
                </c:pt>
                <c:pt idx="5">
                  <c:v>64</c:v>
                </c:pt>
                <c:pt idx="6">
                  <c:v>61</c:v>
                </c:pt>
                <c:pt idx="7">
                  <c:v>55</c:v>
                </c:pt>
                <c:pt idx="8">
                  <c:v>72</c:v>
                </c:pt>
                <c:pt idx="9">
                  <c:v>59</c:v>
                </c:pt>
                <c:pt idx="10">
                  <c:v>50</c:v>
                </c:pt>
                <c:pt idx="11">
                  <c:v>46</c:v>
                </c:pt>
                <c:pt idx="12">
                  <c:v>-11</c:v>
                </c:pt>
                <c:pt idx="13">
                  <c:v>85</c:v>
                </c:pt>
                <c:pt idx="14">
                  <c:v>59</c:v>
                </c:pt>
                <c:pt idx="15">
                  <c:v>58</c:v>
                </c:pt>
                <c:pt idx="16">
                  <c:v>60</c:v>
                </c:pt>
                <c:pt idx="17">
                  <c:v>50</c:v>
                </c:pt>
                <c:pt idx="18">
                  <c:v>89</c:v>
                </c:pt>
                <c:pt idx="19">
                  <c:v>38</c:v>
                </c:pt>
                <c:pt idx="20">
                  <c:v>12</c:v>
                </c:pt>
                <c:pt idx="21">
                  <c:v>55</c:v>
                </c:pt>
                <c:pt idx="22">
                  <c:v>24</c:v>
                </c:pt>
                <c:pt idx="23">
                  <c:v>4</c:v>
                </c:pt>
                <c:pt idx="24">
                  <c:v>72</c:v>
                </c:pt>
                <c:pt idx="25">
                  <c:v>65</c:v>
                </c:pt>
                <c:pt idx="26">
                  <c:v>48</c:v>
                </c:pt>
                <c:pt idx="27">
                  <c:v>41</c:v>
                </c:pt>
                <c:pt idx="28">
                  <c:v>26</c:v>
                </c:pt>
                <c:pt idx="29">
                  <c:v>54</c:v>
                </c:pt>
                <c:pt idx="30">
                  <c:v>64</c:v>
                </c:pt>
                <c:pt idx="31">
                  <c:v>101</c:v>
                </c:pt>
                <c:pt idx="32">
                  <c:v>76</c:v>
                </c:pt>
                <c:pt idx="33">
                  <c:v>72</c:v>
                </c:pt>
                <c:pt idx="34">
                  <c:v>24</c:v>
                </c:pt>
                <c:pt idx="35">
                  <c:v>75</c:v>
                </c:pt>
                <c:pt idx="36">
                  <c:v>79</c:v>
                </c:pt>
                <c:pt idx="37">
                  <c:v>-7</c:v>
                </c:pt>
                <c:pt idx="38">
                  <c:v>22</c:v>
                </c:pt>
                <c:pt idx="39">
                  <c:v>13</c:v>
                </c:pt>
                <c:pt idx="40">
                  <c:v>64</c:v>
                </c:pt>
                <c:pt idx="41">
                  <c:v>90</c:v>
                </c:pt>
                <c:pt idx="42">
                  <c:v>58</c:v>
                </c:pt>
                <c:pt idx="43">
                  <c:v>22</c:v>
                </c:pt>
                <c:pt idx="44">
                  <c:v>121</c:v>
                </c:pt>
                <c:pt idx="45">
                  <c:v>26</c:v>
                </c:pt>
                <c:pt idx="46">
                  <c:v>79</c:v>
                </c:pt>
                <c:pt idx="47">
                  <c:v>26</c:v>
                </c:pt>
                <c:pt idx="48">
                  <c:v>44</c:v>
                </c:pt>
                <c:pt idx="49">
                  <c:v>60</c:v>
                </c:pt>
                <c:pt idx="50">
                  <c:v>87</c:v>
                </c:pt>
                <c:pt idx="51">
                  <c:v>46</c:v>
                </c:pt>
                <c:pt idx="52">
                  <c:v>80</c:v>
                </c:pt>
                <c:pt idx="53">
                  <c:v>68</c:v>
                </c:pt>
                <c:pt idx="54">
                  <c:v>46</c:v>
                </c:pt>
                <c:pt idx="55">
                  <c:v>76</c:v>
                </c:pt>
                <c:pt idx="56">
                  <c:v>115</c:v>
                </c:pt>
                <c:pt idx="57">
                  <c:v>37</c:v>
                </c:pt>
                <c:pt idx="58">
                  <c:v>77</c:v>
                </c:pt>
                <c:pt idx="59">
                  <c:v>70</c:v>
                </c:pt>
                <c:pt idx="60">
                  <c:v>96</c:v>
                </c:pt>
                <c:pt idx="61">
                  <c:v>19</c:v>
                </c:pt>
                <c:pt idx="62">
                  <c:v>69</c:v>
                </c:pt>
                <c:pt idx="63">
                  <c:v>52</c:v>
                </c:pt>
                <c:pt idx="64">
                  <c:v>7</c:v>
                </c:pt>
                <c:pt idx="65">
                  <c:v>31</c:v>
                </c:pt>
                <c:pt idx="66">
                  <c:v>63</c:v>
                </c:pt>
                <c:pt idx="67">
                  <c:v>24</c:v>
                </c:pt>
                <c:pt idx="68">
                  <c:v>33</c:v>
                </c:pt>
                <c:pt idx="69">
                  <c:v>41</c:v>
                </c:pt>
                <c:pt idx="70">
                  <c:v>43</c:v>
                </c:pt>
                <c:pt idx="71">
                  <c:v>37</c:v>
                </c:pt>
                <c:pt idx="72">
                  <c:v>29</c:v>
                </c:pt>
                <c:pt idx="73">
                  <c:v>52</c:v>
                </c:pt>
                <c:pt idx="74">
                  <c:v>37</c:v>
                </c:pt>
                <c:pt idx="75">
                  <c:v>19</c:v>
                </c:pt>
                <c:pt idx="76">
                  <c:v>45</c:v>
                </c:pt>
                <c:pt idx="77">
                  <c:v>23</c:v>
                </c:pt>
                <c:pt idx="78">
                  <c:v>56</c:v>
                </c:pt>
                <c:pt idx="79">
                  <c:v>49</c:v>
                </c:pt>
                <c:pt idx="80">
                  <c:v>61</c:v>
                </c:pt>
                <c:pt idx="81">
                  <c:v>73</c:v>
                </c:pt>
                <c:pt idx="82">
                  <c:v>35</c:v>
                </c:pt>
                <c:pt idx="83">
                  <c:v>104</c:v>
                </c:pt>
                <c:pt idx="84">
                  <c:v>20</c:v>
                </c:pt>
                <c:pt idx="85">
                  <c:v>81</c:v>
                </c:pt>
                <c:pt idx="86">
                  <c:v>139</c:v>
                </c:pt>
                <c:pt idx="87">
                  <c:v>60</c:v>
                </c:pt>
                <c:pt idx="88">
                  <c:v>43</c:v>
                </c:pt>
                <c:pt idx="89">
                  <c:v>7</c:v>
                </c:pt>
                <c:pt idx="90">
                  <c:v>43</c:v>
                </c:pt>
                <c:pt idx="91">
                  <c:v>36</c:v>
                </c:pt>
                <c:pt idx="92">
                  <c:v>53</c:v>
                </c:pt>
                <c:pt idx="93">
                  <c:v>3</c:v>
                </c:pt>
                <c:pt idx="9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1-46C1-B21E-5F66BFDE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3488"/>
        <c:axId val="1238943072"/>
      </c:scatterChart>
      <c:valAx>
        <c:axId val="1238943488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Undergrad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43072"/>
        <c:crosses val="autoZero"/>
        <c:crossBetween val="midCat"/>
      </c:valAx>
      <c:valAx>
        <c:axId val="123894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Employability Imporevement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Undergrad Grade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'Analysis Toolpak'!$B$6:$B$100</c:f>
              <c:numCache>
                <c:formatCode>General</c:formatCode>
                <c:ptCount val="95"/>
                <c:pt idx="0">
                  <c:v>68.400000000000006</c:v>
                </c:pt>
                <c:pt idx="1">
                  <c:v>62.1</c:v>
                </c:pt>
                <c:pt idx="2">
                  <c:v>70.2</c:v>
                </c:pt>
                <c:pt idx="3">
                  <c:v>75.099999999999994</c:v>
                </c:pt>
                <c:pt idx="4">
                  <c:v>60.9</c:v>
                </c:pt>
                <c:pt idx="5">
                  <c:v>74.5</c:v>
                </c:pt>
                <c:pt idx="6">
                  <c:v>76.400000000000006</c:v>
                </c:pt>
                <c:pt idx="7">
                  <c:v>82.6</c:v>
                </c:pt>
                <c:pt idx="8">
                  <c:v>76.900000000000006</c:v>
                </c:pt>
                <c:pt idx="9">
                  <c:v>83.3</c:v>
                </c:pt>
                <c:pt idx="10">
                  <c:v>75.8</c:v>
                </c:pt>
                <c:pt idx="11">
                  <c:v>76</c:v>
                </c:pt>
                <c:pt idx="12">
                  <c:v>62.8</c:v>
                </c:pt>
                <c:pt idx="13">
                  <c:v>82.8</c:v>
                </c:pt>
                <c:pt idx="14">
                  <c:v>76</c:v>
                </c:pt>
                <c:pt idx="15">
                  <c:v>76.900000000000006</c:v>
                </c:pt>
                <c:pt idx="16">
                  <c:v>75.8</c:v>
                </c:pt>
                <c:pt idx="17">
                  <c:v>78</c:v>
                </c:pt>
                <c:pt idx="18">
                  <c:v>82.4</c:v>
                </c:pt>
                <c:pt idx="19">
                  <c:v>76.2</c:v>
                </c:pt>
                <c:pt idx="20">
                  <c:v>62.5</c:v>
                </c:pt>
                <c:pt idx="21">
                  <c:v>78</c:v>
                </c:pt>
                <c:pt idx="22">
                  <c:v>66.5</c:v>
                </c:pt>
                <c:pt idx="23">
                  <c:v>63.5</c:v>
                </c:pt>
                <c:pt idx="24">
                  <c:v>82.6</c:v>
                </c:pt>
                <c:pt idx="25">
                  <c:v>79.2</c:v>
                </c:pt>
                <c:pt idx="26">
                  <c:v>75</c:v>
                </c:pt>
                <c:pt idx="27">
                  <c:v>74.400000000000006</c:v>
                </c:pt>
                <c:pt idx="28">
                  <c:v>67.900000000000006</c:v>
                </c:pt>
                <c:pt idx="29">
                  <c:v>76.8</c:v>
                </c:pt>
                <c:pt idx="30">
                  <c:v>83</c:v>
                </c:pt>
                <c:pt idx="31">
                  <c:v>88.9</c:v>
                </c:pt>
                <c:pt idx="32">
                  <c:v>76.5</c:v>
                </c:pt>
                <c:pt idx="33">
                  <c:v>79.900000000000006</c:v>
                </c:pt>
                <c:pt idx="34">
                  <c:v>70.400000000000006</c:v>
                </c:pt>
                <c:pt idx="35">
                  <c:v>83.4</c:v>
                </c:pt>
                <c:pt idx="36">
                  <c:v>79.2</c:v>
                </c:pt>
                <c:pt idx="37">
                  <c:v>61.2</c:v>
                </c:pt>
                <c:pt idx="38">
                  <c:v>64</c:v>
                </c:pt>
                <c:pt idx="39">
                  <c:v>68</c:v>
                </c:pt>
                <c:pt idx="40">
                  <c:v>78.5</c:v>
                </c:pt>
                <c:pt idx="41">
                  <c:v>83</c:v>
                </c:pt>
                <c:pt idx="42">
                  <c:v>75.2</c:v>
                </c:pt>
                <c:pt idx="43">
                  <c:v>68.099999999999994</c:v>
                </c:pt>
                <c:pt idx="44">
                  <c:v>93.6</c:v>
                </c:pt>
                <c:pt idx="45">
                  <c:v>75.599999999999994</c:v>
                </c:pt>
                <c:pt idx="46">
                  <c:v>82.3</c:v>
                </c:pt>
                <c:pt idx="47">
                  <c:v>71.400000000000006</c:v>
                </c:pt>
                <c:pt idx="48">
                  <c:v>71.900000000000006</c:v>
                </c:pt>
                <c:pt idx="49">
                  <c:v>79.099999999999994</c:v>
                </c:pt>
                <c:pt idx="50">
                  <c:v>88.7</c:v>
                </c:pt>
                <c:pt idx="51">
                  <c:v>69.400000000000006</c:v>
                </c:pt>
                <c:pt idx="52">
                  <c:v>80.3</c:v>
                </c:pt>
                <c:pt idx="53">
                  <c:v>83</c:v>
                </c:pt>
                <c:pt idx="54">
                  <c:v>74.099999999999994</c:v>
                </c:pt>
                <c:pt idx="55">
                  <c:v>79.400000000000006</c:v>
                </c:pt>
                <c:pt idx="56">
                  <c:v>88.1</c:v>
                </c:pt>
                <c:pt idx="57">
                  <c:v>74.599999999999994</c:v>
                </c:pt>
                <c:pt idx="58">
                  <c:v>87.1</c:v>
                </c:pt>
                <c:pt idx="59">
                  <c:v>79.7</c:v>
                </c:pt>
                <c:pt idx="60">
                  <c:v>82.1</c:v>
                </c:pt>
                <c:pt idx="61">
                  <c:v>70.2</c:v>
                </c:pt>
                <c:pt idx="62">
                  <c:v>81.7</c:v>
                </c:pt>
                <c:pt idx="63">
                  <c:v>76.099999999999994</c:v>
                </c:pt>
                <c:pt idx="64">
                  <c:v>65.400000000000006</c:v>
                </c:pt>
                <c:pt idx="65">
                  <c:v>70.099999999999994</c:v>
                </c:pt>
                <c:pt idx="66">
                  <c:v>75.3</c:v>
                </c:pt>
                <c:pt idx="67">
                  <c:v>68.7</c:v>
                </c:pt>
                <c:pt idx="68">
                  <c:v>75.7</c:v>
                </c:pt>
                <c:pt idx="69">
                  <c:v>68.7</c:v>
                </c:pt>
                <c:pt idx="70">
                  <c:v>70.400000000000006</c:v>
                </c:pt>
                <c:pt idx="71">
                  <c:v>68.3</c:v>
                </c:pt>
                <c:pt idx="72">
                  <c:v>71.7</c:v>
                </c:pt>
                <c:pt idx="73">
                  <c:v>70.900000000000006</c:v>
                </c:pt>
                <c:pt idx="74">
                  <c:v>66.3</c:v>
                </c:pt>
                <c:pt idx="75">
                  <c:v>65.3</c:v>
                </c:pt>
                <c:pt idx="76">
                  <c:v>75.7</c:v>
                </c:pt>
                <c:pt idx="77">
                  <c:v>66</c:v>
                </c:pt>
                <c:pt idx="78">
                  <c:v>78.900000000000006</c:v>
                </c:pt>
                <c:pt idx="79">
                  <c:v>74</c:v>
                </c:pt>
                <c:pt idx="80">
                  <c:v>74.599999999999994</c:v>
                </c:pt>
                <c:pt idx="81">
                  <c:v>79.3</c:v>
                </c:pt>
                <c:pt idx="82">
                  <c:v>70.099999999999994</c:v>
                </c:pt>
                <c:pt idx="83">
                  <c:v>88.8</c:v>
                </c:pt>
                <c:pt idx="84">
                  <c:v>66</c:v>
                </c:pt>
                <c:pt idx="85">
                  <c:v>82.9</c:v>
                </c:pt>
                <c:pt idx="86">
                  <c:v>100</c:v>
                </c:pt>
                <c:pt idx="87">
                  <c:v>75.599999999999994</c:v>
                </c:pt>
                <c:pt idx="88">
                  <c:v>67.5</c:v>
                </c:pt>
                <c:pt idx="89">
                  <c:v>68.7</c:v>
                </c:pt>
                <c:pt idx="90">
                  <c:v>76</c:v>
                </c:pt>
                <c:pt idx="91">
                  <c:v>67.7</c:v>
                </c:pt>
                <c:pt idx="92">
                  <c:v>75.3</c:v>
                </c:pt>
                <c:pt idx="93">
                  <c:v>68.099999999999994</c:v>
                </c:pt>
                <c:pt idx="94">
                  <c:v>63.3</c:v>
                </c:pt>
              </c:numCache>
            </c:numRef>
          </c:xVal>
          <c:yVal>
            <c:numRef>
              <c:f>'Analysis Toolpak'!$H$30:$H$124</c:f>
              <c:numCache>
                <c:formatCode>General</c:formatCode>
                <c:ptCount val="95"/>
                <c:pt idx="0">
                  <c:v>-1.3577160032980373</c:v>
                </c:pt>
                <c:pt idx="1">
                  <c:v>-14.087522741904422</c:v>
                </c:pt>
                <c:pt idx="2">
                  <c:v>-15.053611458896569</c:v>
                </c:pt>
                <c:pt idx="3">
                  <c:v>-3.5445793025697299</c:v>
                </c:pt>
                <c:pt idx="4">
                  <c:v>5.9877646069959667</c:v>
                </c:pt>
                <c:pt idx="5">
                  <c:v>15.579268662110763</c:v>
                </c:pt>
                <c:pt idx="6">
                  <c:v>7.5528710284963836</c:v>
                </c:pt>
                <c:pt idx="7">
                  <c:v>-21.92733880563577</c:v>
                </c:pt>
                <c:pt idx="8">
                  <c:v>15.788422682340126</c:v>
                </c:pt>
                <c:pt idx="9">
                  <c:v>-20.72840784555234</c:v>
                </c:pt>
                <c:pt idx="10">
                  <c:v>-2.8899201769581282</c:v>
                </c:pt>
                <c:pt idx="11">
                  <c:v>-8.1045538823149741</c:v>
                </c:pt>
                <c:pt idx="12">
                  <c:v>-16.8270942059672</c:v>
                </c:pt>
                <c:pt idx="13">
                  <c:v>6.835660153344179</c:v>
                </c:pt>
                <c:pt idx="14">
                  <c:v>5.1563983670893379</c:v>
                </c:pt>
                <c:pt idx="15">
                  <c:v>1.4380010902829099</c:v>
                </c:pt>
                <c:pt idx="16">
                  <c:v>6.2153863965128551</c:v>
                </c:pt>
                <c:pt idx="17">
                  <c:v>-9.3468399945012948</c:v>
                </c:pt>
                <c:pt idx="18">
                  <c:v>12.728111508140444</c:v>
                </c:pt>
                <c:pt idx="19">
                  <c:v>-16.17099769029295</c:v>
                </c:pt>
                <c:pt idx="20">
                  <c:v>8.0060400198997002</c:v>
                </c:pt>
                <c:pt idx="21">
                  <c:v>-5.9200092694815112</c:v>
                </c:pt>
                <c:pt idx="22">
                  <c:v>4.4291710428660025</c:v>
                </c:pt>
                <c:pt idx="23">
                  <c:v>-4.4194014463603253</c:v>
                </c:pt>
                <c:pt idx="24">
                  <c:v>-5.8443995678280203</c:v>
                </c:pt>
                <c:pt idx="25">
                  <c:v>-0.27023475118576812</c:v>
                </c:pt>
                <c:pt idx="26">
                  <c:v>-1.5747315162932409</c:v>
                </c:pt>
                <c:pt idx="27">
                  <c:v>-6.7649519246071179</c:v>
                </c:pt>
                <c:pt idx="28">
                  <c:v>1.155087219426818</c:v>
                </c:pt>
                <c:pt idx="29">
                  <c:v>-2.957484272606564</c:v>
                </c:pt>
                <c:pt idx="30">
                  <c:v>-15.162755973934907</c:v>
                </c:pt>
                <c:pt idx="31">
                  <c:v>0.74189603082606936</c:v>
                </c:pt>
                <c:pt idx="32">
                  <c:v>20.741445939280993</c:v>
                </c:pt>
                <c:pt idx="33">
                  <c:v>4.1374580084211061</c:v>
                </c:pt>
                <c:pt idx="34">
                  <c:v>-8.754722117708468</c:v>
                </c:pt>
                <c:pt idx="35">
                  <c:v>-5.376731480280057</c:v>
                </c:pt>
                <c:pt idx="36">
                  <c:v>14.497710439918308</c:v>
                </c:pt>
                <c:pt idx="37">
                  <c:v>-6.368199791388804</c:v>
                </c:pt>
                <c:pt idx="38">
                  <c:v>12.381863703909232</c:v>
                </c:pt>
                <c:pt idx="39">
                  <c:v>-9.9731832639107552</c:v>
                </c:pt>
                <c:pt idx="40">
                  <c:v>2.3733372653789502</c:v>
                </c:pt>
                <c:pt idx="41">
                  <c:v>11.329325410656054</c:v>
                </c:pt>
                <c:pt idx="42">
                  <c:v>7.6430699345055473</c:v>
                </c:pt>
                <c:pt idx="43">
                  <c:v>-3.2170435092818366</c:v>
                </c:pt>
                <c:pt idx="44">
                  <c:v>3.2288283261872266</c:v>
                </c:pt>
                <c:pt idx="45">
                  <c:v>-26.346306541497995</c:v>
                </c:pt>
                <c:pt idx="46">
                  <c:v>4.0250878771016687</c:v>
                </c:pt>
                <c:pt idx="47">
                  <c:v>-9.7784772157397128</c:v>
                </c:pt>
                <c:pt idx="48">
                  <c:v>5.3377819812334906</c:v>
                </c:pt>
                <c:pt idx="49">
                  <c:v>-5.1214482796034417</c:v>
                </c:pt>
                <c:pt idx="50">
                  <c:v>-12.349157184547835</c:v>
                </c:pt>
                <c:pt idx="51">
                  <c:v>17.111535956970897</c:v>
                </c:pt>
                <c:pt idx="52">
                  <c:v>10.573060910018739</c:v>
                </c:pt>
                <c:pt idx="53">
                  <c:v>-9.9772871837839716</c:v>
                </c:pt>
                <c:pt idx="54">
                  <c:v>0.56026368585071396</c:v>
                </c:pt>
                <c:pt idx="55">
                  <c:v>11.147947046872787</c:v>
                </c:pt>
                <c:pt idx="56">
                  <c:v>17.550091749791136</c:v>
                </c:pt>
                <c:pt idx="57">
                  <c:v>-9.8174098491854807</c:v>
                </c:pt>
                <c:pt idx="58">
                  <c:v>-15.510018063694588</c:v>
                </c:pt>
                <c:pt idx="59">
                  <c:v>4.30643136874221</c:v>
                </c:pt>
                <c:pt idx="60">
                  <c:v>20.659096528923953</c:v>
                </c:pt>
                <c:pt idx="61">
                  <c:v>-13.718101423948184</c:v>
                </c:pt>
                <c:pt idx="62">
                  <c:v>-4.9330777223163409</c:v>
                </c:pt>
                <c:pt idx="63">
                  <c:v>-1.8656398690680476</c:v>
                </c:pt>
                <c:pt idx="64">
                  <c:v>-7.7207372127785732</c:v>
                </c:pt>
                <c:pt idx="65">
                  <c:v>-1.6438727379099021</c:v>
                </c:pt>
                <c:pt idx="66">
                  <c:v>12.360079448943964</c:v>
                </c:pt>
                <c:pt idx="67">
                  <c:v>-2.1917759028742125</c:v>
                </c:pt>
                <c:pt idx="68">
                  <c:v>-18.346903115701423</c:v>
                </c:pt>
                <c:pt idx="69">
                  <c:v>13.824061327943866</c:v>
                </c:pt>
                <c:pt idx="70">
                  <c:v>10.424216567597341</c:v>
                </c:pt>
                <c:pt idx="71">
                  <c:v>12.104213167569469</c:v>
                </c:pt>
                <c:pt idx="72">
                  <c:v>-8.4252169777464019</c:v>
                </c:pt>
                <c:pt idx="73">
                  <c:v>18.449155074499117</c:v>
                </c:pt>
                <c:pt idx="74">
                  <c:v>19.67270218873125</c:v>
                </c:pt>
                <c:pt idx="75">
                  <c:v>4.8828517506227058</c:v>
                </c:pt>
                <c:pt idx="76">
                  <c:v>-7.3086985492201393</c:v>
                </c:pt>
                <c:pt idx="77">
                  <c:v>5.7164495615401165</c:v>
                </c:pt>
                <c:pt idx="78">
                  <c:v>-7.9366376884642023</c:v>
                </c:pt>
                <c:pt idx="79">
                  <c:v>2.3148195677586614</c:v>
                </c:pt>
                <c:pt idx="80">
                  <c:v>12.042781705699269</c:v>
                </c:pt>
                <c:pt idx="81">
                  <c:v>7.7375501268745666</c:v>
                </c:pt>
                <c:pt idx="82">
                  <c:v>2.6245352900488115</c:v>
                </c:pt>
                <c:pt idx="83">
                  <c:v>4.9419472785799599</c:v>
                </c:pt>
                <c:pt idx="84">
                  <c:v>3.1190616034781726</c:v>
                </c:pt>
                <c:pt idx="85">
                  <c:v>2.5153907750104167</c:v>
                </c:pt>
                <c:pt idx="86">
                  <c:v>-1.631893688917387</c:v>
                </c:pt>
                <c:pt idx="87">
                  <c:v>8.54838688503105</c:v>
                </c:pt>
                <c:pt idx="88">
                  <c:v>21.150993800275614</c:v>
                </c:pt>
                <c:pt idx="89">
                  <c:v>-18.930823653469929</c:v>
                </c:pt>
                <c:pt idx="90">
                  <c:v>-9.5462961644436177</c:v>
                </c:pt>
                <c:pt idx="91">
                  <c:v>14.45733892001806</c:v>
                </c:pt>
                <c:pt idx="92">
                  <c:v>3.32187488246268</c:v>
                </c:pt>
                <c:pt idx="93">
                  <c:v>-21.061397833348508</c:v>
                </c:pt>
                <c:pt idx="94">
                  <c:v>-18.623217013759586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8B4-9CDC-BF215380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55296"/>
        <c:axId val="534453216"/>
      </c:scatterChart>
      <c:valAx>
        <c:axId val="5344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Undergrad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53216"/>
        <c:crosses val="autoZero"/>
        <c:crossBetween val="midCat"/>
      </c:valAx>
      <c:valAx>
        <c:axId val="53445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5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Employability (Before)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'Analysis Toolpak'!$C$6:$C$100</c:f>
              <c:numCache>
                <c:formatCode>General</c:formatCode>
                <c:ptCount val="95"/>
                <c:pt idx="0">
                  <c:v>252</c:v>
                </c:pt>
                <c:pt idx="1">
                  <c:v>423</c:v>
                </c:pt>
                <c:pt idx="2">
                  <c:v>101</c:v>
                </c:pt>
                <c:pt idx="3">
                  <c:v>288</c:v>
                </c:pt>
                <c:pt idx="4">
                  <c:v>248</c:v>
                </c:pt>
                <c:pt idx="5">
                  <c:v>145</c:v>
                </c:pt>
                <c:pt idx="6">
                  <c:v>401</c:v>
                </c:pt>
                <c:pt idx="7">
                  <c:v>287</c:v>
                </c:pt>
                <c:pt idx="8">
                  <c:v>275</c:v>
                </c:pt>
                <c:pt idx="9">
                  <c:v>254</c:v>
                </c:pt>
                <c:pt idx="10">
                  <c:v>182</c:v>
                </c:pt>
                <c:pt idx="11">
                  <c:v>117</c:v>
                </c:pt>
                <c:pt idx="12">
                  <c:v>130</c:v>
                </c:pt>
                <c:pt idx="13">
                  <c:v>219</c:v>
                </c:pt>
                <c:pt idx="14">
                  <c:v>152</c:v>
                </c:pt>
                <c:pt idx="15">
                  <c:v>228</c:v>
                </c:pt>
                <c:pt idx="16">
                  <c:v>62</c:v>
                </c:pt>
                <c:pt idx="17">
                  <c:v>393</c:v>
                </c:pt>
                <c:pt idx="18">
                  <c:v>277</c:v>
                </c:pt>
                <c:pt idx="19">
                  <c:v>206</c:v>
                </c:pt>
                <c:pt idx="20">
                  <c:v>229</c:v>
                </c:pt>
                <c:pt idx="21">
                  <c:v>182</c:v>
                </c:pt>
                <c:pt idx="22">
                  <c:v>98</c:v>
                </c:pt>
                <c:pt idx="23">
                  <c:v>125</c:v>
                </c:pt>
                <c:pt idx="24">
                  <c:v>164</c:v>
                </c:pt>
                <c:pt idx="25">
                  <c:v>186</c:v>
                </c:pt>
                <c:pt idx="26">
                  <c:v>235</c:v>
                </c:pt>
                <c:pt idx="27">
                  <c:v>184</c:v>
                </c:pt>
                <c:pt idx="28">
                  <c:v>76</c:v>
                </c:pt>
                <c:pt idx="29">
                  <c:v>126</c:v>
                </c:pt>
                <c:pt idx="30">
                  <c:v>183</c:v>
                </c:pt>
                <c:pt idx="31">
                  <c:v>242</c:v>
                </c:pt>
                <c:pt idx="32">
                  <c:v>207</c:v>
                </c:pt>
                <c:pt idx="33">
                  <c:v>181</c:v>
                </c:pt>
                <c:pt idx="34">
                  <c:v>239</c:v>
                </c:pt>
                <c:pt idx="35">
                  <c:v>216</c:v>
                </c:pt>
                <c:pt idx="36">
                  <c:v>289</c:v>
                </c:pt>
                <c:pt idx="37">
                  <c:v>213</c:v>
                </c:pt>
                <c:pt idx="38">
                  <c:v>209</c:v>
                </c:pt>
                <c:pt idx="39">
                  <c:v>376</c:v>
                </c:pt>
                <c:pt idx="40">
                  <c:v>332</c:v>
                </c:pt>
                <c:pt idx="41">
                  <c:v>249</c:v>
                </c:pt>
                <c:pt idx="42">
                  <c:v>228</c:v>
                </c:pt>
                <c:pt idx="43">
                  <c:v>124</c:v>
                </c:pt>
                <c:pt idx="44">
                  <c:v>194</c:v>
                </c:pt>
                <c:pt idx="45">
                  <c:v>157</c:v>
                </c:pt>
                <c:pt idx="46">
                  <c:v>402</c:v>
                </c:pt>
                <c:pt idx="47">
                  <c:v>323</c:v>
                </c:pt>
                <c:pt idx="48">
                  <c:v>181</c:v>
                </c:pt>
                <c:pt idx="49">
                  <c:v>157</c:v>
                </c:pt>
                <c:pt idx="50">
                  <c:v>266</c:v>
                </c:pt>
                <c:pt idx="51">
                  <c:v>268</c:v>
                </c:pt>
                <c:pt idx="52">
                  <c:v>167</c:v>
                </c:pt>
                <c:pt idx="53">
                  <c:v>342</c:v>
                </c:pt>
                <c:pt idx="54">
                  <c:v>349</c:v>
                </c:pt>
                <c:pt idx="55">
                  <c:v>340</c:v>
                </c:pt>
                <c:pt idx="56">
                  <c:v>227</c:v>
                </c:pt>
                <c:pt idx="57">
                  <c:v>409</c:v>
                </c:pt>
                <c:pt idx="58">
                  <c:v>400</c:v>
                </c:pt>
                <c:pt idx="59">
                  <c:v>374</c:v>
                </c:pt>
                <c:pt idx="60">
                  <c:v>255</c:v>
                </c:pt>
                <c:pt idx="61">
                  <c:v>146</c:v>
                </c:pt>
                <c:pt idx="62">
                  <c:v>248</c:v>
                </c:pt>
                <c:pt idx="63">
                  <c:v>198</c:v>
                </c:pt>
                <c:pt idx="64">
                  <c:v>210</c:v>
                </c:pt>
                <c:pt idx="65">
                  <c:v>107</c:v>
                </c:pt>
                <c:pt idx="66">
                  <c:v>239</c:v>
                </c:pt>
                <c:pt idx="67">
                  <c:v>287</c:v>
                </c:pt>
                <c:pt idx="68">
                  <c:v>340</c:v>
                </c:pt>
                <c:pt idx="69">
                  <c:v>155</c:v>
                </c:pt>
                <c:pt idx="70">
                  <c:v>263</c:v>
                </c:pt>
                <c:pt idx="71">
                  <c:v>265</c:v>
                </c:pt>
                <c:pt idx="72">
                  <c:v>249</c:v>
                </c:pt>
                <c:pt idx="73">
                  <c:v>377</c:v>
                </c:pt>
                <c:pt idx="74">
                  <c:v>301</c:v>
                </c:pt>
                <c:pt idx="75">
                  <c:v>242</c:v>
                </c:pt>
                <c:pt idx="76">
                  <c:v>211</c:v>
                </c:pt>
                <c:pt idx="77">
                  <c:v>160</c:v>
                </c:pt>
                <c:pt idx="78">
                  <c:v>218</c:v>
                </c:pt>
                <c:pt idx="79">
                  <c:v>133</c:v>
                </c:pt>
                <c:pt idx="80">
                  <c:v>122</c:v>
                </c:pt>
                <c:pt idx="81">
                  <c:v>236</c:v>
                </c:pt>
                <c:pt idx="82">
                  <c:v>143</c:v>
                </c:pt>
                <c:pt idx="83">
                  <c:v>354</c:v>
                </c:pt>
                <c:pt idx="84">
                  <c:v>214</c:v>
                </c:pt>
                <c:pt idx="85">
                  <c:v>225</c:v>
                </c:pt>
                <c:pt idx="86">
                  <c:v>261</c:v>
                </c:pt>
                <c:pt idx="87">
                  <c:v>277</c:v>
                </c:pt>
                <c:pt idx="88">
                  <c:v>282</c:v>
                </c:pt>
                <c:pt idx="89">
                  <c:v>322</c:v>
                </c:pt>
                <c:pt idx="90">
                  <c:v>326</c:v>
                </c:pt>
                <c:pt idx="91">
                  <c:v>421</c:v>
                </c:pt>
                <c:pt idx="92">
                  <c:v>368</c:v>
                </c:pt>
                <c:pt idx="93">
                  <c:v>279</c:v>
                </c:pt>
                <c:pt idx="94">
                  <c:v>268</c:v>
                </c:pt>
              </c:numCache>
            </c:numRef>
          </c:xVal>
          <c:yVal>
            <c:numRef>
              <c:f>'Analysis Toolpak'!$H$30:$H$124</c:f>
              <c:numCache>
                <c:formatCode>General</c:formatCode>
                <c:ptCount val="95"/>
                <c:pt idx="0">
                  <c:v>-1.3577160032980373</c:v>
                </c:pt>
                <c:pt idx="1">
                  <c:v>-14.087522741904422</c:v>
                </c:pt>
                <c:pt idx="2">
                  <c:v>-15.053611458896569</c:v>
                </c:pt>
                <c:pt idx="3">
                  <c:v>-3.5445793025697299</c:v>
                </c:pt>
                <c:pt idx="4">
                  <c:v>5.9877646069959667</c:v>
                </c:pt>
                <c:pt idx="5">
                  <c:v>15.579268662110763</c:v>
                </c:pt>
                <c:pt idx="6">
                  <c:v>7.5528710284963836</c:v>
                </c:pt>
                <c:pt idx="7">
                  <c:v>-21.92733880563577</c:v>
                </c:pt>
                <c:pt idx="8">
                  <c:v>15.788422682340126</c:v>
                </c:pt>
                <c:pt idx="9">
                  <c:v>-20.72840784555234</c:v>
                </c:pt>
                <c:pt idx="10">
                  <c:v>-2.8899201769581282</c:v>
                </c:pt>
                <c:pt idx="11">
                  <c:v>-8.1045538823149741</c:v>
                </c:pt>
                <c:pt idx="12">
                  <c:v>-16.8270942059672</c:v>
                </c:pt>
                <c:pt idx="13">
                  <c:v>6.835660153344179</c:v>
                </c:pt>
                <c:pt idx="14">
                  <c:v>5.1563983670893379</c:v>
                </c:pt>
                <c:pt idx="15">
                  <c:v>1.4380010902829099</c:v>
                </c:pt>
                <c:pt idx="16">
                  <c:v>6.2153863965128551</c:v>
                </c:pt>
                <c:pt idx="17">
                  <c:v>-9.3468399945012948</c:v>
                </c:pt>
                <c:pt idx="18">
                  <c:v>12.728111508140444</c:v>
                </c:pt>
                <c:pt idx="19">
                  <c:v>-16.17099769029295</c:v>
                </c:pt>
                <c:pt idx="20">
                  <c:v>8.0060400198997002</c:v>
                </c:pt>
                <c:pt idx="21">
                  <c:v>-5.9200092694815112</c:v>
                </c:pt>
                <c:pt idx="22">
                  <c:v>4.4291710428660025</c:v>
                </c:pt>
                <c:pt idx="23">
                  <c:v>-4.4194014463603253</c:v>
                </c:pt>
                <c:pt idx="24">
                  <c:v>-5.8443995678280203</c:v>
                </c:pt>
                <c:pt idx="25">
                  <c:v>-0.27023475118576812</c:v>
                </c:pt>
                <c:pt idx="26">
                  <c:v>-1.5747315162932409</c:v>
                </c:pt>
                <c:pt idx="27">
                  <c:v>-6.7649519246071179</c:v>
                </c:pt>
                <c:pt idx="28">
                  <c:v>1.155087219426818</c:v>
                </c:pt>
                <c:pt idx="29">
                  <c:v>-2.957484272606564</c:v>
                </c:pt>
                <c:pt idx="30">
                  <c:v>-15.162755973934907</c:v>
                </c:pt>
                <c:pt idx="31">
                  <c:v>0.74189603082606936</c:v>
                </c:pt>
                <c:pt idx="32">
                  <c:v>20.741445939280993</c:v>
                </c:pt>
                <c:pt idx="33">
                  <c:v>4.1374580084211061</c:v>
                </c:pt>
                <c:pt idx="34">
                  <c:v>-8.754722117708468</c:v>
                </c:pt>
                <c:pt idx="35">
                  <c:v>-5.376731480280057</c:v>
                </c:pt>
                <c:pt idx="36">
                  <c:v>14.497710439918308</c:v>
                </c:pt>
                <c:pt idx="37">
                  <c:v>-6.368199791388804</c:v>
                </c:pt>
                <c:pt idx="38">
                  <c:v>12.381863703909232</c:v>
                </c:pt>
                <c:pt idx="39">
                  <c:v>-9.9731832639107552</c:v>
                </c:pt>
                <c:pt idx="40">
                  <c:v>2.3733372653789502</c:v>
                </c:pt>
                <c:pt idx="41">
                  <c:v>11.329325410656054</c:v>
                </c:pt>
                <c:pt idx="42">
                  <c:v>7.6430699345055473</c:v>
                </c:pt>
                <c:pt idx="43">
                  <c:v>-3.2170435092818366</c:v>
                </c:pt>
                <c:pt idx="44">
                  <c:v>3.2288283261872266</c:v>
                </c:pt>
                <c:pt idx="45">
                  <c:v>-26.346306541497995</c:v>
                </c:pt>
                <c:pt idx="46">
                  <c:v>4.0250878771016687</c:v>
                </c:pt>
                <c:pt idx="47">
                  <c:v>-9.7784772157397128</c:v>
                </c:pt>
                <c:pt idx="48">
                  <c:v>5.3377819812334906</c:v>
                </c:pt>
                <c:pt idx="49">
                  <c:v>-5.1214482796034417</c:v>
                </c:pt>
                <c:pt idx="50">
                  <c:v>-12.349157184547835</c:v>
                </c:pt>
                <c:pt idx="51">
                  <c:v>17.111535956970897</c:v>
                </c:pt>
                <c:pt idx="52">
                  <c:v>10.573060910018739</c:v>
                </c:pt>
                <c:pt idx="53">
                  <c:v>-9.9772871837839716</c:v>
                </c:pt>
                <c:pt idx="54">
                  <c:v>0.56026368585071396</c:v>
                </c:pt>
                <c:pt idx="55">
                  <c:v>11.147947046872787</c:v>
                </c:pt>
                <c:pt idx="56">
                  <c:v>17.550091749791136</c:v>
                </c:pt>
                <c:pt idx="57">
                  <c:v>-9.8174098491854807</c:v>
                </c:pt>
                <c:pt idx="58">
                  <c:v>-15.510018063694588</c:v>
                </c:pt>
                <c:pt idx="59">
                  <c:v>4.30643136874221</c:v>
                </c:pt>
                <c:pt idx="60">
                  <c:v>20.659096528923953</c:v>
                </c:pt>
                <c:pt idx="61">
                  <c:v>-13.718101423948184</c:v>
                </c:pt>
                <c:pt idx="62">
                  <c:v>-4.9330777223163409</c:v>
                </c:pt>
                <c:pt idx="63">
                  <c:v>-1.8656398690680476</c:v>
                </c:pt>
                <c:pt idx="64">
                  <c:v>-7.7207372127785732</c:v>
                </c:pt>
                <c:pt idx="65">
                  <c:v>-1.6438727379099021</c:v>
                </c:pt>
                <c:pt idx="66">
                  <c:v>12.360079448943964</c:v>
                </c:pt>
                <c:pt idx="67">
                  <c:v>-2.1917759028742125</c:v>
                </c:pt>
                <c:pt idx="68">
                  <c:v>-18.346903115701423</c:v>
                </c:pt>
                <c:pt idx="69">
                  <c:v>13.824061327943866</c:v>
                </c:pt>
                <c:pt idx="70">
                  <c:v>10.424216567597341</c:v>
                </c:pt>
                <c:pt idx="71">
                  <c:v>12.104213167569469</c:v>
                </c:pt>
                <c:pt idx="72">
                  <c:v>-8.4252169777464019</c:v>
                </c:pt>
                <c:pt idx="73">
                  <c:v>18.449155074499117</c:v>
                </c:pt>
                <c:pt idx="74">
                  <c:v>19.67270218873125</c:v>
                </c:pt>
                <c:pt idx="75">
                  <c:v>4.8828517506227058</c:v>
                </c:pt>
                <c:pt idx="76">
                  <c:v>-7.3086985492201393</c:v>
                </c:pt>
                <c:pt idx="77">
                  <c:v>5.7164495615401165</c:v>
                </c:pt>
                <c:pt idx="78">
                  <c:v>-7.9366376884642023</c:v>
                </c:pt>
                <c:pt idx="79">
                  <c:v>2.3148195677586614</c:v>
                </c:pt>
                <c:pt idx="80">
                  <c:v>12.042781705699269</c:v>
                </c:pt>
                <c:pt idx="81">
                  <c:v>7.7375501268745666</c:v>
                </c:pt>
                <c:pt idx="82">
                  <c:v>2.6245352900488115</c:v>
                </c:pt>
                <c:pt idx="83">
                  <c:v>4.9419472785799599</c:v>
                </c:pt>
                <c:pt idx="84">
                  <c:v>3.1190616034781726</c:v>
                </c:pt>
                <c:pt idx="85">
                  <c:v>2.5153907750104167</c:v>
                </c:pt>
                <c:pt idx="86">
                  <c:v>-1.631893688917387</c:v>
                </c:pt>
                <c:pt idx="87">
                  <c:v>8.54838688503105</c:v>
                </c:pt>
                <c:pt idx="88">
                  <c:v>21.150993800275614</c:v>
                </c:pt>
                <c:pt idx="89">
                  <c:v>-18.930823653469929</c:v>
                </c:pt>
                <c:pt idx="90">
                  <c:v>-9.5462961644436177</c:v>
                </c:pt>
                <c:pt idx="91">
                  <c:v>14.45733892001806</c:v>
                </c:pt>
                <c:pt idx="92">
                  <c:v>3.32187488246268</c:v>
                </c:pt>
                <c:pt idx="93">
                  <c:v>-21.061397833348508</c:v>
                </c:pt>
                <c:pt idx="94">
                  <c:v>-18.623217013759586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C-47BE-991C-0E2B86BC5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46144"/>
        <c:axId val="534455296"/>
      </c:scatterChart>
      <c:valAx>
        <c:axId val="5344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Employability (Before)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55296"/>
        <c:crosses val="autoZero"/>
        <c:crossBetween val="midCat"/>
      </c:valAx>
      <c:valAx>
        <c:axId val="53445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4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Undergrade Grade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5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</a:rPr>
            <a:t>Distribution of Undergrade Grade</a:t>
          </a:r>
        </a:p>
      </cx:txPr>
    </cx:title>
    <cx:plotArea>
      <cx:plotAreaRegion>
        <cx:series layoutId="clusteredColumn" uniqueId="{8CCC6261-7E5D-4517-B529-B6AD6C0ACF85}">
          <cx:tx>
            <cx:txData>
              <cx:f>_xlchart.v1.2</cx:f>
              <cx:v>Undergrad Grade</cx:v>
            </cx:txData>
          </cx:tx>
          <cx:spPr>
            <a:solidFill>
              <a:srgbClr val="4C4CDC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MBA Grade</cx:v>
        </cx:txData>
      </cx:tx>
      <cx:txPr>
        <a:bodyPr vertOverflow="overflow" horzOverflow="overflow" wrap="square" lIns="0" tIns="0" rIns="0" bIns="0"/>
        <a:lstStyle/>
        <a:p>
          <a:pPr algn="ctr" rtl="0">
            <a:defRPr sz="105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1050" b="1">
              <a:solidFill>
                <a:schemeClr val="bg2">
                  <a:lumMod val="25000"/>
                </a:schemeClr>
              </a:solidFill>
            </a:rPr>
            <a:t>Distribution of MBA Grade</a:t>
          </a:r>
        </a:p>
      </cx:txPr>
    </cx:title>
    <cx:plotArea>
      <cx:plotAreaRegion>
        <cx:series layoutId="clusteredColumn" uniqueId="{F15C71AA-CA5E-455B-9B33-526C588201EC}">
          <cx:tx>
            <cx:txData>
              <cx:f>_xlchart.v1.0</cx:f>
              <cx:v>MBA Grade</cx:v>
            </cx:txData>
          </cx:tx>
          <cx:spPr>
            <a:solidFill>
              <a:srgbClr val="4C4CDC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600"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90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Employability Score (Before)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/>
          </a:pPr>
          <a:r>
            <a:rPr lang="en-US" sz="105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</a:rPr>
            <a:t>Distribution of Employability Score (Before)</a:t>
          </a:r>
        </a:p>
      </cx:txPr>
    </cx:title>
    <cx:plotArea>
      <cx:plotAreaRegion>
        <cx:series layoutId="clusteredColumn" uniqueId="{7DAAD601-7DDF-49FD-93C6-1F3BE691C13F}">
          <cx:tx>
            <cx:txData>
              <cx:f>_xlchart.v1.6</cx:f>
              <cx:v>Employability (Before)</cx:v>
            </cx:txData>
          </cx:tx>
          <cx:spPr>
            <a:solidFill>
              <a:srgbClr val="4C4CDC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/>
            </a:pPr>
            <a:endParaRPr lang="en-US" sz="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50" b="1" i="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</a:rPr>
              <a:t>Distribution of Employability Score (After)</a:t>
            </a:r>
            <a:endParaRPr lang="en-GB" sz="900">
              <a:solidFill>
                <a:schemeClr val="bg2">
                  <a:lumMod val="2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clusteredColumn" uniqueId="{84C9CFF9-3F24-4AEB-A97B-28ADD434A8EE}">
          <cx:tx>
            <cx:txData>
              <cx:f>_xlchart.v1.4</cx:f>
              <cx:v>Employability (After)</cx:v>
            </cx:txData>
          </cx:tx>
          <cx:spPr>
            <a:solidFill>
              <a:srgbClr val="4C4CDC"/>
            </a:solidFill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/>
            </a:pPr>
            <a:endParaRPr lang="en-US" sz="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Salary for Placed Graduates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Salary for Placed Graduates</a:t>
          </a:r>
        </a:p>
      </cx:txPr>
    </cx:title>
    <cx:plotArea>
      <cx:plotAreaRegion>
        <cx:series layoutId="clusteredColumn" uniqueId="{2BC81A35-428E-41EC-8FEF-289DF9FE9AC0}">
          <cx:tx>
            <cx:txData>
              <cx:f>_xlchart.v1.8</cx:f>
              <cx:v>Annual Salary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numFmt formatCode="&quot;$&quot;#,##0,&quot;K&quot;_);[Red](&quot;$&quot;#,##0)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/>
            </a:pPr>
            <a:endParaRPr lang="en-US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1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</a:rPr>
              <a:t>The employability score </a:t>
            </a:r>
            <a:r>
              <a:rPr lang="en-US" sz="1100" b="1" i="0" u="none" strike="noStrike" baseline="0">
                <a:solidFill>
                  <a:srgbClr val="C00000"/>
                </a:solidFill>
                <a:latin typeface="Calibri" panose="020F0502020204030204"/>
              </a:rPr>
              <a:t>improved after the program</a:t>
            </a:r>
            <a:r>
              <a:rPr lang="en-US" sz="11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 </a:t>
            </a:r>
            <a:r>
              <a:rPr lang="en-US" sz="11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Calibri" panose="020F0502020204030204"/>
              </a:rPr>
              <a:t>compared to </a:t>
            </a:r>
            <a:r>
              <a:rPr lang="en-US" sz="1100" b="1" i="0" u="none" strike="noStrike" baseline="0">
                <a:solidFill>
                  <a:srgbClr val="4C4CDC"/>
                </a:solidFill>
                <a:latin typeface="Calibri" panose="020F0502020204030204"/>
              </a:rPr>
              <a:t>before the program</a:t>
            </a:r>
          </a:p>
        </cx:rich>
      </cx:tx>
    </cx:title>
    <cx:plotArea>
      <cx:plotAreaRegion>
        <cx:series layoutId="boxWhisker" uniqueId="{00000001-7089-4150-A2AC-FA7342DC0DCD}" formatIdx="1">
          <cx:tx>
            <cx:txData>
              <cx:f>_xlchart.v1.10</cx:f>
              <cx:v>Employability (Before)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  <cx:series layoutId="boxWhisker" uniqueId="{00000002-7089-4150-A2AC-FA7342DC0DCD}" formatIdx="2">
          <cx:tx>
            <cx:txData>
              <cx:f>_xlchart.v1.12</cx:f>
              <cx:v>Employability (After)</cx:v>
            </cx:txData>
          </cx:tx>
          <cx:spPr>
            <a:solidFill>
              <a:srgbClr val="FFBDBD"/>
            </a:solidFill>
            <a:ln>
              <a:solidFill>
                <a:schemeClr val="accent2"/>
              </a:solidFill>
            </a:ln>
          </cx:spPr>
          <cx:dataId val="1"/>
          <cx:layoutPr>
            <cx:visibility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500"/>
        <cx:title>
          <cx:tx>
            <cx:txData>
              <cx:v>Employability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Employability Score</a:t>
              </a:r>
            </a:p>
          </cx:txPr>
        </cx:title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F30BA-479C-89E0-E3CD-240C09DEF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25</xdr:row>
      <xdr:rowOff>0</xdr:rowOff>
    </xdr:from>
    <xdr:to>
      <xdr:col>5</xdr:col>
      <xdr:colOff>1244600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15524-C4AC-48C9-9580-2DCDC3877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4</xdr:col>
      <xdr:colOff>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CECBC-8BF1-89FF-8C92-6B9BFB32C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9</xdr:col>
      <xdr:colOff>304800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D91C4FB-0EE0-48A4-B6B7-654DB4EB5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0100" y="4743450"/>
              <a:ext cx="29337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419100</xdr:colOff>
      <xdr:row>25</xdr:row>
      <xdr:rowOff>0</xdr:rowOff>
    </xdr:from>
    <xdr:to>
      <xdr:col>14</xdr:col>
      <xdr:colOff>305100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6190949-A0A3-47AE-98BB-3B89BFE60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4743450"/>
              <a:ext cx="29340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41</xdr:row>
      <xdr:rowOff>0</xdr:rowOff>
    </xdr:from>
    <xdr:to>
      <xdr:col>9</xdr:col>
      <xdr:colOff>304353</xdr:colOff>
      <xdr:row>53</xdr:row>
      <xdr:rowOff>1624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3D6588D-ACF6-4C8F-98D1-EBF43282A6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0100" y="7689850"/>
              <a:ext cx="2933253" cy="2211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419100</xdr:colOff>
      <xdr:row>41</xdr:row>
      <xdr:rowOff>0</xdr:rowOff>
    </xdr:from>
    <xdr:to>
      <xdr:col>14</xdr:col>
      <xdr:colOff>290159</xdr:colOff>
      <xdr:row>53</xdr:row>
      <xdr:rowOff>1624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B7F69C5-6FC2-4278-98DA-AF26B4CB5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8100" y="7689850"/>
              <a:ext cx="2919059" cy="2211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-1</xdr:colOff>
      <xdr:row>41</xdr:row>
      <xdr:rowOff>0</xdr:rowOff>
    </xdr:from>
    <xdr:to>
      <xdr:col>5</xdr:col>
      <xdr:colOff>1233714</xdr:colOff>
      <xdr:row>53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9C672CF-69C3-4D20-9855-E4A22F895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7689850"/>
              <a:ext cx="5158015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501650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73123DD-D5ED-F6EA-BF1B-B89C6C341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190500"/>
              <a:ext cx="2940050" cy="436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177800</xdr:rowOff>
    </xdr:from>
    <xdr:to>
      <xdr:col>12</xdr:col>
      <xdr:colOff>298450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842A6-4583-478F-BBD5-DE6EB271F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273050</xdr:rowOff>
    </xdr:from>
    <xdr:to>
      <xdr:col>20</xdr:col>
      <xdr:colOff>247650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64F6D-B0F9-435D-9BA6-DD3078799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260350</xdr:colOff>
      <xdr:row>16</xdr:row>
      <xdr:rowOff>0</xdr:rowOff>
    </xdr:from>
    <xdr:to>
      <xdr:col>20</xdr:col>
      <xdr:colOff>260350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75840-19FB-4B80-A4D1-B667F991E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fikri\Documents\Data%20Analytics\Maven%20Analytics\Maven%20Analytics%20Essential%20Statistics%20for%20Data%20Analysis\Excel_Statistics%20-%20Fikri.xlsx" TargetMode="External"/><Relationship Id="rId1" Type="http://schemas.openxmlformats.org/officeDocument/2006/relationships/externalLinkPath" Target="/Users/alfikri/Documents/Data%20Analytics/Maven%20Analytics/Maven%20Analytics%20Essential%20Statistics%20for%20Data%20Analysis/Excel_Statistics%20-%20Fik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ear Regression Model PPT"/>
      <sheetName val="RAW DATA"/>
      <sheetName val="TABLE OF CONTENTS"/>
      <sheetName val="Categorical Distributions"/>
      <sheetName val="Numerical Distributions"/>
      <sheetName val="Histograms"/>
      <sheetName val="Frequency Distributions"/>
      <sheetName val="Mean, Median, Mode"/>
      <sheetName val="Skew"/>
      <sheetName val="Central Tendency"/>
      <sheetName val="Min, Max, Range"/>
      <sheetName val="Quartiles &amp; IQR"/>
      <sheetName val="Box &amp; Whisker"/>
      <sheetName val="Variance &amp; Std Dev"/>
      <sheetName val="Coefficient of Variation"/>
      <sheetName val="Variability"/>
      <sheetName val="Normal Distribution"/>
      <sheetName val="Z-Scores"/>
      <sheetName val="Empirical Rule"/>
      <sheetName val="Normal Distributions"/>
      <sheetName val="NORM.DIST"/>
      <sheetName val="NORM.S.DIST"/>
      <sheetName val="Calculating Probabilities"/>
      <sheetName val="Normal Curve"/>
      <sheetName val="NORM.INV"/>
      <sheetName val="NORM.S.INV"/>
      <sheetName val="Estimating Values"/>
      <sheetName val="Margin of Error"/>
      <sheetName val="Confidence Intervals (z)"/>
      <sheetName val="T Distribution"/>
      <sheetName val="Confidence Intervals (t)"/>
      <sheetName val="Proportions"/>
      <sheetName val="Confidence Intervals (p)"/>
      <sheetName val="Dependent Samples"/>
      <sheetName val="Confidence Intervals (d)"/>
      <sheetName val="Independent Samples"/>
      <sheetName val="Confidence Intervals (x1-x2)"/>
      <sheetName val="Confidence Intervals (p1-p2)"/>
      <sheetName val="Null &amp; Alternative Hypothesis"/>
      <sheetName val="Significance Level"/>
      <sheetName val="Test Statistic"/>
      <sheetName val="P-Value"/>
      <sheetName val="Conclusion"/>
      <sheetName val="Hypothesis Tests (Two Tail)"/>
      <sheetName val="One Tail Hypothesis Test"/>
      <sheetName val="Hypothesis Tests (p)"/>
      <sheetName val="Hypothesis Tests (d)"/>
      <sheetName val="Hypothesis Tests (x1-x2)"/>
      <sheetName val="Scatterplots"/>
      <sheetName val="Correlation"/>
      <sheetName val="Linear Relationships"/>
      <sheetName val="Linear Regression"/>
      <sheetName val="Predictions"/>
      <sheetName val="Linear Regression Model"/>
      <sheetName val="R-Squared"/>
      <sheetName val="Standard Error"/>
      <sheetName val="Homoskedasticity"/>
      <sheetName val="Hypothesis Test"/>
      <sheetName val="Model Evaluation"/>
      <sheetName val="Analysis ToolPak"/>
      <sheetName val="Multiple Linear 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5">
          <cell r="C5" t="str">
            <v>Employability (After)</v>
          </cell>
        </row>
        <row r="6">
          <cell r="B6">
            <v>252</v>
          </cell>
          <cell r="C6">
            <v>276</v>
          </cell>
        </row>
        <row r="7">
          <cell r="B7">
            <v>423</v>
          </cell>
          <cell r="C7">
            <v>410</v>
          </cell>
        </row>
        <row r="8">
          <cell r="B8">
            <v>101</v>
          </cell>
          <cell r="C8">
            <v>119</v>
          </cell>
        </row>
        <row r="9">
          <cell r="B9">
            <v>288</v>
          </cell>
          <cell r="C9">
            <v>334</v>
          </cell>
        </row>
        <row r="10">
          <cell r="B10">
            <v>248</v>
          </cell>
          <cell r="C10">
            <v>252</v>
          </cell>
        </row>
        <row r="11">
          <cell r="B11">
            <v>145</v>
          </cell>
          <cell r="C11">
            <v>209</v>
          </cell>
        </row>
        <row r="12">
          <cell r="B12">
            <v>401</v>
          </cell>
          <cell r="C12">
            <v>462</v>
          </cell>
        </row>
        <row r="13">
          <cell r="B13">
            <v>287</v>
          </cell>
          <cell r="C13">
            <v>342</v>
          </cell>
        </row>
        <row r="14">
          <cell r="B14">
            <v>275</v>
          </cell>
          <cell r="C14">
            <v>347</v>
          </cell>
        </row>
        <row r="15">
          <cell r="B15">
            <v>254</v>
          </cell>
          <cell r="C15">
            <v>313</v>
          </cell>
        </row>
        <row r="16">
          <cell r="B16">
            <v>182</v>
          </cell>
          <cell r="C16">
            <v>232</v>
          </cell>
        </row>
        <row r="17">
          <cell r="B17">
            <v>117</v>
          </cell>
          <cell r="C17">
            <v>163</v>
          </cell>
        </row>
        <row r="18">
          <cell r="B18">
            <v>130</v>
          </cell>
          <cell r="C18">
            <v>119</v>
          </cell>
        </row>
        <row r="19">
          <cell r="B19">
            <v>219</v>
          </cell>
          <cell r="C19">
            <v>304</v>
          </cell>
        </row>
        <row r="20">
          <cell r="B20">
            <v>152</v>
          </cell>
          <cell r="C20">
            <v>211</v>
          </cell>
        </row>
        <row r="21">
          <cell r="B21">
            <v>228</v>
          </cell>
          <cell r="C21">
            <v>286</v>
          </cell>
        </row>
        <row r="22">
          <cell r="B22">
            <v>62</v>
          </cell>
          <cell r="C22">
            <v>122</v>
          </cell>
        </row>
        <row r="23">
          <cell r="B23">
            <v>393</v>
          </cell>
          <cell r="C23">
            <v>443</v>
          </cell>
        </row>
        <row r="24">
          <cell r="B24">
            <v>277</v>
          </cell>
          <cell r="C24">
            <v>366</v>
          </cell>
        </row>
        <row r="25">
          <cell r="B25">
            <v>206</v>
          </cell>
          <cell r="C25">
            <v>244</v>
          </cell>
        </row>
        <row r="26">
          <cell r="B26">
            <v>229</v>
          </cell>
          <cell r="C26">
            <v>241</v>
          </cell>
        </row>
        <row r="27">
          <cell r="B27">
            <v>182</v>
          </cell>
          <cell r="C27">
            <v>237</v>
          </cell>
        </row>
        <row r="28">
          <cell r="B28">
            <v>98</v>
          </cell>
          <cell r="C28">
            <v>122</v>
          </cell>
        </row>
        <row r="29">
          <cell r="B29">
            <v>125</v>
          </cell>
          <cell r="C29">
            <v>129</v>
          </cell>
        </row>
        <row r="30">
          <cell r="B30">
            <v>164</v>
          </cell>
          <cell r="C30">
            <v>236</v>
          </cell>
        </row>
        <row r="31">
          <cell r="B31">
            <v>186</v>
          </cell>
          <cell r="C31">
            <v>251</v>
          </cell>
        </row>
        <row r="32">
          <cell r="B32">
            <v>235</v>
          </cell>
          <cell r="C32">
            <v>283</v>
          </cell>
        </row>
        <row r="33">
          <cell r="B33">
            <v>184</v>
          </cell>
          <cell r="C33">
            <v>225</v>
          </cell>
        </row>
        <row r="34">
          <cell r="B34">
            <v>76</v>
          </cell>
          <cell r="C34">
            <v>102</v>
          </cell>
        </row>
        <row r="35">
          <cell r="B35">
            <v>126</v>
          </cell>
          <cell r="C35">
            <v>180</v>
          </cell>
        </row>
        <row r="36">
          <cell r="B36">
            <v>183</v>
          </cell>
          <cell r="C36">
            <v>247</v>
          </cell>
        </row>
        <row r="37">
          <cell r="B37">
            <v>242</v>
          </cell>
          <cell r="C37">
            <v>343</v>
          </cell>
        </row>
        <row r="38">
          <cell r="B38">
            <v>207</v>
          </cell>
          <cell r="C38">
            <v>283</v>
          </cell>
        </row>
        <row r="39">
          <cell r="B39">
            <v>181</v>
          </cell>
          <cell r="C39">
            <v>253</v>
          </cell>
        </row>
        <row r="40">
          <cell r="B40">
            <v>239</v>
          </cell>
          <cell r="C40">
            <v>263</v>
          </cell>
        </row>
        <row r="41">
          <cell r="B41">
            <v>216</v>
          </cell>
          <cell r="C41">
            <v>291</v>
          </cell>
        </row>
        <row r="42">
          <cell r="B42">
            <v>289</v>
          </cell>
          <cell r="C42">
            <v>368</v>
          </cell>
        </row>
        <row r="43">
          <cell r="B43">
            <v>213</v>
          </cell>
          <cell r="C43">
            <v>206</v>
          </cell>
        </row>
        <row r="44">
          <cell r="B44">
            <v>209</v>
          </cell>
          <cell r="C44">
            <v>231</v>
          </cell>
        </row>
        <row r="45">
          <cell r="B45">
            <v>376</v>
          </cell>
          <cell r="C45">
            <v>389</v>
          </cell>
        </row>
        <row r="46">
          <cell r="B46">
            <v>332</v>
          </cell>
          <cell r="C46">
            <v>396</v>
          </cell>
        </row>
        <row r="47">
          <cell r="B47">
            <v>249</v>
          </cell>
          <cell r="C47">
            <v>339</v>
          </cell>
        </row>
        <row r="48">
          <cell r="B48">
            <v>228</v>
          </cell>
          <cell r="C48">
            <v>286</v>
          </cell>
        </row>
        <row r="49">
          <cell r="B49">
            <v>124</v>
          </cell>
          <cell r="C49">
            <v>146</v>
          </cell>
        </row>
        <row r="50">
          <cell r="B50">
            <v>194</v>
          </cell>
          <cell r="C50">
            <v>315</v>
          </cell>
        </row>
        <row r="51">
          <cell r="B51">
            <v>157</v>
          </cell>
          <cell r="C51">
            <v>183</v>
          </cell>
        </row>
        <row r="52">
          <cell r="B52">
            <v>402</v>
          </cell>
          <cell r="C52">
            <v>481</v>
          </cell>
        </row>
        <row r="53">
          <cell r="B53">
            <v>323</v>
          </cell>
          <cell r="C53">
            <v>349</v>
          </cell>
        </row>
        <row r="54">
          <cell r="B54">
            <v>181</v>
          </cell>
          <cell r="C54">
            <v>225</v>
          </cell>
        </row>
        <row r="55">
          <cell r="B55">
            <v>157</v>
          </cell>
          <cell r="C55">
            <v>217</v>
          </cell>
        </row>
        <row r="56">
          <cell r="B56">
            <v>266</v>
          </cell>
          <cell r="C56">
            <v>353</v>
          </cell>
        </row>
        <row r="57">
          <cell r="B57">
            <v>268</v>
          </cell>
          <cell r="C57">
            <v>314</v>
          </cell>
        </row>
        <row r="58">
          <cell r="B58">
            <v>167</v>
          </cell>
          <cell r="C58">
            <v>247</v>
          </cell>
        </row>
        <row r="59">
          <cell r="B59">
            <v>342</v>
          </cell>
          <cell r="C59">
            <v>410</v>
          </cell>
        </row>
        <row r="60">
          <cell r="B60">
            <v>349</v>
          </cell>
          <cell r="C60">
            <v>395</v>
          </cell>
        </row>
        <row r="61">
          <cell r="B61">
            <v>340</v>
          </cell>
          <cell r="C61">
            <v>416</v>
          </cell>
        </row>
        <row r="62">
          <cell r="B62">
            <v>227</v>
          </cell>
          <cell r="C62">
            <v>342</v>
          </cell>
        </row>
        <row r="63">
          <cell r="B63">
            <v>409</v>
          </cell>
          <cell r="C63">
            <v>446</v>
          </cell>
        </row>
        <row r="64">
          <cell r="B64">
            <v>400</v>
          </cell>
          <cell r="C64">
            <v>477</v>
          </cell>
        </row>
        <row r="65">
          <cell r="B65">
            <v>374</v>
          </cell>
          <cell r="C65">
            <v>444</v>
          </cell>
        </row>
        <row r="66">
          <cell r="B66">
            <v>255</v>
          </cell>
          <cell r="C66">
            <v>351</v>
          </cell>
        </row>
        <row r="67">
          <cell r="B67">
            <v>146</v>
          </cell>
          <cell r="C67">
            <v>165</v>
          </cell>
        </row>
        <row r="68">
          <cell r="B68">
            <v>248</v>
          </cell>
          <cell r="C68">
            <v>317</v>
          </cell>
        </row>
        <row r="69">
          <cell r="B69">
            <v>198</v>
          </cell>
          <cell r="C69">
            <v>250</v>
          </cell>
        </row>
        <row r="70">
          <cell r="B70">
            <v>210</v>
          </cell>
          <cell r="C70">
            <v>217</v>
          </cell>
        </row>
        <row r="71">
          <cell r="B71">
            <v>107</v>
          </cell>
          <cell r="C71">
            <v>138</v>
          </cell>
        </row>
        <row r="72">
          <cell r="B72">
            <v>239</v>
          </cell>
          <cell r="C72">
            <v>302</v>
          </cell>
        </row>
        <row r="73">
          <cell r="B73">
            <v>287</v>
          </cell>
          <cell r="C73">
            <v>311</v>
          </cell>
        </row>
        <row r="74">
          <cell r="B74">
            <v>340</v>
          </cell>
          <cell r="C74">
            <v>373</v>
          </cell>
        </row>
        <row r="75">
          <cell r="B75">
            <v>155</v>
          </cell>
          <cell r="C75">
            <v>196</v>
          </cell>
        </row>
        <row r="76">
          <cell r="B76">
            <v>263</v>
          </cell>
          <cell r="C76">
            <v>306</v>
          </cell>
        </row>
        <row r="77">
          <cell r="B77">
            <v>265</v>
          </cell>
          <cell r="C77">
            <v>302</v>
          </cell>
        </row>
        <row r="78">
          <cell r="B78">
            <v>249</v>
          </cell>
          <cell r="C78">
            <v>278</v>
          </cell>
        </row>
        <row r="79">
          <cell r="B79">
            <v>377</v>
          </cell>
          <cell r="C79">
            <v>429</v>
          </cell>
        </row>
        <row r="80">
          <cell r="B80">
            <v>301</v>
          </cell>
          <cell r="C80">
            <v>338</v>
          </cell>
        </row>
        <row r="81">
          <cell r="B81">
            <v>242</v>
          </cell>
          <cell r="C81">
            <v>261</v>
          </cell>
        </row>
        <row r="82">
          <cell r="B82">
            <v>211</v>
          </cell>
          <cell r="C82">
            <v>256</v>
          </cell>
        </row>
        <row r="83">
          <cell r="B83">
            <v>160</v>
          </cell>
          <cell r="C83">
            <v>183</v>
          </cell>
        </row>
        <row r="84">
          <cell r="B84">
            <v>218</v>
          </cell>
          <cell r="C84">
            <v>274</v>
          </cell>
        </row>
        <row r="85">
          <cell r="B85">
            <v>133</v>
          </cell>
          <cell r="C85">
            <v>182</v>
          </cell>
        </row>
        <row r="86">
          <cell r="B86">
            <v>122</v>
          </cell>
          <cell r="C86">
            <v>183</v>
          </cell>
        </row>
        <row r="87">
          <cell r="B87">
            <v>236</v>
          </cell>
          <cell r="C87">
            <v>309</v>
          </cell>
        </row>
        <row r="88">
          <cell r="B88">
            <v>143</v>
          </cell>
          <cell r="C88">
            <v>178</v>
          </cell>
        </row>
        <row r="89">
          <cell r="B89">
            <v>354</v>
          </cell>
          <cell r="C89">
            <v>458</v>
          </cell>
        </row>
        <row r="90">
          <cell r="B90">
            <v>214</v>
          </cell>
          <cell r="C90">
            <v>234</v>
          </cell>
        </row>
        <row r="91">
          <cell r="B91">
            <v>225</v>
          </cell>
          <cell r="C91">
            <v>306</v>
          </cell>
        </row>
        <row r="92">
          <cell r="B92">
            <v>261</v>
          </cell>
          <cell r="C92">
            <v>400</v>
          </cell>
        </row>
        <row r="93">
          <cell r="B93">
            <v>277</v>
          </cell>
          <cell r="C93">
            <v>337</v>
          </cell>
        </row>
        <row r="94">
          <cell r="B94">
            <v>282</v>
          </cell>
          <cell r="C94">
            <v>325</v>
          </cell>
        </row>
        <row r="95">
          <cell r="B95">
            <v>322</v>
          </cell>
          <cell r="C95">
            <v>329</v>
          </cell>
        </row>
        <row r="96">
          <cell r="B96">
            <v>326</v>
          </cell>
          <cell r="C96">
            <v>369</v>
          </cell>
        </row>
        <row r="97">
          <cell r="B97">
            <v>421</v>
          </cell>
          <cell r="C97">
            <v>457</v>
          </cell>
        </row>
        <row r="98">
          <cell r="B98">
            <v>368</v>
          </cell>
          <cell r="C98">
            <v>421</v>
          </cell>
        </row>
        <row r="99">
          <cell r="B99">
            <v>279</v>
          </cell>
          <cell r="C99">
            <v>282</v>
          </cell>
        </row>
        <row r="100">
          <cell r="B100">
            <v>268</v>
          </cell>
          <cell r="C100">
            <v>256</v>
          </cell>
        </row>
      </sheetData>
      <sheetData sheetId="53">
        <row r="6">
          <cell r="B6">
            <v>68.400000000000006</v>
          </cell>
          <cell r="G6">
            <v>24</v>
          </cell>
        </row>
        <row r="7">
          <cell r="B7">
            <v>62.1</v>
          </cell>
          <cell r="G7">
            <v>-13</v>
          </cell>
        </row>
        <row r="8">
          <cell r="B8">
            <v>70.2</v>
          </cell>
          <cell r="G8">
            <v>18</v>
          </cell>
        </row>
        <row r="9">
          <cell r="B9">
            <v>75.099999999999994</v>
          </cell>
          <cell r="G9">
            <v>46</v>
          </cell>
        </row>
        <row r="10">
          <cell r="B10">
            <v>60.9</v>
          </cell>
          <cell r="G10">
            <v>4</v>
          </cell>
        </row>
        <row r="11">
          <cell r="B11">
            <v>74.5</v>
          </cell>
          <cell r="G11">
            <v>64</v>
          </cell>
        </row>
        <row r="12">
          <cell r="B12">
            <v>76.400000000000006</v>
          </cell>
          <cell r="G12">
            <v>61</v>
          </cell>
        </row>
        <row r="13">
          <cell r="B13">
            <v>82.6</v>
          </cell>
          <cell r="G13">
            <v>55</v>
          </cell>
        </row>
        <row r="14">
          <cell r="B14">
            <v>76.900000000000006</v>
          </cell>
          <cell r="G14">
            <v>72</v>
          </cell>
        </row>
        <row r="15">
          <cell r="B15">
            <v>83.3</v>
          </cell>
          <cell r="G15">
            <v>59</v>
          </cell>
        </row>
        <row r="16">
          <cell r="B16">
            <v>75.8</v>
          </cell>
          <cell r="G16">
            <v>50</v>
          </cell>
        </row>
        <row r="17">
          <cell r="B17">
            <v>76</v>
          </cell>
          <cell r="G17">
            <v>46</v>
          </cell>
        </row>
        <row r="18">
          <cell r="B18">
            <v>62.8</v>
          </cell>
          <cell r="G18">
            <v>-11</v>
          </cell>
        </row>
        <row r="19">
          <cell r="B19">
            <v>82.8</v>
          </cell>
          <cell r="G19">
            <v>85</v>
          </cell>
        </row>
        <row r="20">
          <cell r="B20">
            <v>76</v>
          </cell>
          <cell r="G20">
            <v>59</v>
          </cell>
        </row>
        <row r="21">
          <cell r="B21">
            <v>76.900000000000006</v>
          </cell>
          <cell r="G21">
            <v>58</v>
          </cell>
        </row>
        <row r="22">
          <cell r="B22">
            <v>75.8</v>
          </cell>
          <cell r="G22">
            <v>60</v>
          </cell>
        </row>
        <row r="23">
          <cell r="B23">
            <v>78</v>
          </cell>
          <cell r="G23">
            <v>50</v>
          </cell>
        </row>
        <row r="24">
          <cell r="B24">
            <v>82.4</v>
          </cell>
          <cell r="G24">
            <v>89</v>
          </cell>
        </row>
        <row r="25">
          <cell r="B25">
            <v>76.2</v>
          </cell>
          <cell r="G25">
            <v>38</v>
          </cell>
        </row>
        <row r="26">
          <cell r="B26">
            <v>62.5</v>
          </cell>
          <cell r="G26">
            <v>12</v>
          </cell>
        </row>
        <row r="27">
          <cell r="B27">
            <v>78</v>
          </cell>
          <cell r="G27">
            <v>55</v>
          </cell>
        </row>
        <row r="28">
          <cell r="B28">
            <v>66.5</v>
          </cell>
          <cell r="G28">
            <v>24</v>
          </cell>
        </row>
        <row r="29">
          <cell r="B29">
            <v>63.5</v>
          </cell>
          <cell r="G29">
            <v>4</v>
          </cell>
        </row>
        <row r="30">
          <cell r="B30">
            <v>82.6</v>
          </cell>
          <cell r="G30">
            <v>72</v>
          </cell>
        </row>
        <row r="31">
          <cell r="B31">
            <v>79.2</v>
          </cell>
          <cell r="G31">
            <v>65</v>
          </cell>
        </row>
        <row r="32">
          <cell r="B32">
            <v>75</v>
          </cell>
          <cell r="G32">
            <v>48</v>
          </cell>
        </row>
        <row r="33">
          <cell r="B33">
            <v>74.400000000000006</v>
          </cell>
          <cell r="G33">
            <v>41</v>
          </cell>
        </row>
        <row r="34">
          <cell r="B34">
            <v>67.900000000000006</v>
          </cell>
          <cell r="G34">
            <v>26</v>
          </cell>
        </row>
        <row r="35">
          <cell r="B35">
            <v>76.8</v>
          </cell>
          <cell r="G35">
            <v>54</v>
          </cell>
        </row>
        <row r="36">
          <cell r="B36">
            <v>83</v>
          </cell>
          <cell r="G36">
            <v>64</v>
          </cell>
        </row>
        <row r="37">
          <cell r="B37">
            <v>88.9</v>
          </cell>
          <cell r="G37">
            <v>101</v>
          </cell>
        </row>
        <row r="38">
          <cell r="B38">
            <v>76.5</v>
          </cell>
          <cell r="G38">
            <v>76</v>
          </cell>
        </row>
        <row r="39">
          <cell r="B39">
            <v>79.900000000000006</v>
          </cell>
          <cell r="G39">
            <v>72</v>
          </cell>
        </row>
        <row r="40">
          <cell r="B40">
            <v>70.400000000000006</v>
          </cell>
          <cell r="G40">
            <v>24</v>
          </cell>
        </row>
        <row r="41">
          <cell r="B41">
            <v>83.4</v>
          </cell>
          <cell r="G41">
            <v>75</v>
          </cell>
        </row>
        <row r="42">
          <cell r="B42">
            <v>79.2</v>
          </cell>
          <cell r="G42">
            <v>79</v>
          </cell>
        </row>
        <row r="43">
          <cell r="B43">
            <v>61.2</v>
          </cell>
          <cell r="G43">
            <v>-7</v>
          </cell>
        </row>
        <row r="44">
          <cell r="B44">
            <v>64</v>
          </cell>
          <cell r="G44">
            <v>22</v>
          </cell>
        </row>
        <row r="45">
          <cell r="B45">
            <v>68</v>
          </cell>
          <cell r="G45">
            <v>13</v>
          </cell>
        </row>
        <row r="46">
          <cell r="B46">
            <v>78.5</v>
          </cell>
          <cell r="G46">
            <v>64</v>
          </cell>
        </row>
        <row r="47">
          <cell r="B47">
            <v>83</v>
          </cell>
          <cell r="G47">
            <v>90</v>
          </cell>
        </row>
        <row r="48">
          <cell r="B48">
            <v>75.2</v>
          </cell>
          <cell r="G48">
            <v>58</v>
          </cell>
        </row>
        <row r="49">
          <cell r="B49">
            <v>68.099999999999994</v>
          </cell>
          <cell r="G49">
            <v>22</v>
          </cell>
        </row>
        <row r="50">
          <cell r="B50">
            <v>93.6</v>
          </cell>
          <cell r="G50">
            <v>121</v>
          </cell>
        </row>
        <row r="51">
          <cell r="B51">
            <v>75.599999999999994</v>
          </cell>
          <cell r="G51">
            <v>26</v>
          </cell>
        </row>
        <row r="52">
          <cell r="B52">
            <v>82.3</v>
          </cell>
          <cell r="G52">
            <v>79</v>
          </cell>
        </row>
        <row r="53">
          <cell r="B53">
            <v>71.400000000000006</v>
          </cell>
          <cell r="G53">
            <v>26</v>
          </cell>
        </row>
        <row r="54">
          <cell r="B54">
            <v>71.900000000000006</v>
          </cell>
          <cell r="G54">
            <v>44</v>
          </cell>
        </row>
        <row r="55">
          <cell r="B55">
            <v>79.099999999999994</v>
          </cell>
          <cell r="G55">
            <v>60</v>
          </cell>
        </row>
        <row r="56">
          <cell r="B56">
            <v>88.7</v>
          </cell>
          <cell r="G56">
            <v>87</v>
          </cell>
        </row>
        <row r="57">
          <cell r="B57">
            <v>69.400000000000006</v>
          </cell>
          <cell r="G57">
            <v>46</v>
          </cell>
        </row>
        <row r="58">
          <cell r="B58">
            <v>80.3</v>
          </cell>
          <cell r="G58">
            <v>80</v>
          </cell>
        </row>
        <row r="59">
          <cell r="B59">
            <v>83</v>
          </cell>
          <cell r="G59">
            <v>68</v>
          </cell>
        </row>
        <row r="60">
          <cell r="B60">
            <v>74.099999999999994</v>
          </cell>
          <cell r="G60">
            <v>46</v>
          </cell>
        </row>
        <row r="61">
          <cell r="B61">
            <v>79.400000000000006</v>
          </cell>
          <cell r="G61">
            <v>76</v>
          </cell>
        </row>
        <row r="62">
          <cell r="B62">
            <v>88.1</v>
          </cell>
          <cell r="G62">
            <v>115</v>
          </cell>
        </row>
        <row r="63">
          <cell r="B63">
            <v>74.599999999999994</v>
          </cell>
          <cell r="G63">
            <v>37</v>
          </cell>
        </row>
        <row r="64">
          <cell r="B64">
            <v>87.1</v>
          </cell>
          <cell r="G64">
            <v>77</v>
          </cell>
        </row>
        <row r="65">
          <cell r="B65">
            <v>79.7</v>
          </cell>
          <cell r="G65">
            <v>70</v>
          </cell>
        </row>
        <row r="66">
          <cell r="B66">
            <v>82.1</v>
          </cell>
          <cell r="G66">
            <v>96</v>
          </cell>
        </row>
        <row r="67">
          <cell r="B67">
            <v>70.2</v>
          </cell>
          <cell r="G67">
            <v>19</v>
          </cell>
        </row>
        <row r="68">
          <cell r="B68">
            <v>81.7</v>
          </cell>
          <cell r="G68">
            <v>69</v>
          </cell>
        </row>
        <row r="69">
          <cell r="B69">
            <v>76.099999999999994</v>
          </cell>
          <cell r="G69">
            <v>52</v>
          </cell>
        </row>
        <row r="70">
          <cell r="B70">
            <v>65.400000000000006</v>
          </cell>
          <cell r="G70">
            <v>7</v>
          </cell>
        </row>
        <row r="71">
          <cell r="B71">
            <v>70.099999999999994</v>
          </cell>
          <cell r="G71">
            <v>31</v>
          </cell>
        </row>
        <row r="72">
          <cell r="B72">
            <v>75.3</v>
          </cell>
          <cell r="G72">
            <v>63</v>
          </cell>
        </row>
        <row r="73">
          <cell r="B73">
            <v>68.7</v>
          </cell>
          <cell r="G73">
            <v>24</v>
          </cell>
        </row>
        <row r="74">
          <cell r="B74">
            <v>75.7</v>
          </cell>
          <cell r="G74">
            <v>33</v>
          </cell>
        </row>
        <row r="75">
          <cell r="B75">
            <v>68.7</v>
          </cell>
          <cell r="G75">
            <v>41</v>
          </cell>
        </row>
        <row r="76">
          <cell r="B76">
            <v>70.400000000000006</v>
          </cell>
          <cell r="G76">
            <v>43</v>
          </cell>
        </row>
        <row r="77">
          <cell r="B77">
            <v>68.3</v>
          </cell>
          <cell r="G77">
            <v>37</v>
          </cell>
        </row>
        <row r="78">
          <cell r="B78">
            <v>71.7</v>
          </cell>
          <cell r="G78">
            <v>29</v>
          </cell>
        </row>
        <row r="79">
          <cell r="B79">
            <v>70.900000000000006</v>
          </cell>
          <cell r="G79">
            <v>52</v>
          </cell>
        </row>
        <row r="80">
          <cell r="B80">
            <v>66.3</v>
          </cell>
          <cell r="G80">
            <v>37</v>
          </cell>
        </row>
        <row r="81">
          <cell r="B81">
            <v>65.3</v>
          </cell>
          <cell r="G81">
            <v>19</v>
          </cell>
        </row>
        <row r="82">
          <cell r="B82">
            <v>75.7</v>
          </cell>
          <cell r="G82">
            <v>45</v>
          </cell>
        </row>
        <row r="83">
          <cell r="B83">
            <v>66</v>
          </cell>
          <cell r="G83">
            <v>23</v>
          </cell>
        </row>
        <row r="84">
          <cell r="B84">
            <v>78.900000000000006</v>
          </cell>
          <cell r="G84">
            <v>56</v>
          </cell>
        </row>
        <row r="85">
          <cell r="B85">
            <v>74</v>
          </cell>
          <cell r="G85">
            <v>49</v>
          </cell>
        </row>
        <row r="86">
          <cell r="B86">
            <v>74.599999999999994</v>
          </cell>
          <cell r="G86">
            <v>61</v>
          </cell>
        </row>
        <row r="87">
          <cell r="B87">
            <v>79.3</v>
          </cell>
          <cell r="G87">
            <v>73</v>
          </cell>
        </row>
        <row r="88">
          <cell r="B88">
            <v>70.099999999999994</v>
          </cell>
          <cell r="G88">
            <v>35</v>
          </cell>
        </row>
        <row r="89">
          <cell r="B89">
            <v>88.8</v>
          </cell>
          <cell r="G89">
            <v>104</v>
          </cell>
        </row>
        <row r="90">
          <cell r="B90">
            <v>66</v>
          </cell>
          <cell r="G90">
            <v>20</v>
          </cell>
        </row>
        <row r="91">
          <cell r="B91">
            <v>82.9</v>
          </cell>
          <cell r="G91">
            <v>81</v>
          </cell>
        </row>
        <row r="92">
          <cell r="B92">
            <v>100</v>
          </cell>
          <cell r="G92">
            <v>139</v>
          </cell>
        </row>
        <row r="93">
          <cell r="B93">
            <v>75.599999999999994</v>
          </cell>
          <cell r="G93">
            <v>60</v>
          </cell>
        </row>
        <row r="94">
          <cell r="B94">
            <v>67.5</v>
          </cell>
          <cell r="G94">
            <v>43</v>
          </cell>
        </row>
        <row r="95">
          <cell r="B95">
            <v>68.7</v>
          </cell>
          <cell r="G95">
            <v>7</v>
          </cell>
        </row>
        <row r="96">
          <cell r="B96">
            <v>76</v>
          </cell>
          <cell r="G96">
            <v>43</v>
          </cell>
        </row>
        <row r="97">
          <cell r="B97">
            <v>67.7</v>
          </cell>
          <cell r="G97">
            <v>36</v>
          </cell>
        </row>
        <row r="98">
          <cell r="B98">
            <v>75.3</v>
          </cell>
          <cell r="G98">
            <v>53</v>
          </cell>
        </row>
        <row r="99">
          <cell r="B99">
            <v>68.099999999999994</v>
          </cell>
          <cell r="G99">
            <v>3</v>
          </cell>
        </row>
        <row r="100">
          <cell r="B100">
            <v>63.3</v>
          </cell>
          <cell r="G100">
            <v>-12</v>
          </cell>
        </row>
      </sheetData>
      <sheetData sheetId="54"/>
      <sheetData sheetId="55"/>
      <sheetData sheetId="56"/>
      <sheetData sheetId="57"/>
      <sheetData sheetId="58"/>
      <sheetData sheetId="59"/>
      <sheetData sheetId="60">
        <row r="6">
          <cell r="B6">
            <v>68.400000000000006</v>
          </cell>
          <cell r="C6">
            <v>252</v>
          </cell>
        </row>
        <row r="7">
          <cell r="B7">
            <v>62.1</v>
          </cell>
          <cell r="C7">
            <v>423</v>
          </cell>
        </row>
        <row r="8">
          <cell r="B8">
            <v>70.2</v>
          </cell>
          <cell r="C8">
            <v>101</v>
          </cell>
        </row>
        <row r="9">
          <cell r="B9">
            <v>75.099999999999994</v>
          </cell>
          <cell r="C9">
            <v>288</v>
          </cell>
        </row>
        <row r="10">
          <cell r="B10">
            <v>60.9</v>
          </cell>
          <cell r="C10">
            <v>248</v>
          </cell>
        </row>
        <row r="11">
          <cell r="B11">
            <v>74.5</v>
          </cell>
          <cell r="C11">
            <v>145</v>
          </cell>
        </row>
        <row r="12">
          <cell r="B12">
            <v>76.400000000000006</v>
          </cell>
          <cell r="C12">
            <v>401</v>
          </cell>
        </row>
        <row r="13">
          <cell r="B13">
            <v>82.6</v>
          </cell>
          <cell r="C13">
            <v>287</v>
          </cell>
        </row>
        <row r="14">
          <cell r="B14">
            <v>76.900000000000006</v>
          </cell>
          <cell r="C14">
            <v>275</v>
          </cell>
        </row>
        <row r="15">
          <cell r="B15">
            <v>83.3</v>
          </cell>
          <cell r="C15">
            <v>254</v>
          </cell>
        </row>
        <row r="16">
          <cell r="B16">
            <v>75.8</v>
          </cell>
          <cell r="C16">
            <v>182</v>
          </cell>
        </row>
        <row r="17">
          <cell r="B17">
            <v>76</v>
          </cell>
          <cell r="C17">
            <v>117</v>
          </cell>
        </row>
        <row r="18">
          <cell r="B18">
            <v>62.8</v>
          </cell>
          <cell r="C18">
            <v>130</v>
          </cell>
        </row>
        <row r="19">
          <cell r="B19">
            <v>82.8</v>
          </cell>
          <cell r="C19">
            <v>219</v>
          </cell>
        </row>
        <row r="20">
          <cell r="B20">
            <v>76</v>
          </cell>
          <cell r="C20">
            <v>152</v>
          </cell>
        </row>
        <row r="21">
          <cell r="B21">
            <v>76.900000000000006</v>
          </cell>
          <cell r="C21">
            <v>228</v>
          </cell>
        </row>
        <row r="22">
          <cell r="B22">
            <v>75.8</v>
          </cell>
          <cell r="C22">
            <v>62</v>
          </cell>
        </row>
        <row r="23">
          <cell r="B23">
            <v>78</v>
          </cell>
          <cell r="C23">
            <v>393</v>
          </cell>
        </row>
        <row r="24">
          <cell r="B24">
            <v>82.4</v>
          </cell>
          <cell r="C24">
            <v>277</v>
          </cell>
        </row>
        <row r="25">
          <cell r="B25">
            <v>76.2</v>
          </cell>
          <cell r="C25">
            <v>206</v>
          </cell>
        </row>
        <row r="26">
          <cell r="B26">
            <v>62.5</v>
          </cell>
          <cell r="C26">
            <v>229</v>
          </cell>
        </row>
        <row r="27">
          <cell r="B27">
            <v>78</v>
          </cell>
          <cell r="C27">
            <v>182</v>
          </cell>
        </row>
        <row r="28">
          <cell r="B28">
            <v>66.5</v>
          </cell>
          <cell r="C28">
            <v>98</v>
          </cell>
        </row>
        <row r="29">
          <cell r="B29">
            <v>63.5</v>
          </cell>
          <cell r="C29">
            <v>125</v>
          </cell>
        </row>
        <row r="30">
          <cell r="B30">
            <v>82.6</v>
          </cell>
          <cell r="C30">
            <v>164</v>
          </cell>
          <cell r="H30">
            <v>-1.3577160032980373</v>
          </cell>
        </row>
        <row r="31">
          <cell r="B31">
            <v>79.2</v>
          </cell>
          <cell r="C31">
            <v>186</v>
          </cell>
          <cell r="H31">
            <v>-14.087522741904422</v>
          </cell>
        </row>
        <row r="32">
          <cell r="B32">
            <v>75</v>
          </cell>
          <cell r="C32">
            <v>235</v>
          </cell>
          <cell r="H32">
            <v>-15.053611458896569</v>
          </cell>
        </row>
        <row r="33">
          <cell r="B33">
            <v>74.400000000000006</v>
          </cell>
          <cell r="C33">
            <v>184</v>
          </cell>
          <cell r="H33">
            <v>-3.5445793025697299</v>
          </cell>
        </row>
        <row r="34">
          <cell r="B34">
            <v>67.900000000000006</v>
          </cell>
          <cell r="C34">
            <v>76</v>
          </cell>
          <cell r="H34">
            <v>5.9877646069959667</v>
          </cell>
        </row>
        <row r="35">
          <cell r="B35">
            <v>76.8</v>
          </cell>
          <cell r="C35">
            <v>126</v>
          </cell>
          <cell r="H35">
            <v>15.579268662110763</v>
          </cell>
        </row>
        <row r="36">
          <cell r="B36">
            <v>83</v>
          </cell>
          <cell r="C36">
            <v>183</v>
          </cell>
          <cell r="H36">
            <v>7.5528710284963836</v>
          </cell>
        </row>
        <row r="37">
          <cell r="B37">
            <v>88.9</v>
          </cell>
          <cell r="C37">
            <v>242</v>
          </cell>
          <cell r="H37">
            <v>-21.92733880563577</v>
          </cell>
        </row>
        <row r="38">
          <cell r="B38">
            <v>76.5</v>
          </cell>
          <cell r="C38">
            <v>207</v>
          </cell>
          <cell r="H38">
            <v>15.788422682340126</v>
          </cell>
        </row>
        <row r="39">
          <cell r="B39">
            <v>79.900000000000006</v>
          </cell>
          <cell r="C39">
            <v>181</v>
          </cell>
          <cell r="H39">
            <v>-20.72840784555234</v>
          </cell>
        </row>
        <row r="40">
          <cell r="B40">
            <v>70.400000000000006</v>
          </cell>
          <cell r="C40">
            <v>239</v>
          </cell>
          <cell r="H40">
            <v>-2.8899201769581282</v>
          </cell>
        </row>
        <row r="41">
          <cell r="B41">
            <v>83.4</v>
          </cell>
          <cell r="C41">
            <v>216</v>
          </cell>
          <cell r="H41">
            <v>-8.1045538823149741</v>
          </cell>
        </row>
        <row r="42">
          <cell r="B42">
            <v>79.2</v>
          </cell>
          <cell r="C42">
            <v>289</v>
          </cell>
          <cell r="H42">
            <v>-16.8270942059672</v>
          </cell>
        </row>
        <row r="43">
          <cell r="B43">
            <v>61.2</v>
          </cell>
          <cell r="C43">
            <v>213</v>
          </cell>
          <cell r="H43">
            <v>6.835660153344179</v>
          </cell>
        </row>
        <row r="44">
          <cell r="B44">
            <v>64</v>
          </cell>
          <cell r="C44">
            <v>209</v>
          </cell>
          <cell r="H44">
            <v>5.1563983670893379</v>
          </cell>
        </row>
        <row r="45">
          <cell r="B45">
            <v>68</v>
          </cell>
          <cell r="C45">
            <v>376</v>
          </cell>
          <cell r="H45">
            <v>1.4380010902829099</v>
          </cell>
        </row>
        <row r="46">
          <cell r="B46">
            <v>78.5</v>
          </cell>
          <cell r="C46">
            <v>332</v>
          </cell>
          <cell r="H46">
            <v>6.2153863965128551</v>
          </cell>
        </row>
        <row r="47">
          <cell r="B47">
            <v>83</v>
          </cell>
          <cell r="C47">
            <v>249</v>
          </cell>
          <cell r="H47">
            <v>-9.3468399945012948</v>
          </cell>
        </row>
        <row r="48">
          <cell r="B48">
            <v>75.2</v>
          </cell>
          <cell r="C48">
            <v>228</v>
          </cell>
          <cell r="H48">
            <v>12.728111508140444</v>
          </cell>
        </row>
        <row r="49">
          <cell r="B49">
            <v>68.099999999999994</v>
          </cell>
          <cell r="C49">
            <v>124</v>
          </cell>
          <cell r="H49">
            <v>-16.17099769029295</v>
          </cell>
        </row>
        <row r="50">
          <cell r="B50">
            <v>93.6</v>
          </cell>
          <cell r="C50">
            <v>194</v>
          </cell>
          <cell r="H50">
            <v>8.0060400198997002</v>
          </cell>
        </row>
        <row r="51">
          <cell r="B51">
            <v>75.599999999999994</v>
          </cell>
          <cell r="C51">
            <v>157</v>
          </cell>
          <cell r="H51">
            <v>-5.9200092694815112</v>
          </cell>
        </row>
        <row r="52">
          <cell r="B52">
            <v>82.3</v>
          </cell>
          <cell r="C52">
            <v>402</v>
          </cell>
          <cell r="H52">
            <v>4.4291710428660025</v>
          </cell>
        </row>
        <row r="53">
          <cell r="B53">
            <v>71.400000000000006</v>
          </cell>
          <cell r="C53">
            <v>323</v>
          </cell>
          <cell r="H53">
            <v>-4.4194014463603253</v>
          </cell>
        </row>
        <row r="54">
          <cell r="B54">
            <v>71.900000000000006</v>
          </cell>
          <cell r="C54">
            <v>181</v>
          </cell>
          <cell r="H54">
            <v>-5.8443995678280203</v>
          </cell>
        </row>
        <row r="55">
          <cell r="B55">
            <v>79.099999999999994</v>
          </cell>
          <cell r="C55">
            <v>157</v>
          </cell>
          <cell r="H55">
            <v>-0.27023475118576812</v>
          </cell>
        </row>
        <row r="56">
          <cell r="B56">
            <v>88.7</v>
          </cell>
          <cell r="C56">
            <v>266</v>
          </cell>
          <cell r="H56">
            <v>-1.5747315162932409</v>
          </cell>
        </row>
        <row r="57">
          <cell r="B57">
            <v>69.400000000000006</v>
          </cell>
          <cell r="C57">
            <v>268</v>
          </cell>
          <cell r="H57">
            <v>-6.7649519246071179</v>
          </cell>
        </row>
        <row r="58">
          <cell r="B58">
            <v>80.3</v>
          </cell>
          <cell r="C58">
            <v>167</v>
          </cell>
          <cell r="H58">
            <v>1.155087219426818</v>
          </cell>
        </row>
        <row r="59">
          <cell r="B59">
            <v>83</v>
          </cell>
          <cell r="C59">
            <v>342</v>
          </cell>
          <cell r="H59">
            <v>-2.957484272606564</v>
          </cell>
        </row>
        <row r="60">
          <cell r="B60">
            <v>74.099999999999994</v>
          </cell>
          <cell r="C60">
            <v>349</v>
          </cell>
          <cell r="H60">
            <v>-15.162755973934907</v>
          </cell>
        </row>
        <row r="61">
          <cell r="B61">
            <v>79.400000000000006</v>
          </cell>
          <cell r="C61">
            <v>340</v>
          </cell>
          <cell r="H61">
            <v>0.74189603082606936</v>
          </cell>
        </row>
        <row r="62">
          <cell r="B62">
            <v>88.1</v>
          </cell>
          <cell r="C62">
            <v>227</v>
          </cell>
          <cell r="H62">
            <v>20.741445939280993</v>
          </cell>
        </row>
        <row r="63">
          <cell r="B63">
            <v>74.599999999999994</v>
          </cell>
          <cell r="C63">
            <v>409</v>
          </cell>
          <cell r="H63">
            <v>4.1374580084211061</v>
          </cell>
        </row>
        <row r="64">
          <cell r="B64">
            <v>87.1</v>
          </cell>
          <cell r="C64">
            <v>400</v>
          </cell>
          <cell r="H64">
            <v>-8.754722117708468</v>
          </cell>
        </row>
        <row r="65">
          <cell r="B65">
            <v>79.7</v>
          </cell>
          <cell r="C65">
            <v>374</v>
          </cell>
          <cell r="H65">
            <v>-5.376731480280057</v>
          </cell>
        </row>
        <row r="66">
          <cell r="B66">
            <v>82.1</v>
          </cell>
          <cell r="C66">
            <v>255</v>
          </cell>
          <cell r="H66">
            <v>14.497710439918308</v>
          </cell>
        </row>
        <row r="67">
          <cell r="B67">
            <v>70.2</v>
          </cell>
          <cell r="C67">
            <v>146</v>
          </cell>
          <cell r="H67">
            <v>-6.368199791388804</v>
          </cell>
        </row>
        <row r="68">
          <cell r="B68">
            <v>81.7</v>
          </cell>
          <cell r="C68">
            <v>248</v>
          </cell>
          <cell r="H68">
            <v>12.381863703909232</v>
          </cell>
        </row>
        <row r="69">
          <cell r="B69">
            <v>76.099999999999994</v>
          </cell>
          <cell r="C69">
            <v>198</v>
          </cell>
          <cell r="H69">
            <v>-9.9731832639107552</v>
          </cell>
        </row>
        <row r="70">
          <cell r="B70">
            <v>65.400000000000006</v>
          </cell>
          <cell r="C70">
            <v>210</v>
          </cell>
          <cell r="H70">
            <v>2.3733372653789502</v>
          </cell>
        </row>
        <row r="71">
          <cell r="B71">
            <v>70.099999999999994</v>
          </cell>
          <cell r="C71">
            <v>107</v>
          </cell>
          <cell r="H71">
            <v>11.329325410656054</v>
          </cell>
        </row>
        <row r="72">
          <cell r="B72">
            <v>75.3</v>
          </cell>
          <cell r="C72">
            <v>239</v>
          </cell>
          <cell r="H72">
            <v>7.6430699345055473</v>
          </cell>
        </row>
        <row r="73">
          <cell r="B73">
            <v>68.7</v>
          </cell>
          <cell r="C73">
            <v>287</v>
          </cell>
          <cell r="H73">
            <v>-3.2170435092818366</v>
          </cell>
        </row>
        <row r="74">
          <cell r="B74">
            <v>75.7</v>
          </cell>
          <cell r="C74">
            <v>340</v>
          </cell>
          <cell r="H74">
            <v>3.2288283261872266</v>
          </cell>
        </row>
        <row r="75">
          <cell r="B75">
            <v>68.7</v>
          </cell>
          <cell r="C75">
            <v>155</v>
          </cell>
          <cell r="H75">
            <v>-26.346306541497995</v>
          </cell>
        </row>
        <row r="76">
          <cell r="B76">
            <v>70.400000000000006</v>
          </cell>
          <cell r="C76">
            <v>263</v>
          </cell>
          <cell r="H76">
            <v>4.0250878771016687</v>
          </cell>
        </row>
        <row r="77">
          <cell r="B77">
            <v>68.3</v>
          </cell>
          <cell r="C77">
            <v>265</v>
          </cell>
          <cell r="H77">
            <v>-9.7784772157397128</v>
          </cell>
        </row>
        <row r="78">
          <cell r="B78">
            <v>71.7</v>
          </cell>
          <cell r="C78">
            <v>249</v>
          </cell>
          <cell r="H78">
            <v>5.3377819812334906</v>
          </cell>
        </row>
        <row r="79">
          <cell r="B79">
            <v>70.900000000000006</v>
          </cell>
          <cell r="C79">
            <v>377</v>
          </cell>
          <cell r="H79">
            <v>-5.1214482796034417</v>
          </cell>
        </row>
        <row r="80">
          <cell r="B80">
            <v>66.3</v>
          </cell>
          <cell r="C80">
            <v>301</v>
          </cell>
          <cell r="H80">
            <v>-12.349157184547835</v>
          </cell>
        </row>
        <row r="81">
          <cell r="B81">
            <v>65.3</v>
          </cell>
          <cell r="C81">
            <v>242</v>
          </cell>
          <cell r="H81">
            <v>17.111535956970897</v>
          </cell>
        </row>
        <row r="82">
          <cell r="B82">
            <v>75.7</v>
          </cell>
          <cell r="C82">
            <v>211</v>
          </cell>
          <cell r="H82">
            <v>10.573060910018739</v>
          </cell>
        </row>
        <row r="83">
          <cell r="B83">
            <v>66</v>
          </cell>
          <cell r="C83">
            <v>160</v>
          </cell>
          <cell r="H83">
            <v>-9.9772871837839716</v>
          </cell>
        </row>
        <row r="84">
          <cell r="B84">
            <v>78.900000000000006</v>
          </cell>
          <cell r="C84">
            <v>218</v>
          </cell>
          <cell r="H84">
            <v>0.56026368585071396</v>
          </cell>
        </row>
        <row r="85">
          <cell r="B85">
            <v>74</v>
          </cell>
          <cell r="C85">
            <v>133</v>
          </cell>
          <cell r="H85">
            <v>11.147947046872787</v>
          </cell>
        </row>
        <row r="86">
          <cell r="B86">
            <v>74.599999999999994</v>
          </cell>
          <cell r="C86">
            <v>122</v>
          </cell>
          <cell r="H86">
            <v>17.550091749791136</v>
          </cell>
        </row>
        <row r="87">
          <cell r="B87">
            <v>79.3</v>
          </cell>
          <cell r="C87">
            <v>236</v>
          </cell>
          <cell r="H87">
            <v>-9.8174098491854807</v>
          </cell>
        </row>
        <row r="88">
          <cell r="B88">
            <v>70.099999999999994</v>
          </cell>
          <cell r="C88">
            <v>143</v>
          </cell>
          <cell r="H88">
            <v>-15.510018063694588</v>
          </cell>
        </row>
        <row r="89">
          <cell r="B89">
            <v>88.8</v>
          </cell>
          <cell r="C89">
            <v>354</v>
          </cell>
          <cell r="H89">
            <v>4.30643136874221</v>
          </cell>
        </row>
        <row r="90">
          <cell r="B90">
            <v>66</v>
          </cell>
          <cell r="C90">
            <v>214</v>
          </cell>
          <cell r="H90">
            <v>20.659096528923953</v>
          </cell>
        </row>
        <row r="91">
          <cell r="B91">
            <v>82.9</v>
          </cell>
          <cell r="C91">
            <v>225</v>
          </cell>
          <cell r="H91">
            <v>-13.718101423948184</v>
          </cell>
        </row>
        <row r="92">
          <cell r="B92">
            <v>100</v>
          </cell>
          <cell r="C92">
            <v>261</v>
          </cell>
          <cell r="H92">
            <v>-4.9330777223163409</v>
          </cell>
        </row>
        <row r="93">
          <cell r="B93">
            <v>75.599999999999994</v>
          </cell>
          <cell r="C93">
            <v>277</v>
          </cell>
          <cell r="H93">
            <v>-1.8656398690680476</v>
          </cell>
        </row>
        <row r="94">
          <cell r="B94">
            <v>67.5</v>
          </cell>
          <cell r="C94">
            <v>282</v>
          </cell>
          <cell r="H94">
            <v>-7.7207372127785732</v>
          </cell>
        </row>
        <row r="95">
          <cell r="B95">
            <v>68.7</v>
          </cell>
          <cell r="C95">
            <v>322</v>
          </cell>
          <cell r="H95">
            <v>-1.6438727379099021</v>
          </cell>
        </row>
        <row r="96">
          <cell r="B96">
            <v>76</v>
          </cell>
          <cell r="C96">
            <v>326</v>
          </cell>
          <cell r="H96">
            <v>12.360079448943964</v>
          </cell>
        </row>
        <row r="97">
          <cell r="B97">
            <v>67.7</v>
          </cell>
          <cell r="C97">
            <v>421</v>
          </cell>
          <cell r="H97">
            <v>-2.1917759028742125</v>
          </cell>
        </row>
        <row r="98">
          <cell r="B98">
            <v>75.3</v>
          </cell>
          <cell r="C98">
            <v>368</v>
          </cell>
          <cell r="H98">
            <v>-18.346903115701423</v>
          </cell>
        </row>
        <row r="99">
          <cell r="B99">
            <v>68.099999999999994</v>
          </cell>
          <cell r="C99">
            <v>279</v>
          </cell>
          <cell r="H99">
            <v>13.824061327943866</v>
          </cell>
        </row>
        <row r="100">
          <cell r="B100">
            <v>63.3</v>
          </cell>
          <cell r="C100">
            <v>268</v>
          </cell>
          <cell r="H100">
            <v>10.424216567597341</v>
          </cell>
        </row>
        <row r="101">
          <cell r="H101">
            <v>12.104213167569469</v>
          </cell>
        </row>
        <row r="102">
          <cell r="H102">
            <v>-8.4252169777464019</v>
          </cell>
        </row>
        <row r="103">
          <cell r="H103">
            <v>18.449155074499117</v>
          </cell>
        </row>
        <row r="104">
          <cell r="H104">
            <v>19.67270218873125</v>
          </cell>
        </row>
        <row r="105">
          <cell r="H105">
            <v>4.8828517506227058</v>
          </cell>
        </row>
        <row r="106">
          <cell r="H106">
            <v>-7.3086985492201393</v>
          </cell>
        </row>
        <row r="107">
          <cell r="H107">
            <v>5.7164495615401165</v>
          </cell>
        </row>
        <row r="108">
          <cell r="H108">
            <v>-7.9366376884642023</v>
          </cell>
        </row>
        <row r="109">
          <cell r="H109">
            <v>2.3148195677586614</v>
          </cell>
        </row>
        <row r="110">
          <cell r="H110">
            <v>12.042781705699269</v>
          </cell>
        </row>
        <row r="111">
          <cell r="H111">
            <v>7.7375501268745666</v>
          </cell>
        </row>
        <row r="112">
          <cell r="H112">
            <v>2.6245352900488115</v>
          </cell>
        </row>
        <row r="113">
          <cell r="H113">
            <v>4.9419472785799599</v>
          </cell>
        </row>
        <row r="114">
          <cell r="H114">
            <v>3.1190616034781726</v>
          </cell>
        </row>
        <row r="115">
          <cell r="H115">
            <v>2.5153907750104167</v>
          </cell>
        </row>
        <row r="116">
          <cell r="H116">
            <v>-1.631893688917387</v>
          </cell>
        </row>
        <row r="117">
          <cell r="H117">
            <v>8.54838688503105</v>
          </cell>
        </row>
        <row r="118">
          <cell r="H118">
            <v>21.150993800275614</v>
          </cell>
        </row>
        <row r="119">
          <cell r="H119">
            <v>-18.930823653469929</v>
          </cell>
        </row>
        <row r="120">
          <cell r="H120">
            <v>-9.5462961644436177</v>
          </cell>
        </row>
        <row r="121">
          <cell r="H121">
            <v>14.45733892001806</v>
          </cell>
        </row>
        <row r="122">
          <cell r="H122">
            <v>3.32187488246268</v>
          </cell>
        </row>
        <row r="123">
          <cell r="H123">
            <v>-21.061397833348508</v>
          </cell>
        </row>
        <row r="124">
          <cell r="H124">
            <v>-18.623217013759586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ikrionii" TargetMode="External"/><Relationship Id="rId2" Type="http://schemas.openxmlformats.org/officeDocument/2006/relationships/hyperlink" Target="https://www.linkedin.com/in/alfikri-ramadhan/" TargetMode="External"/><Relationship Id="rId1" Type="http://schemas.openxmlformats.org/officeDocument/2006/relationships/hyperlink" Target="mailto:alfikri12@gmail.com" TargetMode="External"/><Relationship Id="rId5" Type="http://schemas.openxmlformats.org/officeDocument/2006/relationships/hyperlink" Target="https://drive.google.com/file/d/1yWpOSMijprpycBsY_92uXm6NqZx_IZDR/view?usp=sharing" TargetMode="External"/><Relationship Id="rId4" Type="http://schemas.openxmlformats.org/officeDocument/2006/relationships/hyperlink" Target="https://github.com/fikrionii/Analysis-of-Master-s-Business-School-Graduates-Statistics-with-Excel-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64CD-698D-4F3E-B242-08DF2FB5379A}">
  <dimension ref="A1:K96"/>
  <sheetViews>
    <sheetView showGridLines="0" workbookViewId="0">
      <selection activeCell="L6" sqref="L6"/>
    </sheetView>
  </sheetViews>
  <sheetFormatPr defaultRowHeight="14.5" x14ac:dyDescent="0.35"/>
  <cols>
    <col min="1" max="1" width="10" bestFit="1" customWidth="1"/>
    <col min="2" max="2" width="17.1796875" bestFit="1" customWidth="1"/>
    <col min="3" max="3" width="16" bestFit="1" customWidth="1"/>
    <col min="4" max="4" width="10.7265625" bestFit="1" customWidth="1"/>
    <col min="5" max="5" width="15.7265625" bestFit="1" customWidth="1"/>
    <col min="6" max="6" width="20.7265625" bestFit="1" customWidth="1"/>
    <col min="7" max="7" width="19.26953125" bestFit="1" customWidth="1"/>
    <col min="8" max="8" width="10.26953125" bestFit="1" customWidth="1"/>
    <col min="9" max="9" width="12.7265625" bestFit="1" customWidth="1"/>
    <col min="10" max="10" width="10.816406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x14ac:dyDescent="0.35">
      <c r="A2" s="4">
        <v>1</v>
      </c>
      <c r="B2" s="4" t="s">
        <v>9</v>
      </c>
      <c r="C2" s="4">
        <v>68.400000000000006</v>
      </c>
      <c r="D2" s="4">
        <v>90.2</v>
      </c>
      <c r="E2" s="4" t="s">
        <v>10</v>
      </c>
      <c r="F2" s="4">
        <v>252</v>
      </c>
      <c r="G2" s="4">
        <v>276</v>
      </c>
      <c r="H2" s="4" t="s">
        <v>11</v>
      </c>
      <c r="I2" s="5">
        <v>111000</v>
      </c>
      <c r="J2" s="6"/>
      <c r="K2" s="6"/>
    </row>
    <row r="3" spans="1:11" x14ac:dyDescent="0.35">
      <c r="A3" s="7">
        <v>2</v>
      </c>
      <c r="B3" s="7" t="s">
        <v>9</v>
      </c>
      <c r="C3" s="7">
        <v>62.1</v>
      </c>
      <c r="D3" s="7">
        <v>92.8</v>
      </c>
      <c r="E3" s="7" t="s">
        <v>10</v>
      </c>
      <c r="F3" s="7">
        <v>423</v>
      </c>
      <c r="G3" s="7">
        <v>410</v>
      </c>
      <c r="H3" s="7" t="s">
        <v>12</v>
      </c>
      <c r="I3" s="7"/>
      <c r="J3" s="6"/>
    </row>
    <row r="4" spans="1:11" x14ac:dyDescent="0.35">
      <c r="A4" s="7">
        <v>3</v>
      </c>
      <c r="B4" s="7" t="s">
        <v>13</v>
      </c>
      <c r="C4" s="7">
        <v>70.2</v>
      </c>
      <c r="D4" s="7">
        <v>68.7</v>
      </c>
      <c r="E4" s="7" t="s">
        <v>14</v>
      </c>
      <c r="F4" s="7">
        <v>101</v>
      </c>
      <c r="G4" s="7">
        <v>119</v>
      </c>
      <c r="H4" s="7" t="s">
        <v>11</v>
      </c>
      <c r="I4" s="8">
        <v>107000</v>
      </c>
      <c r="J4" s="6"/>
    </row>
    <row r="5" spans="1:11" x14ac:dyDescent="0.35">
      <c r="A5" s="7">
        <v>4</v>
      </c>
      <c r="B5" s="7" t="s">
        <v>15</v>
      </c>
      <c r="C5" s="7">
        <v>75.099999999999994</v>
      </c>
      <c r="D5" s="7">
        <v>80.7</v>
      </c>
      <c r="E5" s="7" t="s">
        <v>10</v>
      </c>
      <c r="F5" s="7">
        <v>288</v>
      </c>
      <c r="G5" s="7">
        <v>334</v>
      </c>
      <c r="H5" s="7" t="s">
        <v>12</v>
      </c>
      <c r="I5" s="7"/>
      <c r="J5" s="6"/>
    </row>
    <row r="6" spans="1:11" x14ac:dyDescent="0.35">
      <c r="A6" s="7">
        <v>5</v>
      </c>
      <c r="B6" s="7" t="s">
        <v>16</v>
      </c>
      <c r="C6" s="7">
        <v>60.9</v>
      </c>
      <c r="D6" s="7">
        <v>74.900000000000006</v>
      </c>
      <c r="E6" s="7" t="s">
        <v>10</v>
      </c>
      <c r="F6" s="7">
        <v>248</v>
      </c>
      <c r="G6" s="7">
        <v>252</v>
      </c>
      <c r="H6" s="7" t="s">
        <v>12</v>
      </c>
      <c r="I6" s="7"/>
      <c r="J6" s="6"/>
      <c r="K6" s="6"/>
    </row>
    <row r="7" spans="1:11" x14ac:dyDescent="0.35">
      <c r="A7" s="7">
        <v>6</v>
      </c>
      <c r="B7" s="7" t="s">
        <v>13</v>
      </c>
      <c r="C7" s="7">
        <v>74.5</v>
      </c>
      <c r="D7" s="7">
        <v>80.7</v>
      </c>
      <c r="E7" s="7" t="s">
        <v>10</v>
      </c>
      <c r="F7" s="7">
        <v>145</v>
      </c>
      <c r="G7" s="7">
        <v>209</v>
      </c>
      <c r="H7" s="7" t="s">
        <v>12</v>
      </c>
      <c r="I7" s="7"/>
      <c r="J7" s="6"/>
      <c r="K7" s="6"/>
    </row>
    <row r="8" spans="1:11" x14ac:dyDescent="0.35">
      <c r="A8" s="7">
        <v>7</v>
      </c>
      <c r="B8" s="7" t="s">
        <v>16</v>
      </c>
      <c r="C8" s="7">
        <v>76.400000000000006</v>
      </c>
      <c r="D8" s="7">
        <v>83.3</v>
      </c>
      <c r="E8" s="7" t="s">
        <v>10</v>
      </c>
      <c r="F8" s="7">
        <v>401</v>
      </c>
      <c r="G8" s="7">
        <v>462</v>
      </c>
      <c r="H8" s="7" t="s">
        <v>11</v>
      </c>
      <c r="I8" s="8">
        <v>109000</v>
      </c>
      <c r="J8" s="6"/>
      <c r="K8" s="6"/>
    </row>
    <row r="9" spans="1:11" x14ac:dyDescent="0.35">
      <c r="A9" s="7">
        <v>8</v>
      </c>
      <c r="B9" s="7" t="s">
        <v>9</v>
      </c>
      <c r="C9" s="7">
        <v>82.6</v>
      </c>
      <c r="D9" s="7">
        <v>88.7</v>
      </c>
      <c r="E9" s="7" t="s">
        <v>10</v>
      </c>
      <c r="F9" s="7">
        <v>287</v>
      </c>
      <c r="G9" s="7">
        <v>342</v>
      </c>
      <c r="H9" s="7" t="s">
        <v>11</v>
      </c>
      <c r="I9" s="8">
        <v>148000</v>
      </c>
      <c r="J9" s="6"/>
      <c r="K9" s="6"/>
    </row>
    <row r="10" spans="1:11" x14ac:dyDescent="0.35">
      <c r="A10" s="7">
        <v>9</v>
      </c>
      <c r="B10" s="7" t="s">
        <v>16</v>
      </c>
      <c r="C10" s="7">
        <v>76.900000000000006</v>
      </c>
      <c r="D10" s="7">
        <v>75.400000000000006</v>
      </c>
      <c r="E10" s="7" t="s">
        <v>10</v>
      </c>
      <c r="F10" s="7">
        <v>275</v>
      </c>
      <c r="G10" s="7">
        <v>347</v>
      </c>
      <c r="H10" s="7" t="s">
        <v>11</v>
      </c>
      <c r="I10" s="8">
        <v>255500</v>
      </c>
      <c r="J10" s="6"/>
      <c r="K10" s="6"/>
    </row>
    <row r="11" spans="1:11" x14ac:dyDescent="0.35">
      <c r="A11" s="7">
        <v>10</v>
      </c>
      <c r="B11" s="7" t="s">
        <v>13</v>
      </c>
      <c r="C11" s="7">
        <v>83.3</v>
      </c>
      <c r="D11" s="7">
        <v>82.1</v>
      </c>
      <c r="E11" s="7" t="s">
        <v>10</v>
      </c>
      <c r="F11" s="7">
        <v>254</v>
      </c>
      <c r="G11" s="7">
        <v>313</v>
      </c>
      <c r="H11" s="7" t="s">
        <v>11</v>
      </c>
      <c r="I11" s="8">
        <v>103500</v>
      </c>
      <c r="J11" s="6"/>
      <c r="K11" s="6"/>
    </row>
    <row r="12" spans="1:11" x14ac:dyDescent="0.35">
      <c r="A12" s="7">
        <v>11</v>
      </c>
      <c r="B12" s="7" t="s">
        <v>9</v>
      </c>
      <c r="C12" s="7">
        <v>75.8</v>
      </c>
      <c r="D12" s="7">
        <v>87.5</v>
      </c>
      <c r="E12" s="7" t="s">
        <v>10</v>
      </c>
      <c r="F12" s="7">
        <v>182</v>
      </c>
      <c r="G12" s="7">
        <v>232</v>
      </c>
      <c r="H12" s="7" t="s">
        <v>12</v>
      </c>
      <c r="I12" s="7"/>
      <c r="J12" s="6"/>
      <c r="K12" s="6"/>
    </row>
    <row r="13" spans="1:11" x14ac:dyDescent="0.35">
      <c r="A13" s="7">
        <v>12</v>
      </c>
      <c r="B13" s="7" t="s">
        <v>15</v>
      </c>
      <c r="C13" s="7">
        <v>76</v>
      </c>
      <c r="D13" s="7">
        <v>66.900000000000006</v>
      </c>
      <c r="E13" s="7" t="s">
        <v>10</v>
      </c>
      <c r="F13" s="7">
        <v>117</v>
      </c>
      <c r="G13" s="7">
        <v>163</v>
      </c>
      <c r="H13" s="7" t="s">
        <v>11</v>
      </c>
      <c r="I13" s="8">
        <v>114500</v>
      </c>
      <c r="J13" s="6"/>
      <c r="K13" s="6"/>
    </row>
    <row r="14" spans="1:11" x14ac:dyDescent="0.35">
      <c r="A14" s="7">
        <v>13</v>
      </c>
      <c r="B14" s="7" t="s">
        <v>9</v>
      </c>
      <c r="C14" s="7">
        <v>62.8</v>
      </c>
      <c r="D14" s="7">
        <v>71.3</v>
      </c>
      <c r="E14" s="7" t="s">
        <v>10</v>
      </c>
      <c r="F14" s="7">
        <v>130</v>
      </c>
      <c r="G14" s="7">
        <v>119</v>
      </c>
      <c r="H14" s="7" t="s">
        <v>12</v>
      </c>
      <c r="I14" s="7"/>
      <c r="J14" s="6"/>
      <c r="K14" s="6"/>
    </row>
    <row r="15" spans="1:11" x14ac:dyDescent="0.35">
      <c r="A15" s="7">
        <v>14</v>
      </c>
      <c r="B15" s="7" t="s">
        <v>15</v>
      </c>
      <c r="C15" s="7">
        <v>82.8</v>
      </c>
      <c r="D15" s="7">
        <v>76.8</v>
      </c>
      <c r="E15" s="7" t="s">
        <v>10</v>
      </c>
      <c r="F15" s="7">
        <v>219</v>
      </c>
      <c r="G15" s="7">
        <v>304</v>
      </c>
      <c r="H15" s="7" t="s">
        <v>11</v>
      </c>
      <c r="I15" s="8">
        <v>124000</v>
      </c>
      <c r="J15" s="6"/>
      <c r="K15" s="6"/>
    </row>
    <row r="16" spans="1:11" x14ac:dyDescent="0.35">
      <c r="A16" s="7">
        <v>15</v>
      </c>
      <c r="B16" s="7" t="s">
        <v>9</v>
      </c>
      <c r="C16" s="7">
        <v>76</v>
      </c>
      <c r="D16" s="7">
        <v>72.3</v>
      </c>
      <c r="E16" s="7" t="s">
        <v>10</v>
      </c>
      <c r="F16" s="7">
        <v>152</v>
      </c>
      <c r="G16" s="7">
        <v>211</v>
      </c>
      <c r="H16" s="7" t="s">
        <v>11</v>
      </c>
      <c r="I16" s="8">
        <v>132500</v>
      </c>
      <c r="J16" s="6"/>
      <c r="K16" s="6"/>
    </row>
    <row r="17" spans="1:11" x14ac:dyDescent="0.35">
      <c r="A17" s="7">
        <v>16</v>
      </c>
      <c r="B17" s="7" t="s">
        <v>16</v>
      </c>
      <c r="C17" s="7">
        <v>76.900000000000006</v>
      </c>
      <c r="D17" s="7">
        <v>72.400000000000006</v>
      </c>
      <c r="E17" s="7" t="s">
        <v>10</v>
      </c>
      <c r="F17" s="7">
        <v>228</v>
      </c>
      <c r="G17" s="7">
        <v>286</v>
      </c>
      <c r="H17" s="7" t="s">
        <v>11</v>
      </c>
      <c r="I17" s="8">
        <v>99000</v>
      </c>
      <c r="J17" s="6"/>
      <c r="K17" s="6"/>
    </row>
    <row r="18" spans="1:11" x14ac:dyDescent="0.35">
      <c r="A18" s="7">
        <v>17</v>
      </c>
      <c r="B18" s="7" t="s">
        <v>13</v>
      </c>
      <c r="C18" s="7">
        <v>75.8</v>
      </c>
      <c r="D18" s="7">
        <v>72</v>
      </c>
      <c r="E18" s="7" t="s">
        <v>14</v>
      </c>
      <c r="F18" s="7">
        <v>62</v>
      </c>
      <c r="G18" s="7">
        <v>122</v>
      </c>
      <c r="H18" s="7" t="s">
        <v>12</v>
      </c>
      <c r="I18" s="7"/>
      <c r="J18" s="6"/>
      <c r="K18" s="6"/>
    </row>
    <row r="19" spans="1:11" x14ac:dyDescent="0.35">
      <c r="A19" s="7">
        <v>18</v>
      </c>
      <c r="B19" s="7" t="s">
        <v>17</v>
      </c>
      <c r="C19" s="7">
        <v>78</v>
      </c>
      <c r="D19" s="7">
        <v>81</v>
      </c>
      <c r="E19" s="7" t="s">
        <v>10</v>
      </c>
      <c r="F19" s="7">
        <v>393</v>
      </c>
      <c r="G19" s="7">
        <v>443</v>
      </c>
      <c r="H19" s="7" t="s">
        <v>11</v>
      </c>
      <c r="I19" s="8">
        <v>124000</v>
      </c>
      <c r="J19" s="6"/>
      <c r="K19" s="6"/>
    </row>
    <row r="20" spans="1:11" x14ac:dyDescent="0.35">
      <c r="A20" s="7">
        <v>19</v>
      </c>
      <c r="B20" s="7" t="s">
        <v>9</v>
      </c>
      <c r="C20" s="7">
        <v>82.4</v>
      </c>
      <c r="D20" s="7">
        <v>96.1</v>
      </c>
      <c r="E20" s="7" t="s">
        <v>10</v>
      </c>
      <c r="F20" s="7">
        <v>277</v>
      </c>
      <c r="G20" s="7">
        <v>366</v>
      </c>
      <c r="H20" s="7" t="s">
        <v>12</v>
      </c>
      <c r="I20" s="7"/>
      <c r="J20" s="6"/>
      <c r="K20" s="6"/>
    </row>
    <row r="21" spans="1:11" x14ac:dyDescent="0.35">
      <c r="A21" s="7">
        <v>20</v>
      </c>
      <c r="B21" s="7" t="s">
        <v>13</v>
      </c>
      <c r="C21" s="7">
        <v>76.2</v>
      </c>
      <c r="D21" s="7">
        <v>76.7</v>
      </c>
      <c r="E21" s="7" t="s">
        <v>10</v>
      </c>
      <c r="F21" s="7">
        <v>206</v>
      </c>
      <c r="G21" s="7">
        <v>244</v>
      </c>
      <c r="H21" s="7" t="s">
        <v>12</v>
      </c>
      <c r="I21" s="7"/>
      <c r="J21" s="6"/>
      <c r="K21" s="6"/>
    </row>
    <row r="22" spans="1:11" x14ac:dyDescent="0.35">
      <c r="A22" s="7">
        <v>21</v>
      </c>
      <c r="B22" s="7" t="s">
        <v>9</v>
      </c>
      <c r="C22" s="7">
        <v>62.5</v>
      </c>
      <c r="D22" s="7">
        <v>80.3</v>
      </c>
      <c r="E22" s="7" t="s">
        <v>10</v>
      </c>
      <c r="F22" s="7">
        <v>229</v>
      </c>
      <c r="G22" s="7">
        <v>241</v>
      </c>
      <c r="H22" s="7" t="s">
        <v>12</v>
      </c>
      <c r="I22" s="7"/>
      <c r="J22" s="6"/>
      <c r="K22" s="6"/>
    </row>
    <row r="23" spans="1:11" x14ac:dyDescent="0.35">
      <c r="A23" s="7">
        <v>22</v>
      </c>
      <c r="B23" s="7" t="s">
        <v>17</v>
      </c>
      <c r="C23" s="7">
        <v>78</v>
      </c>
      <c r="D23" s="7">
        <v>77.8</v>
      </c>
      <c r="E23" s="7" t="s">
        <v>10</v>
      </c>
      <c r="F23" s="7">
        <v>182</v>
      </c>
      <c r="G23" s="7">
        <v>237</v>
      </c>
      <c r="H23" s="7" t="s">
        <v>11</v>
      </c>
      <c r="I23" s="8">
        <v>82000</v>
      </c>
      <c r="J23" s="6"/>
      <c r="K23" s="6"/>
    </row>
    <row r="24" spans="1:11" x14ac:dyDescent="0.35">
      <c r="A24" s="7">
        <v>23</v>
      </c>
      <c r="B24" s="7" t="s">
        <v>15</v>
      </c>
      <c r="C24" s="7">
        <v>66.5</v>
      </c>
      <c r="D24" s="7">
        <v>62.6</v>
      </c>
      <c r="E24" s="7" t="s">
        <v>10</v>
      </c>
      <c r="F24" s="7">
        <v>98</v>
      </c>
      <c r="G24" s="7">
        <v>122</v>
      </c>
      <c r="H24" s="7" t="s">
        <v>12</v>
      </c>
      <c r="I24" s="7"/>
      <c r="J24" s="6"/>
      <c r="K24" s="6"/>
    </row>
    <row r="25" spans="1:11" x14ac:dyDescent="0.35">
      <c r="A25" s="7">
        <v>24</v>
      </c>
      <c r="B25" s="7" t="s">
        <v>13</v>
      </c>
      <c r="C25" s="7">
        <v>63.5</v>
      </c>
      <c r="D25" s="7">
        <v>80.2</v>
      </c>
      <c r="E25" s="7" t="s">
        <v>10</v>
      </c>
      <c r="F25" s="7">
        <v>125</v>
      </c>
      <c r="G25" s="7">
        <v>129</v>
      </c>
      <c r="H25" s="7" t="s">
        <v>12</v>
      </c>
      <c r="I25" s="7"/>
      <c r="J25" s="6"/>
      <c r="K25" s="6"/>
    </row>
    <row r="26" spans="1:11" x14ac:dyDescent="0.35">
      <c r="A26" s="7">
        <v>25</v>
      </c>
      <c r="B26" s="7" t="s">
        <v>9</v>
      </c>
      <c r="C26" s="7">
        <v>82.6</v>
      </c>
      <c r="D26" s="7">
        <v>79.099999999999994</v>
      </c>
      <c r="E26" s="7" t="s">
        <v>10</v>
      </c>
      <c r="F26" s="7">
        <v>164</v>
      </c>
      <c r="G26" s="7">
        <v>236</v>
      </c>
      <c r="H26" s="7" t="s">
        <v>11</v>
      </c>
      <c r="I26" s="8">
        <v>185000</v>
      </c>
      <c r="J26" s="6"/>
      <c r="K26" s="6"/>
    </row>
    <row r="27" spans="1:11" x14ac:dyDescent="0.35">
      <c r="A27" s="7">
        <v>26</v>
      </c>
      <c r="B27" s="7" t="s">
        <v>13</v>
      </c>
      <c r="C27" s="7">
        <v>79.2</v>
      </c>
      <c r="D27" s="7">
        <v>77.8</v>
      </c>
      <c r="E27" s="7" t="s">
        <v>10</v>
      </c>
      <c r="F27" s="7">
        <v>186</v>
      </c>
      <c r="G27" s="7">
        <v>251</v>
      </c>
      <c r="H27" s="7" t="s">
        <v>11</v>
      </c>
      <c r="I27" s="8">
        <v>89500</v>
      </c>
      <c r="J27" s="6"/>
      <c r="K27" s="6"/>
    </row>
    <row r="28" spans="1:11" x14ac:dyDescent="0.35">
      <c r="A28" s="7">
        <v>27</v>
      </c>
      <c r="B28" s="7" t="s">
        <v>13</v>
      </c>
      <c r="C28" s="7">
        <v>75</v>
      </c>
      <c r="D28" s="7">
        <v>75.099999999999994</v>
      </c>
      <c r="E28" s="7" t="s">
        <v>10</v>
      </c>
      <c r="F28" s="7">
        <v>235</v>
      </c>
      <c r="G28" s="7">
        <v>283</v>
      </c>
      <c r="H28" s="7" t="s">
        <v>11</v>
      </c>
      <c r="I28" s="8">
        <v>91500</v>
      </c>
      <c r="J28" s="6"/>
      <c r="K28" s="6"/>
    </row>
    <row r="29" spans="1:11" x14ac:dyDescent="0.35">
      <c r="A29" s="7">
        <v>28</v>
      </c>
      <c r="B29" s="7" t="s">
        <v>17</v>
      </c>
      <c r="C29" s="7">
        <v>74.400000000000006</v>
      </c>
      <c r="D29" s="7">
        <v>82.2</v>
      </c>
      <c r="E29" s="7" t="s">
        <v>10</v>
      </c>
      <c r="F29" s="7">
        <v>184</v>
      </c>
      <c r="G29" s="7">
        <v>225</v>
      </c>
      <c r="H29" s="7" t="s">
        <v>12</v>
      </c>
      <c r="I29" s="7"/>
      <c r="J29" s="6"/>
      <c r="K29" s="6"/>
    </row>
    <row r="30" spans="1:11" x14ac:dyDescent="0.35">
      <c r="A30" s="7">
        <v>29</v>
      </c>
      <c r="B30" s="7" t="s">
        <v>16</v>
      </c>
      <c r="C30" s="7">
        <v>67.900000000000006</v>
      </c>
      <c r="D30" s="7">
        <v>70.5</v>
      </c>
      <c r="E30" s="7" t="s">
        <v>10</v>
      </c>
      <c r="F30" s="7">
        <v>76</v>
      </c>
      <c r="G30" s="7">
        <v>102</v>
      </c>
      <c r="H30" s="7" t="s">
        <v>12</v>
      </c>
      <c r="I30" s="7"/>
      <c r="J30" s="6"/>
      <c r="K30" s="6"/>
    </row>
    <row r="31" spans="1:11" x14ac:dyDescent="0.35">
      <c r="A31" s="7">
        <v>30</v>
      </c>
      <c r="B31" s="7" t="s">
        <v>17</v>
      </c>
      <c r="C31" s="7">
        <v>76.8</v>
      </c>
      <c r="D31" s="7">
        <v>70.8</v>
      </c>
      <c r="E31" s="7" t="s">
        <v>10</v>
      </c>
      <c r="F31" s="7">
        <v>126</v>
      </c>
      <c r="G31" s="7">
        <v>180</v>
      </c>
      <c r="H31" s="7" t="s">
        <v>11</v>
      </c>
      <c r="I31" s="8">
        <v>113500</v>
      </c>
      <c r="J31" s="6"/>
      <c r="K31" s="6"/>
    </row>
    <row r="32" spans="1:11" x14ac:dyDescent="0.35">
      <c r="A32" s="7">
        <v>31</v>
      </c>
      <c r="B32" s="7" t="s">
        <v>9</v>
      </c>
      <c r="C32" s="7">
        <v>83</v>
      </c>
      <c r="D32" s="7">
        <v>87.5</v>
      </c>
      <c r="E32" s="7" t="s">
        <v>10</v>
      </c>
      <c r="F32" s="7">
        <v>183</v>
      </c>
      <c r="G32" s="7">
        <v>247</v>
      </c>
      <c r="H32" s="7" t="s">
        <v>12</v>
      </c>
      <c r="I32" s="7"/>
      <c r="J32" s="6"/>
      <c r="K32" s="6"/>
    </row>
    <row r="33" spans="1:11" x14ac:dyDescent="0.35">
      <c r="A33" s="7">
        <v>32</v>
      </c>
      <c r="B33" s="7" t="s">
        <v>13</v>
      </c>
      <c r="C33" s="7">
        <v>88.9</v>
      </c>
      <c r="D33" s="7">
        <v>79.5</v>
      </c>
      <c r="E33" s="7" t="s">
        <v>10</v>
      </c>
      <c r="F33" s="7">
        <v>242</v>
      </c>
      <c r="G33" s="7">
        <v>343</v>
      </c>
      <c r="H33" s="7" t="s">
        <v>12</v>
      </c>
      <c r="I33" s="7"/>
      <c r="J33" s="6"/>
      <c r="K33" s="6"/>
    </row>
    <row r="34" spans="1:11" x14ac:dyDescent="0.35">
      <c r="A34" s="7">
        <v>33</v>
      </c>
      <c r="B34" s="7" t="s">
        <v>9</v>
      </c>
      <c r="C34" s="7">
        <v>76.5</v>
      </c>
      <c r="D34" s="7">
        <v>80.8</v>
      </c>
      <c r="E34" s="7" t="s">
        <v>10</v>
      </c>
      <c r="F34" s="7">
        <v>207</v>
      </c>
      <c r="G34" s="7">
        <v>283</v>
      </c>
      <c r="H34" s="7" t="s">
        <v>12</v>
      </c>
      <c r="I34" s="7"/>
      <c r="J34" s="6"/>
      <c r="K34" s="6"/>
    </row>
    <row r="35" spans="1:11" x14ac:dyDescent="0.35">
      <c r="A35" s="7">
        <v>34</v>
      </c>
      <c r="B35" s="7" t="s">
        <v>16</v>
      </c>
      <c r="C35" s="7">
        <v>79.900000000000006</v>
      </c>
      <c r="D35" s="7">
        <v>79.599999999999994</v>
      </c>
      <c r="E35" s="7" t="s">
        <v>14</v>
      </c>
      <c r="F35" s="7">
        <v>181</v>
      </c>
      <c r="G35" s="7">
        <v>253</v>
      </c>
      <c r="H35" s="7" t="s">
        <v>11</v>
      </c>
      <c r="I35" s="8">
        <v>99000</v>
      </c>
      <c r="J35" s="6"/>
      <c r="K35" s="6"/>
    </row>
    <row r="36" spans="1:11" x14ac:dyDescent="0.35">
      <c r="A36" s="7">
        <v>35</v>
      </c>
      <c r="B36" s="7" t="s">
        <v>9</v>
      </c>
      <c r="C36" s="7">
        <v>70.400000000000006</v>
      </c>
      <c r="D36" s="7">
        <v>88.9</v>
      </c>
      <c r="E36" s="7" t="s">
        <v>10</v>
      </c>
      <c r="F36" s="7">
        <v>239</v>
      </c>
      <c r="G36" s="7">
        <v>263</v>
      </c>
      <c r="H36" s="7" t="s">
        <v>12</v>
      </c>
      <c r="I36" s="7"/>
      <c r="J36" s="6"/>
      <c r="K36" s="6"/>
    </row>
    <row r="37" spans="1:11" x14ac:dyDescent="0.35">
      <c r="A37" s="7">
        <v>36</v>
      </c>
      <c r="B37" s="7" t="s">
        <v>17</v>
      </c>
      <c r="C37" s="7">
        <v>83.4</v>
      </c>
      <c r="D37" s="7">
        <v>85.9</v>
      </c>
      <c r="E37" s="7" t="s">
        <v>10</v>
      </c>
      <c r="F37" s="7">
        <v>216</v>
      </c>
      <c r="G37" s="7">
        <v>291</v>
      </c>
      <c r="H37" s="7" t="s">
        <v>11</v>
      </c>
      <c r="I37" s="8">
        <v>75500</v>
      </c>
      <c r="J37" s="6"/>
      <c r="K37" s="6"/>
    </row>
    <row r="38" spans="1:11" x14ac:dyDescent="0.35">
      <c r="A38" s="7">
        <v>37</v>
      </c>
      <c r="B38" s="7" t="s">
        <v>9</v>
      </c>
      <c r="C38" s="7">
        <v>79.2</v>
      </c>
      <c r="D38" s="7">
        <v>82.3</v>
      </c>
      <c r="E38" s="7" t="s">
        <v>14</v>
      </c>
      <c r="F38" s="7">
        <v>289</v>
      </c>
      <c r="G38" s="7">
        <v>368</v>
      </c>
      <c r="H38" s="7" t="s">
        <v>11</v>
      </c>
      <c r="I38" s="8">
        <v>86000</v>
      </c>
      <c r="J38" s="6"/>
      <c r="K38" s="6"/>
    </row>
    <row r="39" spans="1:11" x14ac:dyDescent="0.35">
      <c r="A39" s="7">
        <v>38</v>
      </c>
      <c r="B39" s="7" t="s">
        <v>15</v>
      </c>
      <c r="C39" s="7">
        <v>61.2</v>
      </c>
      <c r="D39" s="7">
        <v>76.7</v>
      </c>
      <c r="E39" s="7" t="s">
        <v>10</v>
      </c>
      <c r="F39" s="7">
        <v>213</v>
      </c>
      <c r="G39" s="7">
        <v>206</v>
      </c>
      <c r="H39" s="7" t="s">
        <v>12</v>
      </c>
      <c r="I39" s="7"/>
      <c r="J39" s="6"/>
      <c r="K39" s="6"/>
    </row>
    <row r="40" spans="1:11" x14ac:dyDescent="0.35">
      <c r="A40" s="7">
        <v>39</v>
      </c>
      <c r="B40" s="7" t="s">
        <v>17</v>
      </c>
      <c r="C40" s="7">
        <v>64</v>
      </c>
      <c r="D40" s="7">
        <v>79.900000000000006</v>
      </c>
      <c r="E40" s="7" t="s">
        <v>10</v>
      </c>
      <c r="F40" s="7">
        <v>209</v>
      </c>
      <c r="G40" s="7">
        <v>231</v>
      </c>
      <c r="H40" s="7" t="s">
        <v>12</v>
      </c>
      <c r="I40" s="7"/>
      <c r="J40" s="6"/>
      <c r="K40" s="6"/>
    </row>
    <row r="41" spans="1:11" x14ac:dyDescent="0.35">
      <c r="A41" s="7">
        <v>40</v>
      </c>
      <c r="B41" s="7" t="s">
        <v>17</v>
      </c>
      <c r="C41" s="7">
        <v>68</v>
      </c>
      <c r="D41" s="7">
        <v>86.2</v>
      </c>
      <c r="E41" s="7" t="s">
        <v>14</v>
      </c>
      <c r="F41" s="7">
        <v>376</v>
      </c>
      <c r="G41" s="7">
        <v>389</v>
      </c>
      <c r="H41" s="7" t="s">
        <v>12</v>
      </c>
      <c r="I41" s="7"/>
      <c r="J41" s="6"/>
      <c r="K41" s="6"/>
    </row>
    <row r="42" spans="1:11" x14ac:dyDescent="0.35">
      <c r="A42" s="7">
        <v>41</v>
      </c>
      <c r="B42" s="7" t="s">
        <v>15</v>
      </c>
      <c r="C42" s="7">
        <v>78.5</v>
      </c>
      <c r="D42" s="7">
        <v>79.2</v>
      </c>
      <c r="E42" s="7" t="s">
        <v>10</v>
      </c>
      <c r="F42" s="7">
        <v>332</v>
      </c>
      <c r="G42" s="7">
        <v>396</v>
      </c>
      <c r="H42" s="7" t="s">
        <v>11</v>
      </c>
      <c r="I42" s="8">
        <v>156500</v>
      </c>
      <c r="J42" s="6"/>
      <c r="K42" s="6"/>
    </row>
    <row r="43" spans="1:11" x14ac:dyDescent="0.35">
      <c r="A43" s="7">
        <v>42</v>
      </c>
      <c r="B43" s="7" t="s">
        <v>9</v>
      </c>
      <c r="C43" s="7">
        <v>83</v>
      </c>
      <c r="D43" s="7">
        <v>83.4</v>
      </c>
      <c r="E43" s="7" t="s">
        <v>14</v>
      </c>
      <c r="F43" s="7">
        <v>249</v>
      </c>
      <c r="G43" s="7">
        <v>339</v>
      </c>
      <c r="H43" s="7" t="s">
        <v>11</v>
      </c>
      <c r="I43" s="8">
        <v>99500</v>
      </c>
      <c r="J43" s="6"/>
      <c r="K43" s="6"/>
    </row>
    <row r="44" spans="1:11" x14ac:dyDescent="0.35">
      <c r="A44" s="7">
        <v>43</v>
      </c>
      <c r="B44" s="7" t="s">
        <v>16</v>
      </c>
      <c r="C44" s="7">
        <v>75.2</v>
      </c>
      <c r="D44" s="7">
        <v>85.2</v>
      </c>
      <c r="E44" s="7" t="s">
        <v>14</v>
      </c>
      <c r="F44" s="7">
        <v>228</v>
      </c>
      <c r="G44" s="7">
        <v>286</v>
      </c>
      <c r="H44" s="7" t="s">
        <v>11</v>
      </c>
      <c r="I44" s="8">
        <v>148000</v>
      </c>
      <c r="J44" s="6"/>
      <c r="K44" s="6"/>
    </row>
    <row r="45" spans="1:11" x14ac:dyDescent="0.35">
      <c r="A45" s="7">
        <v>44</v>
      </c>
      <c r="B45" s="7" t="s">
        <v>9</v>
      </c>
      <c r="C45" s="7">
        <v>68.099999999999994</v>
      </c>
      <c r="D45" s="7">
        <v>77.8</v>
      </c>
      <c r="E45" s="7" t="s">
        <v>10</v>
      </c>
      <c r="F45" s="7">
        <v>124</v>
      </c>
      <c r="G45" s="7">
        <v>146</v>
      </c>
      <c r="H45" s="7" t="s">
        <v>12</v>
      </c>
      <c r="I45" s="7"/>
      <c r="J45" s="6"/>
      <c r="K45" s="6"/>
    </row>
    <row r="46" spans="1:11" x14ac:dyDescent="0.35">
      <c r="A46" s="7">
        <v>45</v>
      </c>
      <c r="B46" s="7" t="s">
        <v>16</v>
      </c>
      <c r="C46" s="7">
        <v>93.6</v>
      </c>
      <c r="D46" s="7">
        <v>80.2</v>
      </c>
      <c r="E46" s="7" t="s">
        <v>10</v>
      </c>
      <c r="F46" s="7">
        <v>194</v>
      </c>
      <c r="G46" s="7">
        <v>315</v>
      </c>
      <c r="H46" s="7" t="s">
        <v>11</v>
      </c>
      <c r="I46" s="8">
        <v>82000</v>
      </c>
      <c r="J46" s="6"/>
      <c r="K46" s="6"/>
    </row>
    <row r="47" spans="1:11" x14ac:dyDescent="0.35">
      <c r="A47" s="7">
        <v>46</v>
      </c>
      <c r="B47" s="7" t="s">
        <v>9</v>
      </c>
      <c r="C47" s="7">
        <v>75.599999999999994</v>
      </c>
      <c r="D47" s="7">
        <v>71</v>
      </c>
      <c r="E47" s="7" t="s">
        <v>14</v>
      </c>
      <c r="F47" s="7">
        <v>157</v>
      </c>
      <c r="G47" s="7">
        <v>183</v>
      </c>
      <c r="H47" s="7" t="s">
        <v>12</v>
      </c>
      <c r="I47" s="7"/>
      <c r="J47" s="6"/>
      <c r="K47" s="6"/>
    </row>
    <row r="48" spans="1:11" x14ac:dyDescent="0.35">
      <c r="A48" s="7">
        <v>47</v>
      </c>
      <c r="B48" s="7" t="s">
        <v>9</v>
      </c>
      <c r="C48" s="7">
        <v>82.3</v>
      </c>
      <c r="D48" s="7">
        <v>87.2</v>
      </c>
      <c r="E48" s="7" t="s">
        <v>10</v>
      </c>
      <c r="F48" s="7">
        <v>402</v>
      </c>
      <c r="G48" s="7">
        <v>481</v>
      </c>
      <c r="H48" s="7" t="s">
        <v>11</v>
      </c>
      <c r="I48" s="8">
        <v>103500</v>
      </c>
      <c r="J48" s="6"/>
      <c r="K48" s="6"/>
    </row>
    <row r="49" spans="1:11" x14ac:dyDescent="0.35">
      <c r="A49" s="7">
        <v>48</v>
      </c>
      <c r="B49" s="7" t="s">
        <v>9</v>
      </c>
      <c r="C49" s="7">
        <v>71.400000000000006</v>
      </c>
      <c r="D49" s="7">
        <v>82.9</v>
      </c>
      <c r="E49" s="7" t="s">
        <v>10</v>
      </c>
      <c r="F49" s="7">
        <v>323</v>
      </c>
      <c r="G49" s="7">
        <v>349</v>
      </c>
      <c r="H49" s="7" t="s">
        <v>12</v>
      </c>
      <c r="I49" s="7"/>
      <c r="J49" s="6"/>
      <c r="K49" s="6"/>
    </row>
    <row r="50" spans="1:11" x14ac:dyDescent="0.35">
      <c r="A50" s="7">
        <v>49</v>
      </c>
      <c r="B50" s="7" t="s">
        <v>15</v>
      </c>
      <c r="C50" s="7">
        <v>71.900000000000006</v>
      </c>
      <c r="D50" s="7">
        <v>73.5</v>
      </c>
      <c r="E50" s="7" t="s">
        <v>10</v>
      </c>
      <c r="F50" s="7">
        <v>181</v>
      </c>
      <c r="G50" s="7">
        <v>225</v>
      </c>
      <c r="H50" s="7" t="s">
        <v>11</v>
      </c>
      <c r="I50" s="8">
        <v>205500</v>
      </c>
      <c r="J50" s="6"/>
      <c r="K50" s="6"/>
    </row>
    <row r="51" spans="1:11" x14ac:dyDescent="0.35">
      <c r="A51" s="7">
        <v>50</v>
      </c>
      <c r="B51" s="7" t="s">
        <v>17</v>
      </c>
      <c r="C51" s="7">
        <v>79.099999999999994</v>
      </c>
      <c r="D51" s="7">
        <v>74.599999999999994</v>
      </c>
      <c r="E51" s="7" t="s">
        <v>10</v>
      </c>
      <c r="F51" s="7">
        <v>157</v>
      </c>
      <c r="G51" s="7">
        <v>217</v>
      </c>
      <c r="H51" s="7" t="s">
        <v>11</v>
      </c>
      <c r="I51" s="8">
        <v>103500</v>
      </c>
      <c r="J51" s="6"/>
      <c r="K51" s="6"/>
    </row>
    <row r="52" spans="1:11" x14ac:dyDescent="0.35">
      <c r="A52" s="7">
        <v>51</v>
      </c>
      <c r="B52" s="7" t="s">
        <v>9</v>
      </c>
      <c r="C52" s="7">
        <v>88.7</v>
      </c>
      <c r="D52" s="7">
        <v>75.099999999999994</v>
      </c>
      <c r="E52" s="7" t="s">
        <v>14</v>
      </c>
      <c r="F52" s="7">
        <v>266</v>
      </c>
      <c r="G52" s="7">
        <v>353</v>
      </c>
      <c r="H52" s="7" t="s">
        <v>11</v>
      </c>
      <c r="I52" s="8">
        <v>340000</v>
      </c>
      <c r="J52" s="6"/>
      <c r="K52" s="6"/>
    </row>
    <row r="53" spans="1:11" x14ac:dyDescent="0.35">
      <c r="A53" s="7">
        <v>52</v>
      </c>
      <c r="B53" s="7" t="s">
        <v>15</v>
      </c>
      <c r="C53" s="7">
        <v>69.400000000000006</v>
      </c>
      <c r="D53" s="7">
        <v>85.1</v>
      </c>
      <c r="E53" s="7" t="s">
        <v>10</v>
      </c>
      <c r="F53" s="7">
        <v>268</v>
      </c>
      <c r="G53" s="7">
        <v>314</v>
      </c>
      <c r="H53" s="7" t="s">
        <v>12</v>
      </c>
      <c r="I53" s="7"/>
      <c r="J53" s="6"/>
      <c r="K53" s="6"/>
    </row>
    <row r="54" spans="1:11" x14ac:dyDescent="0.35">
      <c r="A54" s="7">
        <v>53</v>
      </c>
      <c r="B54" s="7" t="s">
        <v>9</v>
      </c>
      <c r="C54" s="7">
        <v>80.3</v>
      </c>
      <c r="D54" s="7">
        <v>74.900000000000006</v>
      </c>
      <c r="E54" s="7" t="s">
        <v>14</v>
      </c>
      <c r="F54" s="7">
        <v>167</v>
      </c>
      <c r="G54" s="7">
        <v>247</v>
      </c>
      <c r="H54" s="7" t="s">
        <v>11</v>
      </c>
      <c r="I54" s="8">
        <v>103500</v>
      </c>
      <c r="J54" s="6"/>
      <c r="K54" s="6"/>
    </row>
    <row r="55" spans="1:11" x14ac:dyDescent="0.35">
      <c r="A55" s="7">
        <v>54</v>
      </c>
      <c r="B55" s="7" t="s">
        <v>16</v>
      </c>
      <c r="C55" s="7">
        <v>83</v>
      </c>
      <c r="D55" s="7">
        <v>84.6</v>
      </c>
      <c r="E55" s="7" t="s">
        <v>14</v>
      </c>
      <c r="F55" s="7">
        <v>342</v>
      </c>
      <c r="G55" s="7">
        <v>410</v>
      </c>
      <c r="H55" s="7" t="s">
        <v>11</v>
      </c>
      <c r="I55" s="8">
        <v>99500</v>
      </c>
      <c r="J55" s="6"/>
      <c r="K55" s="6"/>
    </row>
    <row r="56" spans="1:11" x14ac:dyDescent="0.35">
      <c r="A56" s="7">
        <v>55</v>
      </c>
      <c r="B56" s="7" t="s">
        <v>9</v>
      </c>
      <c r="C56" s="7">
        <v>74.099999999999994</v>
      </c>
      <c r="D56" s="7">
        <v>81.7</v>
      </c>
      <c r="E56" s="7" t="s">
        <v>14</v>
      </c>
      <c r="F56" s="7">
        <v>349</v>
      </c>
      <c r="G56" s="7">
        <v>395</v>
      </c>
      <c r="H56" s="7" t="s">
        <v>11</v>
      </c>
      <c r="I56" s="8">
        <v>103000</v>
      </c>
      <c r="J56" s="6"/>
      <c r="K56" s="6"/>
    </row>
    <row r="57" spans="1:11" x14ac:dyDescent="0.35">
      <c r="A57" s="7">
        <v>56</v>
      </c>
      <c r="B57" s="7" t="s">
        <v>15</v>
      </c>
      <c r="C57" s="7">
        <v>79.400000000000006</v>
      </c>
      <c r="D57" s="7">
        <v>81.400000000000006</v>
      </c>
      <c r="E57" s="7" t="s">
        <v>10</v>
      </c>
      <c r="F57" s="7">
        <v>340</v>
      </c>
      <c r="G57" s="7">
        <v>416</v>
      </c>
      <c r="H57" s="7" t="s">
        <v>11</v>
      </c>
      <c r="I57" s="8">
        <v>103500</v>
      </c>
      <c r="J57" s="6"/>
      <c r="K57" s="6"/>
    </row>
    <row r="58" spans="1:11" x14ac:dyDescent="0.35">
      <c r="A58" s="7">
        <v>57</v>
      </c>
      <c r="B58" s="7" t="s">
        <v>9</v>
      </c>
      <c r="C58" s="7">
        <v>88.1</v>
      </c>
      <c r="D58" s="7">
        <v>83.8</v>
      </c>
      <c r="E58" s="7" t="s">
        <v>14</v>
      </c>
      <c r="F58" s="7">
        <v>227</v>
      </c>
      <c r="G58" s="7">
        <v>342</v>
      </c>
      <c r="H58" s="7" t="s">
        <v>11</v>
      </c>
      <c r="I58" s="8">
        <v>165000</v>
      </c>
      <c r="J58" s="6"/>
      <c r="K58" s="6"/>
    </row>
    <row r="59" spans="1:11" x14ac:dyDescent="0.35">
      <c r="A59" s="7">
        <v>58</v>
      </c>
      <c r="B59" s="7" t="s">
        <v>13</v>
      </c>
      <c r="C59" s="7">
        <v>74.599999999999994</v>
      </c>
      <c r="D59" s="7">
        <v>88.5</v>
      </c>
      <c r="E59" s="7" t="s">
        <v>14</v>
      </c>
      <c r="F59" s="7">
        <v>409</v>
      </c>
      <c r="G59" s="7">
        <v>446</v>
      </c>
      <c r="H59" s="7" t="s">
        <v>11</v>
      </c>
      <c r="I59" s="8">
        <v>124500</v>
      </c>
      <c r="J59" s="6"/>
      <c r="K59" s="6"/>
    </row>
    <row r="60" spans="1:11" x14ac:dyDescent="0.35">
      <c r="A60" s="7">
        <v>59</v>
      </c>
      <c r="B60" s="7" t="s">
        <v>13</v>
      </c>
      <c r="C60" s="7">
        <v>87.1</v>
      </c>
      <c r="D60" s="7">
        <v>84.9</v>
      </c>
      <c r="E60" s="7" t="s">
        <v>14</v>
      </c>
      <c r="F60" s="7">
        <v>400</v>
      </c>
      <c r="G60" s="7">
        <v>477</v>
      </c>
      <c r="H60" s="7" t="s">
        <v>11</v>
      </c>
      <c r="I60" s="8">
        <v>103500</v>
      </c>
      <c r="J60" s="6"/>
      <c r="K60" s="6"/>
    </row>
    <row r="61" spans="1:11" x14ac:dyDescent="0.35">
      <c r="A61" s="7">
        <v>60</v>
      </c>
      <c r="B61" s="7" t="s">
        <v>13</v>
      </c>
      <c r="C61" s="7">
        <v>79.7</v>
      </c>
      <c r="D61" s="7">
        <v>84.3</v>
      </c>
      <c r="E61" s="7" t="s">
        <v>10</v>
      </c>
      <c r="F61" s="7">
        <v>374</v>
      </c>
      <c r="G61" s="7">
        <v>444</v>
      </c>
      <c r="H61" s="7" t="s">
        <v>11</v>
      </c>
      <c r="I61" s="8">
        <v>82500</v>
      </c>
      <c r="J61" s="6"/>
      <c r="K61" s="6"/>
    </row>
    <row r="62" spans="1:11" x14ac:dyDescent="0.35">
      <c r="A62" s="7">
        <v>61</v>
      </c>
      <c r="B62" s="7" t="s">
        <v>13</v>
      </c>
      <c r="C62" s="7">
        <v>82.1</v>
      </c>
      <c r="D62" s="7">
        <v>78.2</v>
      </c>
      <c r="E62" s="7" t="s">
        <v>10</v>
      </c>
      <c r="F62" s="7">
        <v>255</v>
      </c>
      <c r="G62" s="7">
        <v>351</v>
      </c>
      <c r="H62" s="7" t="s">
        <v>11</v>
      </c>
      <c r="I62" s="8">
        <v>93000</v>
      </c>
      <c r="J62" s="6"/>
      <c r="K62" s="6"/>
    </row>
    <row r="63" spans="1:11" x14ac:dyDescent="0.35">
      <c r="A63" s="7">
        <v>62</v>
      </c>
      <c r="B63" s="7" t="s">
        <v>16</v>
      </c>
      <c r="C63" s="7">
        <v>70.2</v>
      </c>
      <c r="D63" s="7">
        <v>80</v>
      </c>
      <c r="E63" s="7" t="s">
        <v>10</v>
      </c>
      <c r="F63" s="7">
        <v>146</v>
      </c>
      <c r="G63" s="7">
        <v>165</v>
      </c>
      <c r="H63" s="7" t="s">
        <v>12</v>
      </c>
      <c r="I63" s="7"/>
      <c r="J63" s="6"/>
      <c r="K63" s="6"/>
    </row>
    <row r="64" spans="1:11" x14ac:dyDescent="0.35">
      <c r="A64" s="7">
        <v>63</v>
      </c>
      <c r="B64" s="7" t="s">
        <v>9</v>
      </c>
      <c r="C64" s="7">
        <v>81.7</v>
      </c>
      <c r="D64" s="7">
        <v>74.8</v>
      </c>
      <c r="E64" s="7" t="s">
        <v>10</v>
      </c>
      <c r="F64" s="7">
        <v>248</v>
      </c>
      <c r="G64" s="7">
        <v>317</v>
      </c>
      <c r="H64" s="7" t="s">
        <v>11</v>
      </c>
      <c r="I64" s="8">
        <v>168000</v>
      </c>
      <c r="J64" s="6"/>
      <c r="K64" s="6"/>
    </row>
    <row r="65" spans="1:11" x14ac:dyDescent="0.35">
      <c r="A65" s="7">
        <v>64</v>
      </c>
      <c r="B65" s="7" t="s">
        <v>13</v>
      </c>
      <c r="C65" s="7">
        <v>76.099999999999994</v>
      </c>
      <c r="D65" s="7">
        <v>78.5</v>
      </c>
      <c r="E65" s="7" t="s">
        <v>10</v>
      </c>
      <c r="F65" s="7">
        <v>198</v>
      </c>
      <c r="G65" s="7">
        <v>250</v>
      </c>
      <c r="H65" s="7" t="s">
        <v>11</v>
      </c>
      <c r="I65" s="8">
        <v>96000</v>
      </c>
      <c r="J65" s="6"/>
      <c r="K65" s="6"/>
    </row>
    <row r="66" spans="1:11" x14ac:dyDescent="0.35">
      <c r="A66" s="7">
        <v>65</v>
      </c>
      <c r="B66" s="7" t="s">
        <v>15</v>
      </c>
      <c r="C66" s="7">
        <v>65.400000000000006</v>
      </c>
      <c r="D66" s="7">
        <v>71.8</v>
      </c>
      <c r="E66" s="7" t="s">
        <v>14</v>
      </c>
      <c r="F66" s="7">
        <v>210</v>
      </c>
      <c r="G66" s="7">
        <v>217</v>
      </c>
      <c r="H66" s="7" t="s">
        <v>12</v>
      </c>
      <c r="I66" s="7"/>
      <c r="J66" s="6"/>
      <c r="K66" s="6"/>
    </row>
    <row r="67" spans="1:11" x14ac:dyDescent="0.35">
      <c r="A67" s="7">
        <v>66</v>
      </c>
      <c r="B67" s="7" t="s">
        <v>15</v>
      </c>
      <c r="C67" s="7">
        <v>70.099999999999994</v>
      </c>
      <c r="D67" s="7">
        <v>69.900000000000006</v>
      </c>
      <c r="E67" s="7" t="s">
        <v>14</v>
      </c>
      <c r="F67" s="7">
        <v>107</v>
      </c>
      <c r="G67" s="7">
        <v>138</v>
      </c>
      <c r="H67" s="7" t="s">
        <v>12</v>
      </c>
      <c r="I67" s="7"/>
      <c r="J67" s="6"/>
      <c r="K67" s="6"/>
    </row>
    <row r="68" spans="1:11" x14ac:dyDescent="0.35">
      <c r="A68" s="7">
        <v>67</v>
      </c>
      <c r="B68" s="7" t="s">
        <v>9</v>
      </c>
      <c r="C68" s="7">
        <v>75.3</v>
      </c>
      <c r="D68" s="7">
        <v>82.7</v>
      </c>
      <c r="E68" s="7" t="s">
        <v>14</v>
      </c>
      <c r="F68" s="7">
        <v>239</v>
      </c>
      <c r="G68" s="7">
        <v>302</v>
      </c>
      <c r="H68" s="7" t="s">
        <v>11</v>
      </c>
      <c r="I68" s="8">
        <v>80000</v>
      </c>
      <c r="J68" s="6"/>
      <c r="K68" s="6"/>
    </row>
    <row r="69" spans="1:11" x14ac:dyDescent="0.35">
      <c r="A69" s="7">
        <v>68</v>
      </c>
      <c r="B69" s="7" t="s">
        <v>13</v>
      </c>
      <c r="C69" s="7">
        <v>68.7</v>
      </c>
      <c r="D69" s="7">
        <v>74</v>
      </c>
      <c r="E69" s="7" t="s">
        <v>10</v>
      </c>
      <c r="F69" s="7">
        <v>287</v>
      </c>
      <c r="G69" s="7">
        <v>311</v>
      </c>
      <c r="H69" s="7" t="s">
        <v>12</v>
      </c>
      <c r="I69" s="7"/>
      <c r="J69" s="6"/>
      <c r="K69" s="6"/>
    </row>
    <row r="70" spans="1:11" x14ac:dyDescent="0.35">
      <c r="A70" s="7">
        <v>69</v>
      </c>
      <c r="B70" s="7" t="s">
        <v>9</v>
      </c>
      <c r="C70" s="7">
        <v>75.7</v>
      </c>
      <c r="D70" s="7">
        <v>84</v>
      </c>
      <c r="E70" s="7" t="s">
        <v>14</v>
      </c>
      <c r="F70" s="7">
        <v>340</v>
      </c>
      <c r="G70" s="7">
        <v>373</v>
      </c>
      <c r="H70" s="7" t="s">
        <v>11</v>
      </c>
      <c r="I70" s="8">
        <v>124500</v>
      </c>
      <c r="J70" s="6"/>
      <c r="K70" s="6"/>
    </row>
    <row r="71" spans="1:11" x14ac:dyDescent="0.35">
      <c r="A71" s="7">
        <v>70</v>
      </c>
      <c r="B71" s="7" t="s">
        <v>13</v>
      </c>
      <c r="C71" s="7">
        <v>68.7</v>
      </c>
      <c r="D71" s="7">
        <v>84.7</v>
      </c>
      <c r="E71" s="7" t="s">
        <v>10</v>
      </c>
      <c r="F71" s="7">
        <v>155</v>
      </c>
      <c r="G71" s="7">
        <v>196</v>
      </c>
      <c r="H71" s="7" t="s">
        <v>12</v>
      </c>
      <c r="I71" s="7"/>
      <c r="J71" s="6"/>
      <c r="K71" s="6"/>
    </row>
    <row r="72" spans="1:11" x14ac:dyDescent="0.35">
      <c r="A72" s="7">
        <v>71</v>
      </c>
      <c r="B72" s="7" t="s">
        <v>15</v>
      </c>
      <c r="C72" s="7">
        <v>70.400000000000006</v>
      </c>
      <c r="D72" s="7">
        <v>78.2</v>
      </c>
      <c r="E72" s="7" t="s">
        <v>14</v>
      </c>
      <c r="F72" s="7">
        <v>263</v>
      </c>
      <c r="G72" s="7">
        <v>306</v>
      </c>
      <c r="H72" s="7" t="s">
        <v>11</v>
      </c>
      <c r="I72" s="8">
        <v>99000</v>
      </c>
      <c r="J72" s="6"/>
      <c r="K72" s="6"/>
    </row>
    <row r="73" spans="1:11" x14ac:dyDescent="0.35">
      <c r="A73" s="7">
        <v>72</v>
      </c>
      <c r="B73" s="7" t="s">
        <v>15</v>
      </c>
      <c r="C73" s="7">
        <v>68.3</v>
      </c>
      <c r="D73" s="7">
        <v>85</v>
      </c>
      <c r="E73" s="7" t="s">
        <v>14</v>
      </c>
      <c r="F73" s="7">
        <v>265</v>
      </c>
      <c r="G73" s="7">
        <v>302</v>
      </c>
      <c r="H73" s="7" t="s">
        <v>12</v>
      </c>
      <c r="I73" s="7"/>
      <c r="J73" s="6"/>
      <c r="K73" s="6"/>
    </row>
    <row r="74" spans="1:11" x14ac:dyDescent="0.35">
      <c r="A74" s="7">
        <v>73</v>
      </c>
      <c r="B74" s="7" t="s">
        <v>9</v>
      </c>
      <c r="C74" s="7">
        <v>71.7</v>
      </c>
      <c r="D74" s="7">
        <v>80.099999999999994</v>
      </c>
      <c r="E74" s="7" t="s">
        <v>10</v>
      </c>
      <c r="F74" s="7">
        <v>249</v>
      </c>
      <c r="G74" s="7">
        <v>278</v>
      </c>
      <c r="H74" s="7" t="s">
        <v>12</v>
      </c>
      <c r="I74" s="7"/>
      <c r="J74" s="6"/>
      <c r="K74" s="6"/>
    </row>
    <row r="75" spans="1:11" x14ac:dyDescent="0.35">
      <c r="A75" s="7">
        <v>74</v>
      </c>
      <c r="B75" s="7" t="s">
        <v>13</v>
      </c>
      <c r="C75" s="7">
        <v>70.900000000000006</v>
      </c>
      <c r="D75" s="7">
        <v>85.3</v>
      </c>
      <c r="E75" s="7" t="s">
        <v>10</v>
      </c>
      <c r="F75" s="7">
        <v>377</v>
      </c>
      <c r="G75" s="7">
        <v>429</v>
      </c>
      <c r="H75" s="7" t="s">
        <v>12</v>
      </c>
      <c r="I75" s="7"/>
      <c r="J75" s="6"/>
      <c r="K75" s="6"/>
    </row>
    <row r="76" spans="1:11" x14ac:dyDescent="0.35">
      <c r="A76" s="7">
        <v>75</v>
      </c>
      <c r="B76" s="7" t="s">
        <v>15</v>
      </c>
      <c r="C76" s="7">
        <v>66.3</v>
      </c>
      <c r="D76" s="7">
        <v>79.7</v>
      </c>
      <c r="E76" s="7" t="s">
        <v>10</v>
      </c>
      <c r="F76" s="7">
        <v>301</v>
      </c>
      <c r="G76" s="7">
        <v>338</v>
      </c>
      <c r="H76" s="7" t="s">
        <v>11</v>
      </c>
      <c r="I76" s="8">
        <v>124000</v>
      </c>
      <c r="J76" s="6"/>
      <c r="K76" s="6"/>
    </row>
    <row r="77" spans="1:11" x14ac:dyDescent="0.35">
      <c r="A77" s="7">
        <v>76</v>
      </c>
      <c r="B77" s="7" t="s">
        <v>9</v>
      </c>
      <c r="C77" s="7">
        <v>65.3</v>
      </c>
      <c r="D77" s="7">
        <v>79.599999999999994</v>
      </c>
      <c r="E77" s="7" t="s">
        <v>10</v>
      </c>
      <c r="F77" s="7">
        <v>242</v>
      </c>
      <c r="G77" s="7">
        <v>261</v>
      </c>
      <c r="H77" s="7" t="s">
        <v>12</v>
      </c>
      <c r="I77" s="7"/>
      <c r="J77" s="6"/>
      <c r="K77" s="6"/>
    </row>
    <row r="78" spans="1:11" x14ac:dyDescent="0.35">
      <c r="A78" s="7">
        <v>77</v>
      </c>
      <c r="B78" s="7" t="s">
        <v>9</v>
      </c>
      <c r="C78" s="7">
        <v>75.7</v>
      </c>
      <c r="D78" s="7">
        <v>78.900000000000006</v>
      </c>
      <c r="E78" s="7" t="s">
        <v>10</v>
      </c>
      <c r="F78" s="7">
        <v>211</v>
      </c>
      <c r="G78" s="7">
        <v>256</v>
      </c>
      <c r="H78" s="7" t="s">
        <v>12</v>
      </c>
      <c r="I78" s="7"/>
      <c r="J78" s="6"/>
      <c r="K78" s="6"/>
    </row>
    <row r="79" spans="1:11" x14ac:dyDescent="0.35">
      <c r="A79" s="7">
        <v>78</v>
      </c>
      <c r="B79" s="7" t="s">
        <v>16</v>
      </c>
      <c r="C79" s="7">
        <v>66</v>
      </c>
      <c r="D79" s="7">
        <v>78.5</v>
      </c>
      <c r="E79" s="7" t="s">
        <v>10</v>
      </c>
      <c r="F79" s="7">
        <v>160</v>
      </c>
      <c r="G79" s="7">
        <v>183</v>
      </c>
      <c r="H79" s="7" t="s">
        <v>11</v>
      </c>
      <c r="I79" s="8">
        <v>91500</v>
      </c>
      <c r="J79" s="6"/>
      <c r="K79" s="6"/>
    </row>
    <row r="80" spans="1:11" x14ac:dyDescent="0.35">
      <c r="A80" s="7">
        <v>79</v>
      </c>
      <c r="B80" s="7" t="s">
        <v>9</v>
      </c>
      <c r="C80" s="7">
        <v>78.900000000000006</v>
      </c>
      <c r="D80" s="7">
        <v>72</v>
      </c>
      <c r="E80" s="7" t="s">
        <v>10</v>
      </c>
      <c r="F80" s="7">
        <v>218</v>
      </c>
      <c r="G80" s="7">
        <v>274</v>
      </c>
      <c r="H80" s="7" t="s">
        <v>11</v>
      </c>
      <c r="I80" s="8">
        <v>144500</v>
      </c>
      <c r="J80" s="6"/>
      <c r="K80" s="6"/>
    </row>
    <row r="81" spans="1:11" x14ac:dyDescent="0.35">
      <c r="A81" s="7">
        <v>80</v>
      </c>
      <c r="B81" s="7" t="s">
        <v>9</v>
      </c>
      <c r="C81" s="7">
        <v>74</v>
      </c>
      <c r="D81" s="7">
        <v>74.2</v>
      </c>
      <c r="E81" s="7" t="s">
        <v>10</v>
      </c>
      <c r="F81" s="7">
        <v>133</v>
      </c>
      <c r="G81" s="7">
        <v>182</v>
      </c>
      <c r="H81" s="7" t="s">
        <v>12</v>
      </c>
      <c r="I81" s="7"/>
      <c r="J81" s="6"/>
      <c r="K81" s="6"/>
    </row>
    <row r="82" spans="1:11" x14ac:dyDescent="0.35">
      <c r="A82" s="7">
        <v>81</v>
      </c>
      <c r="B82" s="7" t="s">
        <v>9</v>
      </c>
      <c r="C82" s="7">
        <v>74.599999999999994</v>
      </c>
      <c r="D82" s="7">
        <v>71.7</v>
      </c>
      <c r="E82" s="7" t="s">
        <v>10</v>
      </c>
      <c r="F82" s="7">
        <v>122</v>
      </c>
      <c r="G82" s="7">
        <v>183</v>
      </c>
      <c r="H82" s="7" t="s">
        <v>12</v>
      </c>
      <c r="I82" s="7"/>
      <c r="J82" s="6"/>
      <c r="K82" s="6"/>
    </row>
    <row r="83" spans="1:11" x14ac:dyDescent="0.35">
      <c r="A83" s="7">
        <v>82</v>
      </c>
      <c r="B83" s="7" t="s">
        <v>15</v>
      </c>
      <c r="C83" s="7">
        <v>79.3</v>
      </c>
      <c r="D83" s="7">
        <v>80.7</v>
      </c>
      <c r="E83" s="7" t="s">
        <v>10</v>
      </c>
      <c r="F83" s="7">
        <v>236</v>
      </c>
      <c r="G83" s="7">
        <v>309</v>
      </c>
      <c r="H83" s="7" t="s">
        <v>11</v>
      </c>
      <c r="I83" s="8">
        <v>114500</v>
      </c>
      <c r="J83" s="6"/>
      <c r="K83" s="6"/>
    </row>
    <row r="84" spans="1:11" x14ac:dyDescent="0.35">
      <c r="A84" s="7">
        <v>83</v>
      </c>
      <c r="B84" s="7" t="s">
        <v>15</v>
      </c>
      <c r="C84" s="7">
        <v>70.099999999999994</v>
      </c>
      <c r="D84" s="7">
        <v>84.1</v>
      </c>
      <c r="E84" s="7" t="s">
        <v>10</v>
      </c>
      <c r="F84" s="7">
        <v>143</v>
      </c>
      <c r="G84" s="7">
        <v>178</v>
      </c>
      <c r="H84" s="7" t="s">
        <v>12</v>
      </c>
      <c r="I84" s="7"/>
      <c r="J84" s="6"/>
      <c r="K84" s="6"/>
    </row>
    <row r="85" spans="1:11" x14ac:dyDescent="0.35">
      <c r="A85" s="7">
        <v>84</v>
      </c>
      <c r="B85" s="7" t="s">
        <v>9</v>
      </c>
      <c r="C85" s="7">
        <v>88.8</v>
      </c>
      <c r="D85" s="7">
        <v>87.4</v>
      </c>
      <c r="E85" s="7" t="s">
        <v>10</v>
      </c>
      <c r="F85" s="7">
        <v>354</v>
      </c>
      <c r="G85" s="7">
        <v>458</v>
      </c>
      <c r="H85" s="7" t="s">
        <v>11</v>
      </c>
      <c r="I85" s="8">
        <v>104500</v>
      </c>
      <c r="J85" s="6"/>
      <c r="K85" s="6"/>
    </row>
    <row r="86" spans="1:11" x14ac:dyDescent="0.35">
      <c r="A86" s="7">
        <v>85</v>
      </c>
      <c r="B86" s="7" t="s">
        <v>9</v>
      </c>
      <c r="C86" s="7">
        <v>66</v>
      </c>
      <c r="D86" s="7">
        <v>77.400000000000006</v>
      </c>
      <c r="E86" s="7" t="s">
        <v>14</v>
      </c>
      <c r="F86" s="7">
        <v>214</v>
      </c>
      <c r="G86" s="7">
        <v>234</v>
      </c>
      <c r="H86" s="7" t="s">
        <v>11</v>
      </c>
      <c r="I86" s="8">
        <v>124000</v>
      </c>
      <c r="J86" s="6"/>
      <c r="K86" s="6"/>
    </row>
    <row r="87" spans="1:11" x14ac:dyDescent="0.35">
      <c r="A87" s="7">
        <v>86</v>
      </c>
      <c r="B87" s="7" t="s">
        <v>17</v>
      </c>
      <c r="C87" s="7">
        <v>82.9</v>
      </c>
      <c r="D87" s="7">
        <v>84.7</v>
      </c>
      <c r="E87" s="7" t="s">
        <v>14</v>
      </c>
      <c r="F87" s="7">
        <v>225</v>
      </c>
      <c r="G87" s="7">
        <v>306</v>
      </c>
      <c r="H87" s="7" t="s">
        <v>11</v>
      </c>
      <c r="I87" s="8">
        <v>113000</v>
      </c>
      <c r="J87" s="6"/>
      <c r="K87" s="6"/>
    </row>
    <row r="88" spans="1:11" x14ac:dyDescent="0.35">
      <c r="A88" s="7">
        <v>87</v>
      </c>
      <c r="B88" s="7" t="s">
        <v>9</v>
      </c>
      <c r="C88" s="7">
        <v>100</v>
      </c>
      <c r="D88" s="7">
        <v>78.8</v>
      </c>
      <c r="E88" s="7" t="s">
        <v>10</v>
      </c>
      <c r="F88" s="7">
        <v>261</v>
      </c>
      <c r="G88" s="7">
        <v>400</v>
      </c>
      <c r="H88" s="7" t="s">
        <v>11</v>
      </c>
      <c r="I88" s="8">
        <v>78000</v>
      </c>
      <c r="J88" s="6"/>
      <c r="K88" s="6"/>
    </row>
    <row r="89" spans="1:11" x14ac:dyDescent="0.35">
      <c r="A89" s="7">
        <v>88</v>
      </c>
      <c r="B89" s="7" t="s">
        <v>9</v>
      </c>
      <c r="C89" s="7">
        <v>75.599999999999994</v>
      </c>
      <c r="D89" s="7">
        <v>92.7</v>
      </c>
      <c r="E89" s="7" t="s">
        <v>10</v>
      </c>
      <c r="F89" s="7">
        <v>277</v>
      </c>
      <c r="G89" s="7">
        <v>337</v>
      </c>
      <c r="H89" s="7" t="s">
        <v>12</v>
      </c>
      <c r="I89" s="7"/>
      <c r="J89" s="6"/>
      <c r="K89" s="6"/>
    </row>
    <row r="90" spans="1:11" x14ac:dyDescent="0.35">
      <c r="A90" s="7">
        <v>89</v>
      </c>
      <c r="B90" s="7" t="s">
        <v>16</v>
      </c>
      <c r="C90" s="7">
        <v>67.5</v>
      </c>
      <c r="D90" s="7">
        <v>88.8</v>
      </c>
      <c r="E90" s="7" t="s">
        <v>10</v>
      </c>
      <c r="F90" s="7">
        <v>282</v>
      </c>
      <c r="G90" s="7">
        <v>325</v>
      </c>
      <c r="H90" s="7" t="s">
        <v>11</v>
      </c>
      <c r="I90" s="8">
        <v>109000</v>
      </c>
      <c r="J90" s="6"/>
      <c r="K90" s="6"/>
    </row>
    <row r="91" spans="1:11" x14ac:dyDescent="0.35">
      <c r="A91" s="7">
        <v>90</v>
      </c>
      <c r="B91" s="7" t="s">
        <v>13</v>
      </c>
      <c r="C91" s="7">
        <v>68.7</v>
      </c>
      <c r="D91" s="7">
        <v>86.6</v>
      </c>
      <c r="E91" s="7" t="s">
        <v>10</v>
      </c>
      <c r="F91" s="7">
        <v>322</v>
      </c>
      <c r="G91" s="7">
        <v>329</v>
      </c>
      <c r="H91" s="7" t="s">
        <v>12</v>
      </c>
      <c r="I91" s="7"/>
      <c r="J91" s="6"/>
      <c r="K91" s="6"/>
    </row>
    <row r="92" spans="1:11" x14ac:dyDescent="0.35">
      <c r="A92" s="7">
        <v>91</v>
      </c>
      <c r="B92" s="7" t="s">
        <v>9</v>
      </c>
      <c r="C92" s="7">
        <v>76</v>
      </c>
      <c r="D92" s="7">
        <v>77.900000000000006</v>
      </c>
      <c r="E92" s="7" t="s">
        <v>10</v>
      </c>
      <c r="F92" s="7">
        <v>326</v>
      </c>
      <c r="G92" s="7">
        <v>369</v>
      </c>
      <c r="H92" s="7" t="s">
        <v>11</v>
      </c>
      <c r="I92" s="8">
        <v>99500</v>
      </c>
      <c r="J92" s="6"/>
      <c r="K92" s="6"/>
    </row>
    <row r="93" spans="1:11" x14ac:dyDescent="0.35">
      <c r="A93" s="7">
        <v>92</v>
      </c>
      <c r="B93" s="7" t="s">
        <v>13</v>
      </c>
      <c r="C93" s="7">
        <v>67.7</v>
      </c>
      <c r="D93" s="7">
        <v>86.1</v>
      </c>
      <c r="E93" s="7" t="s">
        <v>10</v>
      </c>
      <c r="F93" s="7">
        <v>421</v>
      </c>
      <c r="G93" s="7">
        <v>457</v>
      </c>
      <c r="H93" s="7" t="s">
        <v>11</v>
      </c>
      <c r="I93" s="8">
        <v>107000</v>
      </c>
      <c r="J93" s="6"/>
      <c r="K93" s="6"/>
    </row>
    <row r="94" spans="1:11" x14ac:dyDescent="0.35">
      <c r="A94" s="7">
        <v>93</v>
      </c>
      <c r="B94" s="7" t="s">
        <v>15</v>
      </c>
      <c r="C94" s="7">
        <v>75.3</v>
      </c>
      <c r="D94" s="7">
        <v>89.9</v>
      </c>
      <c r="E94" s="7" t="s">
        <v>10</v>
      </c>
      <c r="F94" s="7">
        <v>368</v>
      </c>
      <c r="G94" s="7">
        <v>421</v>
      </c>
      <c r="H94" s="7" t="s">
        <v>12</v>
      </c>
      <c r="I94" s="7"/>
      <c r="J94" s="6"/>
      <c r="K94" s="6"/>
    </row>
    <row r="95" spans="1:11" x14ac:dyDescent="0.35">
      <c r="A95" s="7">
        <v>94</v>
      </c>
      <c r="B95" s="7" t="s">
        <v>15</v>
      </c>
      <c r="C95" s="7">
        <v>68.099999999999994</v>
      </c>
      <c r="D95" s="7">
        <v>83.1</v>
      </c>
      <c r="E95" s="7" t="s">
        <v>10</v>
      </c>
      <c r="F95" s="7">
        <v>279</v>
      </c>
      <c r="G95" s="7">
        <v>282</v>
      </c>
      <c r="H95" s="7" t="s">
        <v>11</v>
      </c>
      <c r="I95" s="8">
        <v>84000</v>
      </c>
      <c r="J95" s="6"/>
      <c r="K95" s="6"/>
    </row>
    <row r="96" spans="1:11" x14ac:dyDescent="0.35">
      <c r="A96" s="7">
        <v>95</v>
      </c>
      <c r="B96" s="7" t="s">
        <v>16</v>
      </c>
      <c r="C96" s="7">
        <v>63.3</v>
      </c>
      <c r="D96" s="7">
        <v>82.6</v>
      </c>
      <c r="E96" s="7" t="s">
        <v>10</v>
      </c>
      <c r="F96" s="7">
        <v>268</v>
      </c>
      <c r="G96" s="7">
        <v>256</v>
      </c>
      <c r="H96" s="7" t="s">
        <v>12</v>
      </c>
      <c r="I96" s="7"/>
      <c r="J96" s="6"/>
      <c r="K9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BF0D-76CE-4C60-BCB4-12E8562156B1}">
  <dimension ref="B2:I14"/>
  <sheetViews>
    <sheetView showGridLines="0" tabSelected="1" workbookViewId="0">
      <selection activeCell="F13" sqref="F13"/>
    </sheetView>
  </sheetViews>
  <sheetFormatPr defaultRowHeight="14.5" x14ac:dyDescent="0.35"/>
  <cols>
    <col min="2" max="2" width="24.81640625" customWidth="1"/>
    <col min="3" max="3" width="16.54296875" customWidth="1"/>
    <col min="5" max="5" width="24.81640625" customWidth="1"/>
    <col min="6" max="6" width="16.54296875" customWidth="1"/>
    <col min="8" max="8" width="24.81640625" customWidth="1"/>
    <col min="9" max="9" width="21.54296875" customWidth="1"/>
  </cols>
  <sheetData>
    <row r="2" spans="2:9" x14ac:dyDescent="0.35">
      <c r="B2" s="11" t="s">
        <v>101</v>
      </c>
    </row>
    <row r="3" spans="2:9" ht="23.5" x14ac:dyDescent="0.55000000000000004">
      <c r="B3" s="64" t="s">
        <v>102</v>
      </c>
    </row>
    <row r="4" spans="2:9" x14ac:dyDescent="0.35">
      <c r="B4" s="62"/>
    </row>
    <row r="5" spans="2:9" ht="15.5" x14ac:dyDescent="0.35">
      <c r="B5" s="63" t="s">
        <v>103</v>
      </c>
    </row>
    <row r="7" spans="2:9" ht="21" x14ac:dyDescent="0.5">
      <c r="B7" s="65" t="s">
        <v>104</v>
      </c>
      <c r="C7" s="65"/>
      <c r="E7" s="67" t="s">
        <v>113</v>
      </c>
      <c r="F7" s="67"/>
      <c r="H7" s="68" t="s">
        <v>117</v>
      </c>
      <c r="I7" s="68"/>
    </row>
    <row r="8" spans="2:9" ht="18.5" customHeight="1" thickBot="1" x14ac:dyDescent="0.4">
      <c r="B8" s="66" t="s">
        <v>105</v>
      </c>
      <c r="C8" s="66" t="s">
        <v>106</v>
      </c>
      <c r="E8" s="66" t="s">
        <v>116</v>
      </c>
      <c r="F8" s="66" t="s">
        <v>106</v>
      </c>
      <c r="H8" s="66" t="s">
        <v>116</v>
      </c>
      <c r="I8" s="66" t="s">
        <v>106</v>
      </c>
    </row>
    <row r="9" spans="2:9" ht="18.5" customHeight="1" thickTop="1" thickBot="1" x14ac:dyDescent="0.4">
      <c r="B9" s="70" t="s">
        <v>107</v>
      </c>
      <c r="C9" s="69" t="s">
        <v>112</v>
      </c>
      <c r="E9" s="71" t="s">
        <v>114</v>
      </c>
      <c r="F9" s="78" t="s">
        <v>112</v>
      </c>
      <c r="H9" s="72" t="s">
        <v>114</v>
      </c>
      <c r="I9" s="77" t="s">
        <v>112</v>
      </c>
    </row>
    <row r="10" spans="2:9" ht="18.5" customHeight="1" thickTop="1" thickBot="1" x14ac:dyDescent="0.4">
      <c r="B10" s="70" t="s">
        <v>108</v>
      </c>
      <c r="C10" s="69" t="s">
        <v>112</v>
      </c>
      <c r="E10" s="71" t="s">
        <v>115</v>
      </c>
      <c r="F10" s="78" t="s">
        <v>112</v>
      </c>
      <c r="H10" s="73" t="s">
        <v>118</v>
      </c>
      <c r="I10" s="76" t="s">
        <v>112</v>
      </c>
    </row>
    <row r="11" spans="2:9" ht="18.5" customHeight="1" thickTop="1" thickBot="1" x14ac:dyDescent="0.4">
      <c r="B11" s="70" t="s">
        <v>109</v>
      </c>
      <c r="C11" s="69" t="s">
        <v>112</v>
      </c>
      <c r="H11" s="74" t="s">
        <v>119</v>
      </c>
      <c r="I11" s="75" t="s">
        <v>120</v>
      </c>
    </row>
    <row r="12" spans="2:9" ht="18.5" customHeight="1" thickTop="1" thickBot="1" x14ac:dyDescent="0.4">
      <c r="B12" s="70" t="s">
        <v>110</v>
      </c>
      <c r="C12" s="69" t="s">
        <v>112</v>
      </c>
    </row>
    <row r="13" spans="2:9" ht="18.5" customHeight="1" thickTop="1" thickBot="1" x14ac:dyDescent="0.4">
      <c r="B13" s="70" t="s">
        <v>111</v>
      </c>
      <c r="C13" s="69" t="s">
        <v>112</v>
      </c>
    </row>
    <row r="14" spans="2:9" ht="15" thickTop="1" x14ac:dyDescent="0.35"/>
  </sheetData>
  <mergeCells count="3">
    <mergeCell ref="B7:C7"/>
    <mergeCell ref="E7:F7"/>
    <mergeCell ref="H7:I7"/>
  </mergeCells>
  <hyperlinks>
    <hyperlink ref="C9" location="'Descriptive Statistics'!A1" display="LINK" xr:uid="{E3582C60-4D65-42FB-A88D-2C1284BC1CF7}"/>
    <hyperlink ref="C10" location="'Descriptive Statistics'!A1" display="LINK" xr:uid="{ADB3C932-8FC2-4EEB-9120-B868E21081CC}"/>
    <hyperlink ref="C11" location="'Hypothesis Tests #2'!A1" display="LINK" xr:uid="{C276BAA1-F61C-483F-B907-9A09359492BA}"/>
    <hyperlink ref="C12" location="'Regression Analysis'!A1" display="LINK" xr:uid="{1A8D5F35-4F83-4DFB-B9D0-6F3945BA6B5F}"/>
    <hyperlink ref="C13" location="'Analysis Toolpak'!A1" display="LINK" xr:uid="{4B9DEE11-4CD3-4121-91FD-1103FBA7D01E}"/>
    <hyperlink ref="I11" r:id="rId1" xr:uid="{FCF90875-E421-4382-8995-74B0E787A267}"/>
    <hyperlink ref="I10" r:id="rId2" xr:uid="{164B4A62-9AB8-4655-8A22-05F6A0B7D9E3}"/>
    <hyperlink ref="I9" r:id="rId3" xr:uid="{F7D61A9E-18CD-44C4-8515-D9BF39781FC2}"/>
    <hyperlink ref="F9" r:id="rId4" xr:uid="{57B2B93A-1D44-4FEC-85EF-82BAE0275897}"/>
    <hyperlink ref="F10" r:id="rId5" xr:uid="{3867DEC7-4F61-41B2-9590-2339158B68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E24D-B1FA-43EC-A41C-1EF3E2623DD3}">
  <sheetPr>
    <tabColor rgb="FFD5D5F7"/>
  </sheetPr>
  <dimension ref="B1:K56"/>
  <sheetViews>
    <sheetView showGridLines="0" zoomScaleNormal="100" workbookViewId="0"/>
  </sheetViews>
  <sheetFormatPr defaultRowHeight="14.5" x14ac:dyDescent="0.35"/>
  <cols>
    <col min="2" max="2" width="8.7265625" style="9"/>
    <col min="3" max="3" width="16" bestFit="1" customWidth="1"/>
    <col min="4" max="4" width="10.7265625" bestFit="1" customWidth="1"/>
    <col min="5" max="5" width="20.7265625" bestFit="1" customWidth="1"/>
    <col min="6" max="6" width="19.26953125" bestFit="1" customWidth="1"/>
    <col min="7" max="7" width="12.7265625" bestFit="1" customWidth="1"/>
    <col min="9" max="9" width="16.1796875" bestFit="1" customWidth="1"/>
  </cols>
  <sheetData>
    <row r="1" spans="2:10" ht="15" thickBot="1" x14ac:dyDescent="0.4"/>
    <row r="2" spans="2:10" ht="15.5" thickTop="1" thickBot="1" x14ac:dyDescent="0.4">
      <c r="B2" s="13"/>
      <c r="C2" s="19" t="s">
        <v>2</v>
      </c>
      <c r="D2" s="19" t="s">
        <v>3</v>
      </c>
      <c r="E2" s="19" t="s">
        <v>5</v>
      </c>
      <c r="F2" s="19" t="s">
        <v>6</v>
      </c>
      <c r="G2" s="19" t="s">
        <v>8</v>
      </c>
      <c r="I2" s="10" t="s">
        <v>1</v>
      </c>
      <c r="J2" s="10" t="s">
        <v>18</v>
      </c>
    </row>
    <row r="3" spans="2:10" ht="15.5" thickTop="1" thickBot="1" x14ac:dyDescent="0.4">
      <c r="B3" s="20" t="s">
        <v>18</v>
      </c>
      <c r="C3" s="14">
        <f>COUNT(INDEX(DATASET!$A$2:$I$96,,MATCH('Descriptive Statistics'!C$2,DATASET!1:1,0)))</f>
        <v>95</v>
      </c>
      <c r="D3" s="14">
        <f>COUNT(INDEX(DATASET!$A$2:$I$96,,MATCH('Descriptive Statistics'!D$2,DATASET!1:1,0)))</f>
        <v>95</v>
      </c>
      <c r="E3" s="14">
        <f>COUNT(INDEX(DATASET!$A$2:$I$96,,MATCH('Descriptive Statistics'!E$2,DATASET!1:1,0)))</f>
        <v>95</v>
      </c>
      <c r="F3" s="14">
        <f>COUNT(INDEX(DATASET!$A$2:$I$96,,MATCH('Descriptive Statistics'!F$2,DATASET!1:1,0)))</f>
        <v>95</v>
      </c>
      <c r="G3" s="14">
        <f>COUNT(INDEX(DATASET!$A$2:$I$96,,MATCH('Descriptive Statistics'!G$2,DATASET!1:1,0)))</f>
        <v>53</v>
      </c>
      <c r="I3" s="4" t="s">
        <v>17</v>
      </c>
      <c r="J3">
        <f>COUNTIFS(DATASET!$B:$B,'Descriptive Statistics'!I3)</f>
        <v>9</v>
      </c>
    </row>
    <row r="4" spans="2:10" ht="15.5" thickTop="1" thickBot="1" x14ac:dyDescent="0.4">
      <c r="B4" s="20" t="s">
        <v>19</v>
      </c>
      <c r="C4" s="15">
        <f>COUNT(_xlfn.UNIQUE(INDEX(DATASET!$A$2:$I$96,,MATCH('Descriptive Statistics'!C$2,DATASET!1:1,0))))</f>
        <v>75</v>
      </c>
      <c r="D4" s="15">
        <f>COUNT(_xlfn.UNIQUE(INDEX(DATASET!$A$2:$I$96,,MATCH('Descriptive Statistics'!D$2,DATASET!1:1,0))))</f>
        <v>81</v>
      </c>
      <c r="E4" s="16">
        <f>COUNT(_xlfn.UNIQUE(INDEX(DATASET!$A$2:$I$96,,MATCH('Descriptive Statistics'!E$2,DATASET!1:1,0))))</f>
        <v>83</v>
      </c>
      <c r="F4" s="16">
        <f>COUNT(_xlfn.UNIQUE(INDEX(DATASET!$A$2:$I$96,,MATCH('Descriptive Statistics'!F$2,DATASET!1:1,0))))</f>
        <v>81</v>
      </c>
      <c r="G4" s="15">
        <f>COUNT(_xlfn.UNIQUE(INDEX(DATASET!$A$2:$I$96,,MATCH('Descriptive Statistics'!G$2,DATASET!1:1,0))))</f>
        <v>34</v>
      </c>
      <c r="I4" s="7" t="s">
        <v>16</v>
      </c>
      <c r="J4">
        <f>COUNTIFS(DATASET!$B:$B,'Descriptive Statistics'!I4)</f>
        <v>13</v>
      </c>
    </row>
    <row r="5" spans="2:10" ht="15.5" thickTop="1" thickBot="1" x14ac:dyDescent="0.4">
      <c r="B5" s="20" t="s">
        <v>20</v>
      </c>
      <c r="C5" s="17">
        <f>AVERAGE(INDEX(DATASET!$A$2:$I$96,,MATCH('Descriptive Statistics'!C$2,DATASET!1:1,0)))</f>
        <v>74.973684210526329</v>
      </c>
      <c r="D5" s="17">
        <f>AVERAGE(INDEX(DATASET!$A$2:$I$96,,MATCH('Descriptive Statistics'!D$2,DATASET!1:1,0)))</f>
        <v>80.169473684210516</v>
      </c>
      <c r="E5" s="14">
        <f>AVERAGE(INDEX(DATASET!$A$2:$I$96,,MATCH('Descriptive Statistics'!E$2,DATASET!1:1,0)))</f>
        <v>239.90526315789472</v>
      </c>
      <c r="F5" s="14">
        <f>AVERAGE(INDEX(DATASET!$A$2:$I$96,,MATCH('Descriptive Statistics'!F$2,DATASET!1:1,0)))</f>
        <v>289.34736842105264</v>
      </c>
      <c r="G5" s="18">
        <f>AVERAGE(INDEX(DATASET!$A$2:$I$96,,MATCH('Descriptive Statistics'!G$2,DATASET!1:1,0)))</f>
        <v>119386.7924528302</v>
      </c>
      <c r="I5" s="7" t="s">
        <v>15</v>
      </c>
      <c r="J5">
        <f>COUNTIFS(DATASET!$B:$B,'Descriptive Statistics'!I5)</f>
        <v>18</v>
      </c>
    </row>
    <row r="6" spans="2:10" ht="15.5" thickTop="1" thickBot="1" x14ac:dyDescent="0.4">
      <c r="B6" s="20" t="s">
        <v>21</v>
      </c>
      <c r="C6" s="17">
        <f>_xlfn.STDEV.S(INDEX(DATASET!$A$2:$I$96,,MATCH('Descriptive Statistics'!C$2,DATASET!1:1,0)))</f>
        <v>7.5417308601740229</v>
      </c>
      <c r="D6" s="17">
        <f>_xlfn.STDEV.S(INDEX(DATASET!$A$2:$I$96,,MATCH('Descriptive Statistics'!D$2,DATASET!1:1,0)))</f>
        <v>6.1707800411122609</v>
      </c>
      <c r="E6" s="14">
        <f>_xlfn.STDEV.S(INDEX(DATASET!$A$2:$I$96,,MATCH('Descriptive Statistics'!E$2,DATASET!1:1,0)))</f>
        <v>85.940488276457714</v>
      </c>
      <c r="F6" s="14">
        <f>_xlfn.STDEV.S(INDEX(DATASET!$A$2:$I$96,,MATCH('Descriptive Statistics'!F$2,DATASET!1:1,0)))</f>
        <v>93.521048765238149</v>
      </c>
      <c r="G6" s="18">
        <f>_xlfn.STDEV.S(INDEX(DATASET!$A$2:$I$96,,MATCH('Descriptive Statistics'!G$2,DATASET!1:1,0)))</f>
        <v>45546.958176470725</v>
      </c>
      <c r="I6" s="7" t="s">
        <v>13</v>
      </c>
      <c r="J6">
        <f>COUNTIFS(DATASET!$B:$B,'Descriptive Statistics'!I6)</f>
        <v>19</v>
      </c>
    </row>
    <row r="7" spans="2:10" ht="15.5" thickTop="1" thickBot="1" x14ac:dyDescent="0.4">
      <c r="B7" s="20" t="s">
        <v>22</v>
      </c>
      <c r="C7" s="17">
        <f>MIN(INDEX(DATASET!$A$2:$I$96,,MATCH('Descriptive Statistics'!C$2,DATASET!1:1,0)))</f>
        <v>60.9</v>
      </c>
      <c r="D7" s="17">
        <f>MIN(INDEX(DATASET!$A$2:$I$96,,MATCH('Descriptive Statistics'!D$2,DATASET!1:1,0)))</f>
        <v>62.6</v>
      </c>
      <c r="E7" s="14">
        <f>MIN(INDEX(DATASET!$A$2:$I$96,,MATCH('Descriptive Statistics'!E$2,DATASET!1:1,0)))</f>
        <v>62</v>
      </c>
      <c r="F7" s="14">
        <f>MIN(INDEX(DATASET!$A$2:$I$96,,MATCH('Descriptive Statistics'!F$2,DATASET!1:1,0)))</f>
        <v>102</v>
      </c>
      <c r="G7" s="18">
        <f>MIN(INDEX(DATASET!$A$2:$I$96,,MATCH('Descriptive Statistics'!G$2,DATASET!1:1,0)))</f>
        <v>75500</v>
      </c>
      <c r="I7" s="7" t="s">
        <v>9</v>
      </c>
      <c r="J7">
        <f>COUNTIFS(DATASET!$B:$B,'Descriptive Statistics'!I7)</f>
        <v>36</v>
      </c>
    </row>
    <row r="8" spans="2:10" ht="15.5" thickTop="1" thickBot="1" x14ac:dyDescent="0.4">
      <c r="B8" s="21">
        <v>0.25</v>
      </c>
      <c r="C8" s="17">
        <f>_xlfn.QUARTILE.INC(INDEX(DATASET!$A$2:$I$96,,MATCH('Descriptive Statistics'!C$2,DATASET!1:1,0)),1)</f>
        <v>68.7</v>
      </c>
      <c r="D8" s="17">
        <f>_xlfn.QUARTILE.INC(INDEX(DATASET!$A$2:$I$96,,MATCH('Descriptive Statistics'!D$2,DATASET!1:1,0)),1)</f>
        <v>76.050000000000011</v>
      </c>
      <c r="E8" s="14">
        <f>_xlfn.QUARTILE.INC(INDEX(DATASET!$A$2:$I$96,,MATCH('Descriptive Statistics'!E$2,DATASET!1:1,0)),1)</f>
        <v>181.5</v>
      </c>
      <c r="F8" s="14">
        <f>_xlfn.QUARTILE.INC(INDEX(DATASET!$A$2:$I$96,,MATCH('Descriptive Statistics'!F$2,DATASET!1:1,0)),1)</f>
        <v>228</v>
      </c>
      <c r="G8" s="18">
        <f>_xlfn.QUARTILE.INC(INDEX(DATASET!$A$2:$I$96,,MATCH('Descriptive Statistics'!G$2,DATASET!1:1,0)),1)</f>
        <v>99000</v>
      </c>
    </row>
    <row r="9" spans="2:10" ht="15.5" thickTop="1" thickBot="1" x14ac:dyDescent="0.4">
      <c r="B9" s="21">
        <v>0.5</v>
      </c>
      <c r="C9" s="17">
        <f>_xlfn.QUARTILE.INC(INDEX(DATASET!$A$2:$I$96,,MATCH('Descriptive Statistics'!C$2,DATASET!1:1,0)),2)</f>
        <v>75.599999999999994</v>
      </c>
      <c r="D9" s="17">
        <f>_xlfn.QUARTILE.INC(INDEX(DATASET!$A$2:$I$96,,MATCH('Descriptive Statistics'!D$2,DATASET!1:1,0)),2)</f>
        <v>80.2</v>
      </c>
      <c r="E9" s="14">
        <f>_xlfn.QUARTILE.INC(INDEX(DATASET!$A$2:$I$96,,MATCH('Descriptive Statistics'!E$2,DATASET!1:1,0)),2)</f>
        <v>236</v>
      </c>
      <c r="F9" s="14">
        <f>_xlfn.QUARTILE.INC(INDEX(DATASET!$A$2:$I$96,,MATCH('Descriptive Statistics'!F$2,DATASET!1:1,0)),2)</f>
        <v>286</v>
      </c>
      <c r="G9" s="18">
        <f>_xlfn.QUARTILE.INC(INDEX(DATASET!$A$2:$I$96,,MATCH('Descriptive Statistics'!G$2,DATASET!1:1,0)),2)</f>
        <v>104500</v>
      </c>
      <c r="I9" s="10" t="s">
        <v>24</v>
      </c>
      <c r="J9" s="10" t="s">
        <v>18</v>
      </c>
    </row>
    <row r="10" spans="2:10" ht="15.5" thickTop="1" thickBot="1" x14ac:dyDescent="0.4">
      <c r="B10" s="21">
        <v>0.75</v>
      </c>
      <c r="C10" s="17">
        <f>_xlfn.QUARTILE.INC(INDEX(DATASET!$A$2:$I$96,,MATCH('Descriptive Statistics'!C$2,DATASET!1:1,0)),3)</f>
        <v>79.349999999999994</v>
      </c>
      <c r="D10" s="17">
        <f>_xlfn.QUARTILE.INC(INDEX(DATASET!$A$2:$I$96,,MATCH('Descriptive Statistics'!D$2,DATASET!1:1,0)),3)</f>
        <v>84.65</v>
      </c>
      <c r="E10" s="14">
        <f>_xlfn.QUARTILE.INC(INDEX(DATASET!$A$2:$I$96,,MATCH('Descriptive Statistics'!E$2,DATASET!1:1,0)),3)</f>
        <v>287</v>
      </c>
      <c r="F10" s="14">
        <f>_xlfn.QUARTILE.INC(INDEX(DATASET!$A$2:$I$96,,MATCH('Descriptive Statistics'!F$2,DATASET!1:1,0)),3)</f>
        <v>348</v>
      </c>
      <c r="G10" s="18">
        <f>_xlfn.QUARTILE.INC(INDEX(DATASET!$A$2:$I$96,,MATCH('Descriptive Statistics'!G$2,DATASET!1:1,0)),3)</f>
        <v>124000</v>
      </c>
      <c r="I10" s="4" t="s">
        <v>11</v>
      </c>
      <c r="J10">
        <f>COUNTIFS(DATASET!$H:$H,'Descriptive Statistics'!I10)</f>
        <v>53</v>
      </c>
    </row>
    <row r="11" spans="2:10" ht="15.5" thickTop="1" thickBot="1" x14ac:dyDescent="0.4">
      <c r="B11" s="20" t="s">
        <v>23</v>
      </c>
      <c r="C11" s="17">
        <f>MAX(INDEX(DATASET!$A$2:$I$96,,MATCH('Descriptive Statistics'!C$2,DATASET!1:1,0)))</f>
        <v>100</v>
      </c>
      <c r="D11" s="17">
        <f>MAX(INDEX(DATASET!$A$2:$I$96,,MATCH('Descriptive Statistics'!D$2,DATASET!1:1,0)))</f>
        <v>96.1</v>
      </c>
      <c r="E11" s="14">
        <f>MAX(INDEX(DATASET!$A$2:$I$96,,MATCH('Descriptive Statistics'!E$2,DATASET!1:1,0)))</f>
        <v>423</v>
      </c>
      <c r="F11" s="14">
        <f>MAX(INDEX(DATASET!$A$2:$I$96,,MATCH('Descriptive Statistics'!F$2,DATASET!1:1,0)))</f>
        <v>481</v>
      </c>
      <c r="G11" s="18">
        <f>MAX(INDEX(DATASET!$A$2:$I$96,,MATCH('Descriptive Statistics'!G$2,DATASET!1:1,0)))</f>
        <v>340000</v>
      </c>
      <c r="I11" s="7" t="s">
        <v>12</v>
      </c>
      <c r="J11">
        <f>COUNTIFS(DATASET!$H:$H,'Descriptive Statistics'!I11)</f>
        <v>42</v>
      </c>
    </row>
    <row r="12" spans="2:10" ht="15" thickTop="1" x14ac:dyDescent="0.35"/>
    <row r="13" spans="2:10" x14ac:dyDescent="0.35">
      <c r="I13" s="10" t="s">
        <v>4</v>
      </c>
      <c r="J13" s="10" t="s">
        <v>18</v>
      </c>
    </row>
    <row r="14" spans="2:10" x14ac:dyDescent="0.35">
      <c r="I14" t="s">
        <v>14</v>
      </c>
      <c r="J14">
        <f>COUNTIFS(DATASET!$E:$E,'Descriptive Statistics'!I14)</f>
        <v>23</v>
      </c>
    </row>
    <row r="15" spans="2:10" x14ac:dyDescent="0.35">
      <c r="I15" t="s">
        <v>10</v>
      </c>
      <c r="J15">
        <f>COUNTIFS(DATASET!$E:$E,'Descriptive Statistics'!I15)</f>
        <v>72</v>
      </c>
    </row>
    <row r="16" spans="2:10" x14ac:dyDescent="0.35">
      <c r="G16" s="22"/>
    </row>
    <row r="17" spans="9:9" x14ac:dyDescent="0.35">
      <c r="I17" s="4" t="s">
        <v>9</v>
      </c>
    </row>
    <row r="18" spans="9:9" x14ac:dyDescent="0.35">
      <c r="I18" s="7" t="s">
        <v>13</v>
      </c>
    </row>
    <row r="19" spans="9:9" x14ac:dyDescent="0.35">
      <c r="I19" s="7" t="s">
        <v>15</v>
      </c>
    </row>
    <row r="20" spans="9:9" x14ac:dyDescent="0.35">
      <c r="I20" s="7" t="s">
        <v>16</v>
      </c>
    </row>
    <row r="21" spans="9:9" x14ac:dyDescent="0.35">
      <c r="I21" s="7" t="s">
        <v>17</v>
      </c>
    </row>
    <row r="39" spans="7:11" x14ac:dyDescent="0.35">
      <c r="G39" s="11" t="s">
        <v>25</v>
      </c>
      <c r="I39" s="12"/>
      <c r="K39" s="11" t="s">
        <v>26</v>
      </c>
    </row>
    <row r="40" spans="7:11" x14ac:dyDescent="0.35">
      <c r="G40">
        <f>SKEW(DATASET!C:C)</f>
        <v>0.41754818266724358</v>
      </c>
      <c r="K40">
        <f>SKEW(DATASET!D:D)</f>
        <v>-0.1206210828753851</v>
      </c>
    </row>
    <row r="55" spans="2:11" x14ac:dyDescent="0.35">
      <c r="B55" s="11" t="s">
        <v>28</v>
      </c>
      <c r="G55" s="11" t="s">
        <v>27</v>
      </c>
      <c r="K55" s="11" t="s">
        <v>27</v>
      </c>
    </row>
    <row r="56" spans="2:11" x14ac:dyDescent="0.35">
      <c r="B56">
        <f>SKEW(DATASET!I:I)</f>
        <v>2.9324340018176889</v>
      </c>
      <c r="G56">
        <f>SKEW(DATASET!F:F)</f>
        <v>0.26564146584644088</v>
      </c>
      <c r="K56">
        <f>SKEW(DATASET!G:G)</f>
        <v>7.5692251348874029E-2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618F-4C25-4944-BBE0-74B7B092B309}">
  <sheetPr>
    <tabColor rgb="FFFFBDBD"/>
  </sheetPr>
  <dimension ref="B1:R100"/>
  <sheetViews>
    <sheetView showGridLines="0" topLeftCell="H1" zoomScale="85" zoomScaleNormal="85" workbookViewId="0">
      <selection activeCell="N13" sqref="N13"/>
    </sheetView>
  </sheetViews>
  <sheetFormatPr defaultRowHeight="14.5" x14ac:dyDescent="0.35"/>
  <cols>
    <col min="1" max="1" width="2.81640625" customWidth="1"/>
    <col min="2" max="2" width="12.81640625" customWidth="1"/>
    <col min="4" max="4" width="6.54296875" customWidth="1"/>
    <col min="5" max="6" width="2.81640625" customWidth="1"/>
    <col min="9" max="9" width="11.453125" customWidth="1"/>
    <col min="12" max="12" width="12.1796875" customWidth="1"/>
    <col min="13" max="13" width="11.453125" customWidth="1"/>
    <col min="15" max="15" width="15.7265625" bestFit="1" customWidth="1"/>
    <col min="18" max="18" width="57.1796875" customWidth="1"/>
  </cols>
  <sheetData>
    <row r="1" spans="2:18" ht="25.5" customHeight="1" x14ac:dyDescent="0.45">
      <c r="B1" s="23" t="s">
        <v>29</v>
      </c>
    </row>
    <row r="2" spans="2:18" ht="15" customHeight="1" x14ac:dyDescent="0.35">
      <c r="B2" s="24" t="s">
        <v>30</v>
      </c>
    </row>
    <row r="3" spans="2:18" ht="18" customHeight="1" x14ac:dyDescent="0.35"/>
    <row r="4" spans="2:18" x14ac:dyDescent="0.35">
      <c r="D4" s="11"/>
      <c r="L4" s="11"/>
      <c r="O4" s="11"/>
    </row>
    <row r="5" spans="2:18" x14ac:dyDescent="0.35">
      <c r="B5" s="25" t="s">
        <v>3</v>
      </c>
      <c r="D5" s="40" t="s">
        <v>31</v>
      </c>
      <c r="E5" s="40"/>
      <c r="F5" s="40"/>
      <c r="G5" s="40"/>
      <c r="I5" s="40" t="s">
        <v>32</v>
      </c>
      <c r="J5" s="40"/>
      <c r="L5" s="40" t="s">
        <v>33</v>
      </c>
      <c r="M5" s="40"/>
      <c r="O5" s="42" t="s">
        <v>34</v>
      </c>
      <c r="P5" s="42"/>
      <c r="R5" s="26" t="s">
        <v>35</v>
      </c>
    </row>
    <row r="6" spans="2:18" x14ac:dyDescent="0.35">
      <c r="B6" s="7">
        <v>90.2</v>
      </c>
      <c r="D6" s="27" t="s">
        <v>36</v>
      </c>
      <c r="E6" s="28" t="s">
        <v>37</v>
      </c>
      <c r="F6" s="28" t="s">
        <v>38</v>
      </c>
      <c r="G6" s="29">
        <v>80</v>
      </c>
      <c r="I6" s="27" t="s">
        <v>39</v>
      </c>
      <c r="J6" s="30">
        <v>0.2</v>
      </c>
      <c r="L6" s="27" t="s">
        <v>40</v>
      </c>
      <c r="M6" s="30">
        <f>COUNT(B6:B100)</f>
        <v>95</v>
      </c>
      <c r="O6" s="27" t="s">
        <v>41</v>
      </c>
      <c r="P6" s="31">
        <f>M8/SQRT(M6)</f>
        <v>0.63310867376603175</v>
      </c>
      <c r="R6" s="32" t="s">
        <v>42</v>
      </c>
    </row>
    <row r="7" spans="2:18" x14ac:dyDescent="0.35">
      <c r="B7" s="7">
        <v>92.8</v>
      </c>
      <c r="D7" s="27" t="s">
        <v>43</v>
      </c>
      <c r="E7" s="28" t="s">
        <v>37</v>
      </c>
      <c r="F7" s="28" t="s">
        <v>44</v>
      </c>
      <c r="G7" s="29">
        <v>80</v>
      </c>
      <c r="I7" s="27"/>
      <c r="J7" s="33"/>
      <c r="L7" s="27" t="s">
        <v>45</v>
      </c>
      <c r="M7" s="34">
        <f>AVERAGE(B6:B100)</f>
        <v>80.169473684210516</v>
      </c>
      <c r="O7" s="27" t="s">
        <v>46</v>
      </c>
      <c r="P7" s="35">
        <f>(M7-G6)/P6</f>
        <v>0.26768498242553784</v>
      </c>
      <c r="R7" s="32"/>
    </row>
    <row r="8" spans="2:18" x14ac:dyDescent="0.35">
      <c r="B8" s="7">
        <v>68.7</v>
      </c>
      <c r="D8" s="27"/>
      <c r="E8" s="36"/>
      <c r="F8" s="36"/>
      <c r="G8" s="36"/>
      <c r="L8" s="27" t="s">
        <v>47</v>
      </c>
      <c r="M8" s="31">
        <f>_xlfn.STDEV.S(B6:B100)</f>
        <v>6.1707800411122609</v>
      </c>
      <c r="O8" s="27" t="s">
        <v>48</v>
      </c>
      <c r="P8" s="37">
        <f>(1-_xlfn.T.DIST(P7,M6-1,TRUE))*2</f>
        <v>0.78952829198210606</v>
      </c>
      <c r="R8" s="32"/>
    </row>
    <row r="9" spans="2:18" x14ac:dyDescent="0.35">
      <c r="B9" s="7">
        <v>80.7</v>
      </c>
      <c r="D9" s="27"/>
      <c r="E9" s="38"/>
      <c r="F9" s="38"/>
      <c r="G9" s="38"/>
      <c r="R9" s="32"/>
    </row>
    <row r="10" spans="2:18" x14ac:dyDescent="0.35">
      <c r="B10" s="7">
        <v>74.900000000000006</v>
      </c>
      <c r="D10" s="27"/>
      <c r="E10" s="39"/>
      <c r="F10" s="39"/>
      <c r="G10" s="39"/>
      <c r="R10" s="32"/>
    </row>
    <row r="11" spans="2:18" x14ac:dyDescent="0.35">
      <c r="B11" s="7">
        <v>80.7</v>
      </c>
      <c r="D11" s="27"/>
      <c r="E11" s="39"/>
      <c r="F11" s="39"/>
      <c r="G11" s="39"/>
      <c r="R11" s="32"/>
    </row>
    <row r="12" spans="2:18" x14ac:dyDescent="0.35">
      <c r="B12" s="7">
        <v>83.3</v>
      </c>
    </row>
    <row r="13" spans="2:18" x14ac:dyDescent="0.35">
      <c r="B13" s="7">
        <v>88.7</v>
      </c>
    </row>
    <row r="14" spans="2:18" x14ac:dyDescent="0.35">
      <c r="B14" s="7">
        <v>75.400000000000006</v>
      </c>
    </row>
    <row r="15" spans="2:18" x14ac:dyDescent="0.35">
      <c r="B15" s="7">
        <v>82.1</v>
      </c>
    </row>
    <row r="16" spans="2:18" x14ac:dyDescent="0.35">
      <c r="B16" s="7">
        <v>87.5</v>
      </c>
    </row>
    <row r="17" spans="2:2" x14ac:dyDescent="0.35">
      <c r="B17" s="7">
        <v>66.900000000000006</v>
      </c>
    </row>
    <row r="18" spans="2:2" x14ac:dyDescent="0.35">
      <c r="B18" s="7">
        <v>71.3</v>
      </c>
    </row>
    <row r="19" spans="2:2" x14ac:dyDescent="0.35">
      <c r="B19" s="7">
        <v>76.8</v>
      </c>
    </row>
    <row r="20" spans="2:2" x14ac:dyDescent="0.35">
      <c r="B20" s="7">
        <v>72.3</v>
      </c>
    </row>
    <row r="21" spans="2:2" x14ac:dyDescent="0.35">
      <c r="B21" s="7">
        <v>72.400000000000006</v>
      </c>
    </row>
    <row r="22" spans="2:2" x14ac:dyDescent="0.35">
      <c r="B22" s="7">
        <v>72</v>
      </c>
    </row>
    <row r="23" spans="2:2" x14ac:dyDescent="0.35">
      <c r="B23" s="7">
        <v>81</v>
      </c>
    </row>
    <row r="24" spans="2:2" x14ac:dyDescent="0.35">
      <c r="B24" s="7">
        <v>96.1</v>
      </c>
    </row>
    <row r="25" spans="2:2" x14ac:dyDescent="0.35">
      <c r="B25" s="7">
        <v>76.7</v>
      </c>
    </row>
    <row r="26" spans="2:2" x14ac:dyDescent="0.35">
      <c r="B26" s="7">
        <v>80.3</v>
      </c>
    </row>
    <row r="27" spans="2:2" x14ac:dyDescent="0.35">
      <c r="B27" s="7">
        <v>77.8</v>
      </c>
    </row>
    <row r="28" spans="2:2" x14ac:dyDescent="0.35">
      <c r="B28" s="7">
        <v>62.6</v>
      </c>
    </row>
    <row r="29" spans="2:2" x14ac:dyDescent="0.35">
      <c r="B29" s="7">
        <v>80.2</v>
      </c>
    </row>
    <row r="30" spans="2:2" x14ac:dyDescent="0.35">
      <c r="B30" s="7">
        <v>79.099999999999994</v>
      </c>
    </row>
    <row r="31" spans="2:2" x14ac:dyDescent="0.35">
      <c r="B31" s="7">
        <v>77.8</v>
      </c>
    </row>
    <row r="32" spans="2:2" x14ac:dyDescent="0.35">
      <c r="B32" s="7">
        <v>75.099999999999994</v>
      </c>
    </row>
    <row r="33" spans="2:2" x14ac:dyDescent="0.35">
      <c r="B33" s="7">
        <v>82.2</v>
      </c>
    </row>
    <row r="34" spans="2:2" x14ac:dyDescent="0.35">
      <c r="B34" s="7">
        <v>70.5</v>
      </c>
    </row>
    <row r="35" spans="2:2" x14ac:dyDescent="0.35">
      <c r="B35" s="7">
        <v>70.8</v>
      </c>
    </row>
    <row r="36" spans="2:2" x14ac:dyDescent="0.35">
      <c r="B36" s="7">
        <v>87.5</v>
      </c>
    </row>
    <row r="37" spans="2:2" x14ac:dyDescent="0.35">
      <c r="B37" s="7">
        <v>79.5</v>
      </c>
    </row>
    <row r="38" spans="2:2" x14ac:dyDescent="0.35">
      <c r="B38" s="7">
        <v>80.8</v>
      </c>
    </row>
    <row r="39" spans="2:2" x14ac:dyDescent="0.35">
      <c r="B39" s="7">
        <v>79.599999999999994</v>
      </c>
    </row>
    <row r="40" spans="2:2" x14ac:dyDescent="0.35">
      <c r="B40" s="7">
        <v>88.9</v>
      </c>
    </row>
    <row r="41" spans="2:2" x14ac:dyDescent="0.35">
      <c r="B41" s="7">
        <v>85.9</v>
      </c>
    </row>
    <row r="42" spans="2:2" x14ac:dyDescent="0.35">
      <c r="B42" s="7">
        <v>82.3</v>
      </c>
    </row>
    <row r="43" spans="2:2" x14ac:dyDescent="0.35">
      <c r="B43" s="7">
        <v>76.7</v>
      </c>
    </row>
    <row r="44" spans="2:2" x14ac:dyDescent="0.35">
      <c r="B44" s="7">
        <v>79.900000000000006</v>
      </c>
    </row>
    <row r="45" spans="2:2" x14ac:dyDescent="0.35">
      <c r="B45" s="7">
        <v>86.2</v>
      </c>
    </row>
    <row r="46" spans="2:2" x14ac:dyDescent="0.35">
      <c r="B46" s="7">
        <v>79.2</v>
      </c>
    </row>
    <row r="47" spans="2:2" x14ac:dyDescent="0.35">
      <c r="B47" s="7">
        <v>83.4</v>
      </c>
    </row>
    <row r="48" spans="2:2" x14ac:dyDescent="0.35">
      <c r="B48" s="7">
        <v>85.2</v>
      </c>
    </row>
    <row r="49" spans="2:2" x14ac:dyDescent="0.35">
      <c r="B49" s="7">
        <v>77.8</v>
      </c>
    </row>
    <row r="50" spans="2:2" x14ac:dyDescent="0.35">
      <c r="B50" s="7">
        <v>80.2</v>
      </c>
    </row>
    <row r="51" spans="2:2" x14ac:dyDescent="0.35">
      <c r="B51" s="7">
        <v>71</v>
      </c>
    </row>
    <row r="52" spans="2:2" x14ac:dyDescent="0.35">
      <c r="B52" s="7">
        <v>87.2</v>
      </c>
    </row>
    <row r="53" spans="2:2" x14ac:dyDescent="0.35">
      <c r="B53" s="7">
        <v>82.9</v>
      </c>
    </row>
    <row r="54" spans="2:2" x14ac:dyDescent="0.35">
      <c r="B54" s="7">
        <v>73.5</v>
      </c>
    </row>
    <row r="55" spans="2:2" x14ac:dyDescent="0.35">
      <c r="B55" s="7">
        <v>74.599999999999994</v>
      </c>
    </row>
    <row r="56" spans="2:2" x14ac:dyDescent="0.35">
      <c r="B56" s="7">
        <v>75.099999999999994</v>
      </c>
    </row>
    <row r="57" spans="2:2" x14ac:dyDescent="0.35">
      <c r="B57" s="7">
        <v>85.1</v>
      </c>
    </row>
    <row r="58" spans="2:2" x14ac:dyDescent="0.35">
      <c r="B58" s="7">
        <v>74.900000000000006</v>
      </c>
    </row>
    <row r="59" spans="2:2" x14ac:dyDescent="0.35">
      <c r="B59" s="7">
        <v>84.6</v>
      </c>
    </row>
    <row r="60" spans="2:2" x14ac:dyDescent="0.35">
      <c r="B60" s="7">
        <v>81.7</v>
      </c>
    </row>
    <row r="61" spans="2:2" x14ac:dyDescent="0.35">
      <c r="B61" s="7">
        <v>81.400000000000006</v>
      </c>
    </row>
    <row r="62" spans="2:2" x14ac:dyDescent="0.35">
      <c r="B62" s="7">
        <v>83.8</v>
      </c>
    </row>
    <row r="63" spans="2:2" x14ac:dyDescent="0.35">
      <c r="B63" s="7">
        <v>88.5</v>
      </c>
    </row>
    <row r="64" spans="2:2" x14ac:dyDescent="0.35">
      <c r="B64" s="7">
        <v>84.9</v>
      </c>
    </row>
    <row r="65" spans="2:2" x14ac:dyDescent="0.35">
      <c r="B65" s="7">
        <v>84.3</v>
      </c>
    </row>
    <row r="66" spans="2:2" x14ac:dyDescent="0.35">
      <c r="B66" s="7">
        <v>78.2</v>
      </c>
    </row>
    <row r="67" spans="2:2" x14ac:dyDescent="0.35">
      <c r="B67" s="7">
        <v>80</v>
      </c>
    </row>
    <row r="68" spans="2:2" x14ac:dyDescent="0.35">
      <c r="B68" s="7">
        <v>74.8</v>
      </c>
    </row>
    <row r="69" spans="2:2" x14ac:dyDescent="0.35">
      <c r="B69" s="7">
        <v>78.5</v>
      </c>
    </row>
    <row r="70" spans="2:2" x14ac:dyDescent="0.35">
      <c r="B70" s="7">
        <v>71.8</v>
      </c>
    </row>
    <row r="71" spans="2:2" x14ac:dyDescent="0.35">
      <c r="B71" s="7">
        <v>69.900000000000006</v>
      </c>
    </row>
    <row r="72" spans="2:2" x14ac:dyDescent="0.35">
      <c r="B72" s="7">
        <v>82.7</v>
      </c>
    </row>
    <row r="73" spans="2:2" x14ac:dyDescent="0.35">
      <c r="B73" s="7">
        <v>74</v>
      </c>
    </row>
    <row r="74" spans="2:2" x14ac:dyDescent="0.35">
      <c r="B74" s="7">
        <v>84</v>
      </c>
    </row>
    <row r="75" spans="2:2" x14ac:dyDescent="0.35">
      <c r="B75" s="7">
        <v>84.7</v>
      </c>
    </row>
    <row r="76" spans="2:2" x14ac:dyDescent="0.35">
      <c r="B76" s="7">
        <v>78.2</v>
      </c>
    </row>
    <row r="77" spans="2:2" x14ac:dyDescent="0.35">
      <c r="B77" s="7">
        <v>85</v>
      </c>
    </row>
    <row r="78" spans="2:2" x14ac:dyDescent="0.35">
      <c r="B78" s="7">
        <v>80.099999999999994</v>
      </c>
    </row>
    <row r="79" spans="2:2" x14ac:dyDescent="0.35">
      <c r="B79" s="7">
        <v>85.3</v>
      </c>
    </row>
    <row r="80" spans="2:2" x14ac:dyDescent="0.35">
      <c r="B80" s="7">
        <v>79.7</v>
      </c>
    </row>
    <row r="81" spans="2:2" x14ac:dyDescent="0.35">
      <c r="B81" s="7">
        <v>79.599999999999994</v>
      </c>
    </row>
    <row r="82" spans="2:2" x14ac:dyDescent="0.35">
      <c r="B82" s="7">
        <v>78.900000000000006</v>
      </c>
    </row>
    <row r="83" spans="2:2" x14ac:dyDescent="0.35">
      <c r="B83" s="7">
        <v>78.5</v>
      </c>
    </row>
    <row r="84" spans="2:2" x14ac:dyDescent="0.35">
      <c r="B84" s="7">
        <v>72</v>
      </c>
    </row>
    <row r="85" spans="2:2" x14ac:dyDescent="0.35">
      <c r="B85" s="7">
        <v>74.2</v>
      </c>
    </row>
    <row r="86" spans="2:2" x14ac:dyDescent="0.35">
      <c r="B86" s="7">
        <v>71.7</v>
      </c>
    </row>
    <row r="87" spans="2:2" x14ac:dyDescent="0.35">
      <c r="B87" s="7">
        <v>80.7</v>
      </c>
    </row>
    <row r="88" spans="2:2" x14ac:dyDescent="0.35">
      <c r="B88" s="7">
        <v>84.1</v>
      </c>
    </row>
    <row r="89" spans="2:2" x14ac:dyDescent="0.35">
      <c r="B89" s="7">
        <v>87.4</v>
      </c>
    </row>
    <row r="90" spans="2:2" x14ac:dyDescent="0.35">
      <c r="B90" s="7">
        <v>77.400000000000006</v>
      </c>
    </row>
    <row r="91" spans="2:2" x14ac:dyDescent="0.35">
      <c r="B91" s="7">
        <v>84.7</v>
      </c>
    </row>
    <row r="92" spans="2:2" x14ac:dyDescent="0.35">
      <c r="B92" s="7">
        <v>78.8</v>
      </c>
    </row>
    <row r="93" spans="2:2" x14ac:dyDescent="0.35">
      <c r="B93" s="7">
        <v>92.7</v>
      </c>
    </row>
    <row r="94" spans="2:2" x14ac:dyDescent="0.35">
      <c r="B94" s="7">
        <v>88.8</v>
      </c>
    </row>
    <row r="95" spans="2:2" x14ac:dyDescent="0.35">
      <c r="B95" s="7">
        <v>86.6</v>
      </c>
    </row>
    <row r="96" spans="2:2" x14ac:dyDescent="0.35">
      <c r="B96" s="7">
        <v>77.900000000000006</v>
      </c>
    </row>
    <row r="97" spans="2:2" x14ac:dyDescent="0.35">
      <c r="B97" s="7">
        <v>86.1</v>
      </c>
    </row>
    <row r="98" spans="2:2" x14ac:dyDescent="0.35">
      <c r="B98" s="7">
        <v>89.9</v>
      </c>
    </row>
    <row r="99" spans="2:2" x14ac:dyDescent="0.35">
      <c r="B99" s="7">
        <v>83.1</v>
      </c>
    </row>
    <row r="100" spans="2:2" x14ac:dyDescent="0.35">
      <c r="B100" s="7">
        <v>82.6</v>
      </c>
    </row>
  </sheetData>
  <mergeCells count="5">
    <mergeCell ref="D5:G5"/>
    <mergeCell ref="I5:J5"/>
    <mergeCell ref="L5:M5"/>
    <mergeCell ref="O5:P5"/>
    <mergeCell ref="R6:R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758C-B9D8-4F1A-B820-F6FFA890DBA8}">
  <sheetPr>
    <tabColor rgb="FFFFBDBD"/>
  </sheetPr>
  <dimension ref="B1:X100"/>
  <sheetViews>
    <sheetView showGridLines="0" zoomScale="70" zoomScaleNormal="70" workbookViewId="0">
      <selection activeCell="U12" sqref="U12"/>
    </sheetView>
  </sheetViews>
  <sheetFormatPr defaultRowHeight="14.5" x14ac:dyDescent="0.35"/>
  <cols>
    <col min="1" max="1" width="2.81640625" customWidth="1"/>
    <col min="2" max="2" width="11.453125" customWidth="1"/>
    <col min="3" max="3" width="21.453125" customWidth="1"/>
    <col min="4" max="4" width="20" customWidth="1"/>
    <col min="5" max="5" width="11.453125" customWidth="1"/>
    <col min="7" max="7" width="6.54296875" customWidth="1"/>
    <col min="8" max="8" width="5.453125" bestFit="1" customWidth="1"/>
    <col min="9" max="9" width="2.81640625" customWidth="1"/>
    <col min="12" max="12" width="11.453125" customWidth="1"/>
    <col min="15" max="15" width="12.1796875" customWidth="1"/>
    <col min="16" max="16" width="11.453125" customWidth="1"/>
    <col min="18" max="18" width="15.7265625" bestFit="1" customWidth="1"/>
    <col min="21" max="21" width="57.1796875" customWidth="1"/>
    <col min="23" max="24" width="0" hidden="1" customWidth="1"/>
  </cols>
  <sheetData>
    <row r="1" spans="2:24" ht="25.5" customHeight="1" x14ac:dyDescent="0.45">
      <c r="B1" s="23" t="s">
        <v>49</v>
      </c>
    </row>
    <row r="2" spans="2:24" ht="15" customHeight="1" x14ac:dyDescent="0.35">
      <c r="B2" s="24" t="s">
        <v>50</v>
      </c>
    </row>
    <row r="3" spans="2:24" ht="18" customHeight="1" x14ac:dyDescent="0.35"/>
    <row r="4" spans="2:24" x14ac:dyDescent="0.35">
      <c r="G4" s="11"/>
      <c r="O4" s="11"/>
      <c r="R4" s="11"/>
    </row>
    <row r="5" spans="2:24" x14ac:dyDescent="0.35">
      <c r="B5" s="1" t="s">
        <v>0</v>
      </c>
      <c r="C5" s="2" t="s">
        <v>5</v>
      </c>
      <c r="D5" s="2" t="s">
        <v>6</v>
      </c>
      <c r="E5" s="3" t="s">
        <v>51</v>
      </c>
      <c r="G5" s="40" t="s">
        <v>31</v>
      </c>
      <c r="H5" s="40"/>
      <c r="I5" s="40"/>
      <c r="J5" s="40"/>
      <c r="L5" s="40" t="s">
        <v>32</v>
      </c>
      <c r="M5" s="40"/>
      <c r="O5" s="40" t="s">
        <v>33</v>
      </c>
      <c r="P5" s="40"/>
      <c r="R5" s="42" t="s">
        <v>34</v>
      </c>
      <c r="S5" s="42"/>
      <c r="U5" s="26" t="s">
        <v>35</v>
      </c>
      <c r="W5" t="s">
        <v>38</v>
      </c>
      <c r="X5" s="41" t="s">
        <v>44</v>
      </c>
    </row>
    <row r="6" spans="2:24" ht="16.5" x14ac:dyDescent="0.45">
      <c r="B6" s="7">
        <v>1</v>
      </c>
      <c r="C6" s="7">
        <v>252</v>
      </c>
      <c r="D6" s="7">
        <v>276</v>
      </c>
      <c r="E6" s="7">
        <f>D6-C6</f>
        <v>24</v>
      </c>
      <c r="G6" s="27" t="s">
        <v>36</v>
      </c>
      <c r="H6" s="28" t="s">
        <v>52</v>
      </c>
      <c r="I6" s="28" t="s">
        <v>53</v>
      </c>
      <c r="J6" s="29">
        <v>50</v>
      </c>
      <c r="L6" s="27" t="s">
        <v>39</v>
      </c>
      <c r="M6" s="30">
        <v>0.02</v>
      </c>
      <c r="O6" s="27" t="s">
        <v>40</v>
      </c>
      <c r="P6" s="30">
        <f>COUNT(E6:E100)</f>
        <v>95</v>
      </c>
      <c r="R6" s="27" t="s">
        <v>41</v>
      </c>
      <c r="S6" s="31">
        <f>P8/SQRT(P6)</f>
        <v>3.0425395986393706</v>
      </c>
      <c r="U6" s="32" t="s">
        <v>57</v>
      </c>
      <c r="W6" t="s">
        <v>54</v>
      </c>
      <c r="X6" s="41" t="s">
        <v>55</v>
      </c>
    </row>
    <row r="7" spans="2:24" ht="16.5" x14ac:dyDescent="0.45">
      <c r="B7" s="7">
        <v>2</v>
      </c>
      <c r="C7" s="7">
        <v>423</v>
      </c>
      <c r="D7" s="7">
        <v>410</v>
      </c>
      <c r="E7" s="7">
        <f t="shared" ref="E7:E70" si="0">D7-C7</f>
        <v>-13</v>
      </c>
      <c r="G7" s="27" t="s">
        <v>43</v>
      </c>
      <c r="H7" s="28" t="s">
        <v>52</v>
      </c>
      <c r="I7" s="28" t="s">
        <v>56</v>
      </c>
      <c r="J7" s="29">
        <v>50</v>
      </c>
      <c r="L7" s="27"/>
      <c r="M7" s="33"/>
      <c r="O7" s="27" t="s">
        <v>45</v>
      </c>
      <c r="P7" s="34">
        <f>AVERAGE(E6:E100)</f>
        <v>49.442105263157892</v>
      </c>
      <c r="R7" s="27" t="s">
        <v>46</v>
      </c>
      <c r="S7" s="35">
        <f>(P7-J6)/S6</f>
        <v>-0.18336482361366796</v>
      </c>
      <c r="U7" s="32"/>
      <c r="W7" t="s">
        <v>53</v>
      </c>
      <c r="X7" t="s">
        <v>56</v>
      </c>
    </row>
    <row r="8" spans="2:24" x14ac:dyDescent="0.35">
      <c r="B8" s="7">
        <v>3</v>
      </c>
      <c r="C8" s="7">
        <v>101</v>
      </c>
      <c r="D8" s="7">
        <v>119</v>
      </c>
      <c r="E8" s="7">
        <f t="shared" si="0"/>
        <v>18</v>
      </c>
      <c r="G8" s="27"/>
      <c r="H8" s="36"/>
      <c r="I8" s="36"/>
      <c r="J8" s="36"/>
      <c r="O8" s="27" t="s">
        <v>47</v>
      </c>
      <c r="P8" s="31">
        <f>_xlfn.STDEV.S(E6:E100)</f>
        <v>29.655007753875548</v>
      </c>
      <c r="R8" s="27" t="s">
        <v>48</v>
      </c>
      <c r="S8" s="37">
        <f>_xlfn.T.DIST(S7,P6-1,TRUE)</f>
        <v>0.42745335670268647</v>
      </c>
      <c r="U8" s="32"/>
    </row>
    <row r="9" spans="2:24" x14ac:dyDescent="0.35">
      <c r="B9" s="7">
        <v>4</v>
      </c>
      <c r="C9" s="7">
        <v>288</v>
      </c>
      <c r="D9" s="7">
        <v>334</v>
      </c>
      <c r="E9" s="7">
        <f t="shared" si="0"/>
        <v>46</v>
      </c>
      <c r="G9" s="27"/>
      <c r="H9" s="38"/>
      <c r="I9" s="38"/>
      <c r="J9" s="38"/>
      <c r="U9" s="32"/>
    </row>
    <row r="10" spans="2:24" x14ac:dyDescent="0.35">
      <c r="B10" s="7">
        <v>5</v>
      </c>
      <c r="C10" s="7">
        <v>248</v>
      </c>
      <c r="D10" s="7">
        <v>252</v>
      </c>
      <c r="E10" s="7">
        <f t="shared" si="0"/>
        <v>4</v>
      </c>
      <c r="G10" s="27"/>
      <c r="H10" s="39"/>
      <c r="I10" s="39"/>
      <c r="J10" s="39"/>
      <c r="U10" s="32"/>
    </row>
    <row r="11" spans="2:24" x14ac:dyDescent="0.35">
      <c r="B11" s="7">
        <v>6</v>
      </c>
      <c r="C11" s="7">
        <v>145</v>
      </c>
      <c r="D11" s="7">
        <v>209</v>
      </c>
      <c r="E11" s="7">
        <f t="shared" si="0"/>
        <v>64</v>
      </c>
      <c r="G11" s="27"/>
      <c r="H11" s="39"/>
      <c r="I11" s="39"/>
      <c r="J11" s="39"/>
      <c r="U11" s="32"/>
    </row>
    <row r="12" spans="2:24" x14ac:dyDescent="0.35">
      <c r="B12" s="7">
        <v>7</v>
      </c>
      <c r="C12" s="7">
        <v>401</v>
      </c>
      <c r="D12" s="7">
        <v>462</v>
      </c>
      <c r="E12" s="7">
        <f t="shared" si="0"/>
        <v>61</v>
      </c>
    </row>
    <row r="13" spans="2:24" x14ac:dyDescent="0.35">
      <c r="B13" s="7">
        <v>8</v>
      </c>
      <c r="C13" s="7">
        <v>287</v>
      </c>
      <c r="D13" s="7">
        <v>342</v>
      </c>
      <c r="E13" s="7">
        <f t="shared" si="0"/>
        <v>55</v>
      </c>
    </row>
    <row r="14" spans="2:24" x14ac:dyDescent="0.35">
      <c r="B14" s="7">
        <v>9</v>
      </c>
      <c r="C14" s="7">
        <v>275</v>
      </c>
      <c r="D14" s="7">
        <v>347</v>
      </c>
      <c r="E14" s="7">
        <f t="shared" si="0"/>
        <v>72</v>
      </c>
    </row>
    <row r="15" spans="2:24" x14ac:dyDescent="0.35">
      <c r="B15" s="7">
        <v>10</v>
      </c>
      <c r="C15" s="7">
        <v>254</v>
      </c>
      <c r="D15" s="7">
        <v>313</v>
      </c>
      <c r="E15" s="7">
        <f t="shared" si="0"/>
        <v>59</v>
      </c>
    </row>
    <row r="16" spans="2:24" x14ac:dyDescent="0.35">
      <c r="B16" s="7">
        <v>11</v>
      </c>
      <c r="C16" s="7">
        <v>182</v>
      </c>
      <c r="D16" s="7">
        <v>232</v>
      </c>
      <c r="E16" s="7">
        <f t="shared" si="0"/>
        <v>50</v>
      </c>
    </row>
    <row r="17" spans="2:5" x14ac:dyDescent="0.35">
      <c r="B17" s="7">
        <v>12</v>
      </c>
      <c r="C17" s="7">
        <v>117</v>
      </c>
      <c r="D17" s="7">
        <v>163</v>
      </c>
      <c r="E17" s="7">
        <f t="shared" si="0"/>
        <v>46</v>
      </c>
    </row>
    <row r="18" spans="2:5" x14ac:dyDescent="0.35">
      <c r="B18" s="7">
        <v>13</v>
      </c>
      <c r="C18" s="7">
        <v>130</v>
      </c>
      <c r="D18" s="7">
        <v>119</v>
      </c>
      <c r="E18" s="7">
        <f t="shared" si="0"/>
        <v>-11</v>
      </c>
    </row>
    <row r="19" spans="2:5" x14ac:dyDescent="0.35">
      <c r="B19" s="7">
        <v>14</v>
      </c>
      <c r="C19" s="7">
        <v>219</v>
      </c>
      <c r="D19" s="7">
        <v>304</v>
      </c>
      <c r="E19" s="7">
        <f t="shared" si="0"/>
        <v>85</v>
      </c>
    </row>
    <row r="20" spans="2:5" x14ac:dyDescent="0.35">
      <c r="B20" s="7">
        <v>15</v>
      </c>
      <c r="C20" s="7">
        <v>152</v>
      </c>
      <c r="D20" s="7">
        <v>211</v>
      </c>
      <c r="E20" s="7">
        <f t="shared" si="0"/>
        <v>59</v>
      </c>
    </row>
    <row r="21" spans="2:5" x14ac:dyDescent="0.35">
      <c r="B21" s="7">
        <v>16</v>
      </c>
      <c r="C21" s="7">
        <v>228</v>
      </c>
      <c r="D21" s="7">
        <v>286</v>
      </c>
      <c r="E21" s="7">
        <f t="shared" si="0"/>
        <v>58</v>
      </c>
    </row>
    <row r="22" spans="2:5" x14ac:dyDescent="0.35">
      <c r="B22" s="7">
        <v>17</v>
      </c>
      <c r="C22" s="7">
        <v>62</v>
      </c>
      <c r="D22" s="7">
        <v>122</v>
      </c>
      <c r="E22" s="7">
        <f t="shared" si="0"/>
        <v>60</v>
      </c>
    </row>
    <row r="23" spans="2:5" x14ac:dyDescent="0.35">
      <c r="B23" s="7">
        <v>18</v>
      </c>
      <c r="C23" s="7">
        <v>393</v>
      </c>
      <c r="D23" s="7">
        <v>443</v>
      </c>
      <c r="E23" s="7">
        <f t="shared" si="0"/>
        <v>50</v>
      </c>
    </row>
    <row r="24" spans="2:5" x14ac:dyDescent="0.35">
      <c r="B24" s="7">
        <v>19</v>
      </c>
      <c r="C24" s="7">
        <v>277</v>
      </c>
      <c r="D24" s="7">
        <v>366</v>
      </c>
      <c r="E24" s="7">
        <f t="shared" si="0"/>
        <v>89</v>
      </c>
    </row>
    <row r="25" spans="2:5" x14ac:dyDescent="0.35">
      <c r="B25" s="7">
        <v>20</v>
      </c>
      <c r="C25" s="7">
        <v>206</v>
      </c>
      <c r="D25" s="7">
        <v>244</v>
      </c>
      <c r="E25" s="7">
        <f t="shared" si="0"/>
        <v>38</v>
      </c>
    </row>
    <row r="26" spans="2:5" x14ac:dyDescent="0.35">
      <c r="B26" s="7">
        <v>21</v>
      </c>
      <c r="C26" s="7">
        <v>229</v>
      </c>
      <c r="D26" s="7">
        <v>241</v>
      </c>
      <c r="E26" s="7">
        <f t="shared" si="0"/>
        <v>12</v>
      </c>
    </row>
    <row r="27" spans="2:5" x14ac:dyDescent="0.35">
      <c r="B27" s="7">
        <v>22</v>
      </c>
      <c r="C27" s="7">
        <v>182</v>
      </c>
      <c r="D27" s="7">
        <v>237</v>
      </c>
      <c r="E27" s="7">
        <f t="shared" si="0"/>
        <v>55</v>
      </c>
    </row>
    <row r="28" spans="2:5" x14ac:dyDescent="0.35">
      <c r="B28" s="7">
        <v>23</v>
      </c>
      <c r="C28" s="7">
        <v>98</v>
      </c>
      <c r="D28" s="7">
        <v>122</v>
      </c>
      <c r="E28" s="7">
        <f t="shared" si="0"/>
        <v>24</v>
      </c>
    </row>
    <row r="29" spans="2:5" x14ac:dyDescent="0.35">
      <c r="B29" s="7">
        <v>24</v>
      </c>
      <c r="C29" s="7">
        <v>125</v>
      </c>
      <c r="D29" s="7">
        <v>129</v>
      </c>
      <c r="E29" s="7">
        <f t="shared" si="0"/>
        <v>4</v>
      </c>
    </row>
    <row r="30" spans="2:5" x14ac:dyDescent="0.35">
      <c r="B30" s="7">
        <v>25</v>
      </c>
      <c r="C30" s="7">
        <v>164</v>
      </c>
      <c r="D30" s="7">
        <v>236</v>
      </c>
      <c r="E30" s="7">
        <f t="shared" si="0"/>
        <v>72</v>
      </c>
    </row>
    <row r="31" spans="2:5" x14ac:dyDescent="0.35">
      <c r="B31" s="7">
        <v>26</v>
      </c>
      <c r="C31" s="7">
        <v>186</v>
      </c>
      <c r="D31" s="7">
        <v>251</v>
      </c>
      <c r="E31" s="7">
        <f t="shared" si="0"/>
        <v>65</v>
      </c>
    </row>
    <row r="32" spans="2:5" x14ac:dyDescent="0.35">
      <c r="B32" s="7">
        <v>27</v>
      </c>
      <c r="C32" s="7">
        <v>235</v>
      </c>
      <c r="D32" s="7">
        <v>283</v>
      </c>
      <c r="E32" s="7">
        <f t="shared" si="0"/>
        <v>48</v>
      </c>
    </row>
    <row r="33" spans="2:5" x14ac:dyDescent="0.35">
      <c r="B33" s="7">
        <v>28</v>
      </c>
      <c r="C33" s="7">
        <v>184</v>
      </c>
      <c r="D33" s="7">
        <v>225</v>
      </c>
      <c r="E33" s="7">
        <f t="shared" si="0"/>
        <v>41</v>
      </c>
    </row>
    <row r="34" spans="2:5" x14ac:dyDescent="0.35">
      <c r="B34" s="7">
        <v>29</v>
      </c>
      <c r="C34" s="7">
        <v>76</v>
      </c>
      <c r="D34" s="7">
        <v>102</v>
      </c>
      <c r="E34" s="7">
        <f t="shared" si="0"/>
        <v>26</v>
      </c>
    </row>
    <row r="35" spans="2:5" x14ac:dyDescent="0.35">
      <c r="B35" s="7">
        <v>30</v>
      </c>
      <c r="C35" s="7">
        <v>126</v>
      </c>
      <c r="D35" s="7">
        <v>180</v>
      </c>
      <c r="E35" s="7">
        <f t="shared" si="0"/>
        <v>54</v>
      </c>
    </row>
    <row r="36" spans="2:5" x14ac:dyDescent="0.35">
      <c r="B36" s="7">
        <v>31</v>
      </c>
      <c r="C36" s="7">
        <v>183</v>
      </c>
      <c r="D36" s="7">
        <v>247</v>
      </c>
      <c r="E36" s="7">
        <f t="shared" si="0"/>
        <v>64</v>
      </c>
    </row>
    <row r="37" spans="2:5" x14ac:dyDescent="0.35">
      <c r="B37" s="7">
        <v>32</v>
      </c>
      <c r="C37" s="7">
        <v>242</v>
      </c>
      <c r="D37" s="7">
        <v>343</v>
      </c>
      <c r="E37" s="7">
        <f t="shared" si="0"/>
        <v>101</v>
      </c>
    </row>
    <row r="38" spans="2:5" x14ac:dyDescent="0.35">
      <c r="B38" s="7">
        <v>33</v>
      </c>
      <c r="C38" s="7">
        <v>207</v>
      </c>
      <c r="D38" s="7">
        <v>283</v>
      </c>
      <c r="E38" s="7">
        <f t="shared" si="0"/>
        <v>76</v>
      </c>
    </row>
    <row r="39" spans="2:5" x14ac:dyDescent="0.35">
      <c r="B39" s="7">
        <v>34</v>
      </c>
      <c r="C39" s="7">
        <v>181</v>
      </c>
      <c r="D39" s="7">
        <v>253</v>
      </c>
      <c r="E39" s="7">
        <f t="shared" si="0"/>
        <v>72</v>
      </c>
    </row>
    <row r="40" spans="2:5" x14ac:dyDescent="0.35">
      <c r="B40" s="7">
        <v>35</v>
      </c>
      <c r="C40" s="7">
        <v>239</v>
      </c>
      <c r="D40" s="7">
        <v>263</v>
      </c>
      <c r="E40" s="7">
        <f t="shared" si="0"/>
        <v>24</v>
      </c>
    </row>
    <row r="41" spans="2:5" x14ac:dyDescent="0.35">
      <c r="B41" s="7">
        <v>36</v>
      </c>
      <c r="C41" s="7">
        <v>216</v>
      </c>
      <c r="D41" s="7">
        <v>291</v>
      </c>
      <c r="E41" s="7">
        <f t="shared" si="0"/>
        <v>75</v>
      </c>
    </row>
    <row r="42" spans="2:5" x14ac:dyDescent="0.35">
      <c r="B42" s="7">
        <v>37</v>
      </c>
      <c r="C42" s="7">
        <v>289</v>
      </c>
      <c r="D42" s="7">
        <v>368</v>
      </c>
      <c r="E42" s="7">
        <f t="shared" si="0"/>
        <v>79</v>
      </c>
    </row>
    <row r="43" spans="2:5" x14ac:dyDescent="0.35">
      <c r="B43" s="7">
        <v>38</v>
      </c>
      <c r="C43" s="7">
        <v>213</v>
      </c>
      <c r="D43" s="7">
        <v>206</v>
      </c>
      <c r="E43" s="7">
        <f t="shared" si="0"/>
        <v>-7</v>
      </c>
    </row>
    <row r="44" spans="2:5" x14ac:dyDescent="0.35">
      <c r="B44" s="7">
        <v>39</v>
      </c>
      <c r="C44" s="7">
        <v>209</v>
      </c>
      <c r="D44" s="7">
        <v>231</v>
      </c>
      <c r="E44" s="7">
        <f t="shared" si="0"/>
        <v>22</v>
      </c>
    </row>
    <row r="45" spans="2:5" x14ac:dyDescent="0.35">
      <c r="B45" s="7">
        <v>40</v>
      </c>
      <c r="C45" s="7">
        <v>376</v>
      </c>
      <c r="D45" s="7">
        <v>389</v>
      </c>
      <c r="E45" s="7">
        <f t="shared" si="0"/>
        <v>13</v>
      </c>
    </row>
    <row r="46" spans="2:5" x14ac:dyDescent="0.35">
      <c r="B46" s="7">
        <v>41</v>
      </c>
      <c r="C46" s="7">
        <v>332</v>
      </c>
      <c r="D46" s="7">
        <v>396</v>
      </c>
      <c r="E46" s="7">
        <f t="shared" si="0"/>
        <v>64</v>
      </c>
    </row>
    <row r="47" spans="2:5" x14ac:dyDescent="0.35">
      <c r="B47" s="7">
        <v>42</v>
      </c>
      <c r="C47" s="7">
        <v>249</v>
      </c>
      <c r="D47" s="7">
        <v>339</v>
      </c>
      <c r="E47" s="7">
        <f t="shared" si="0"/>
        <v>90</v>
      </c>
    </row>
    <row r="48" spans="2:5" x14ac:dyDescent="0.35">
      <c r="B48" s="7">
        <v>43</v>
      </c>
      <c r="C48" s="7">
        <v>228</v>
      </c>
      <c r="D48" s="7">
        <v>286</v>
      </c>
      <c r="E48" s="7">
        <f t="shared" si="0"/>
        <v>58</v>
      </c>
    </row>
    <row r="49" spans="2:5" x14ac:dyDescent="0.35">
      <c r="B49" s="7">
        <v>44</v>
      </c>
      <c r="C49" s="7">
        <v>124</v>
      </c>
      <c r="D49" s="7">
        <v>146</v>
      </c>
      <c r="E49" s="7">
        <f t="shared" si="0"/>
        <v>22</v>
      </c>
    </row>
    <row r="50" spans="2:5" x14ac:dyDescent="0.35">
      <c r="B50" s="7">
        <v>45</v>
      </c>
      <c r="C50" s="7">
        <v>194</v>
      </c>
      <c r="D50" s="7">
        <v>315</v>
      </c>
      <c r="E50" s="7">
        <f t="shared" si="0"/>
        <v>121</v>
      </c>
    </row>
    <row r="51" spans="2:5" x14ac:dyDescent="0.35">
      <c r="B51" s="7">
        <v>46</v>
      </c>
      <c r="C51" s="7">
        <v>157</v>
      </c>
      <c r="D51" s="7">
        <v>183</v>
      </c>
      <c r="E51" s="7">
        <f t="shared" si="0"/>
        <v>26</v>
      </c>
    </row>
    <row r="52" spans="2:5" x14ac:dyDescent="0.35">
      <c r="B52" s="7">
        <v>47</v>
      </c>
      <c r="C52" s="7">
        <v>402</v>
      </c>
      <c r="D52" s="7">
        <v>481</v>
      </c>
      <c r="E52" s="7">
        <f t="shared" si="0"/>
        <v>79</v>
      </c>
    </row>
    <row r="53" spans="2:5" x14ac:dyDescent="0.35">
      <c r="B53" s="7">
        <v>48</v>
      </c>
      <c r="C53" s="7">
        <v>323</v>
      </c>
      <c r="D53" s="7">
        <v>349</v>
      </c>
      <c r="E53" s="7">
        <f t="shared" si="0"/>
        <v>26</v>
      </c>
    </row>
    <row r="54" spans="2:5" x14ac:dyDescent="0.35">
      <c r="B54" s="7">
        <v>49</v>
      </c>
      <c r="C54" s="7">
        <v>181</v>
      </c>
      <c r="D54" s="7">
        <v>225</v>
      </c>
      <c r="E54" s="7">
        <f t="shared" si="0"/>
        <v>44</v>
      </c>
    </row>
    <row r="55" spans="2:5" x14ac:dyDescent="0.35">
      <c r="B55" s="7">
        <v>50</v>
      </c>
      <c r="C55" s="7">
        <v>157</v>
      </c>
      <c r="D55" s="7">
        <v>217</v>
      </c>
      <c r="E55" s="7">
        <f t="shared" si="0"/>
        <v>60</v>
      </c>
    </row>
    <row r="56" spans="2:5" x14ac:dyDescent="0.35">
      <c r="B56" s="7">
        <v>51</v>
      </c>
      <c r="C56" s="7">
        <v>266</v>
      </c>
      <c r="D56" s="7">
        <v>353</v>
      </c>
      <c r="E56" s="7">
        <f t="shared" si="0"/>
        <v>87</v>
      </c>
    </row>
    <row r="57" spans="2:5" x14ac:dyDescent="0.35">
      <c r="B57" s="7">
        <v>52</v>
      </c>
      <c r="C57" s="7">
        <v>268</v>
      </c>
      <c r="D57" s="7">
        <v>314</v>
      </c>
      <c r="E57" s="7">
        <f t="shared" si="0"/>
        <v>46</v>
      </c>
    </row>
    <row r="58" spans="2:5" x14ac:dyDescent="0.35">
      <c r="B58" s="7">
        <v>53</v>
      </c>
      <c r="C58" s="7">
        <v>167</v>
      </c>
      <c r="D58" s="7">
        <v>247</v>
      </c>
      <c r="E58" s="7">
        <f t="shared" si="0"/>
        <v>80</v>
      </c>
    </row>
    <row r="59" spans="2:5" x14ac:dyDescent="0.35">
      <c r="B59" s="7">
        <v>54</v>
      </c>
      <c r="C59" s="7">
        <v>342</v>
      </c>
      <c r="D59" s="7">
        <v>410</v>
      </c>
      <c r="E59" s="7">
        <f t="shared" si="0"/>
        <v>68</v>
      </c>
    </row>
    <row r="60" spans="2:5" x14ac:dyDescent="0.35">
      <c r="B60" s="7">
        <v>55</v>
      </c>
      <c r="C60" s="7">
        <v>349</v>
      </c>
      <c r="D60" s="7">
        <v>395</v>
      </c>
      <c r="E60" s="7">
        <f t="shared" si="0"/>
        <v>46</v>
      </c>
    </row>
    <row r="61" spans="2:5" x14ac:dyDescent="0.35">
      <c r="B61" s="7">
        <v>56</v>
      </c>
      <c r="C61" s="7">
        <v>340</v>
      </c>
      <c r="D61" s="7">
        <v>416</v>
      </c>
      <c r="E61" s="7">
        <f t="shared" si="0"/>
        <v>76</v>
      </c>
    </row>
    <row r="62" spans="2:5" x14ac:dyDescent="0.35">
      <c r="B62" s="7">
        <v>57</v>
      </c>
      <c r="C62" s="7">
        <v>227</v>
      </c>
      <c r="D62" s="7">
        <v>342</v>
      </c>
      <c r="E62" s="7">
        <f t="shared" si="0"/>
        <v>115</v>
      </c>
    </row>
    <row r="63" spans="2:5" x14ac:dyDescent="0.35">
      <c r="B63" s="7">
        <v>58</v>
      </c>
      <c r="C63" s="7">
        <v>409</v>
      </c>
      <c r="D63" s="7">
        <v>446</v>
      </c>
      <c r="E63" s="7">
        <f t="shared" si="0"/>
        <v>37</v>
      </c>
    </row>
    <row r="64" spans="2:5" x14ac:dyDescent="0.35">
      <c r="B64" s="7">
        <v>59</v>
      </c>
      <c r="C64" s="7">
        <v>400</v>
      </c>
      <c r="D64" s="7">
        <v>477</v>
      </c>
      <c r="E64" s="7">
        <f t="shared" si="0"/>
        <v>77</v>
      </c>
    </row>
    <row r="65" spans="2:5" x14ac:dyDescent="0.35">
      <c r="B65" s="7">
        <v>60</v>
      </c>
      <c r="C65" s="7">
        <v>374</v>
      </c>
      <c r="D65" s="7">
        <v>444</v>
      </c>
      <c r="E65" s="7">
        <f t="shared" si="0"/>
        <v>70</v>
      </c>
    </row>
    <row r="66" spans="2:5" x14ac:dyDescent="0.35">
      <c r="B66" s="7">
        <v>61</v>
      </c>
      <c r="C66" s="7">
        <v>255</v>
      </c>
      <c r="D66" s="7">
        <v>351</v>
      </c>
      <c r="E66" s="7">
        <f t="shared" si="0"/>
        <v>96</v>
      </c>
    </row>
    <row r="67" spans="2:5" x14ac:dyDescent="0.35">
      <c r="B67" s="7">
        <v>62</v>
      </c>
      <c r="C67" s="7">
        <v>146</v>
      </c>
      <c r="D67" s="7">
        <v>165</v>
      </c>
      <c r="E67" s="7">
        <f t="shared" si="0"/>
        <v>19</v>
      </c>
    </row>
    <row r="68" spans="2:5" x14ac:dyDescent="0.35">
      <c r="B68" s="7">
        <v>63</v>
      </c>
      <c r="C68" s="7">
        <v>248</v>
      </c>
      <c r="D68" s="7">
        <v>317</v>
      </c>
      <c r="E68" s="7">
        <f t="shared" si="0"/>
        <v>69</v>
      </c>
    </row>
    <row r="69" spans="2:5" x14ac:dyDescent="0.35">
      <c r="B69" s="7">
        <v>64</v>
      </c>
      <c r="C69" s="7">
        <v>198</v>
      </c>
      <c r="D69" s="7">
        <v>250</v>
      </c>
      <c r="E69" s="7">
        <f t="shared" si="0"/>
        <v>52</v>
      </c>
    </row>
    <row r="70" spans="2:5" x14ac:dyDescent="0.35">
      <c r="B70" s="7">
        <v>65</v>
      </c>
      <c r="C70" s="7">
        <v>210</v>
      </c>
      <c r="D70" s="7">
        <v>217</v>
      </c>
      <c r="E70" s="7">
        <f t="shared" si="0"/>
        <v>7</v>
      </c>
    </row>
    <row r="71" spans="2:5" x14ac:dyDescent="0.35">
      <c r="B71" s="7">
        <v>66</v>
      </c>
      <c r="C71" s="7">
        <v>107</v>
      </c>
      <c r="D71" s="7">
        <v>138</v>
      </c>
      <c r="E71" s="7">
        <f t="shared" ref="E71:E100" si="1">D71-C71</f>
        <v>31</v>
      </c>
    </row>
    <row r="72" spans="2:5" x14ac:dyDescent="0.35">
      <c r="B72" s="7">
        <v>67</v>
      </c>
      <c r="C72" s="7">
        <v>239</v>
      </c>
      <c r="D72" s="7">
        <v>302</v>
      </c>
      <c r="E72" s="7">
        <f t="shared" si="1"/>
        <v>63</v>
      </c>
    </row>
    <row r="73" spans="2:5" x14ac:dyDescent="0.35">
      <c r="B73" s="7">
        <v>68</v>
      </c>
      <c r="C73" s="7">
        <v>287</v>
      </c>
      <c r="D73" s="7">
        <v>311</v>
      </c>
      <c r="E73" s="7">
        <f t="shared" si="1"/>
        <v>24</v>
      </c>
    </row>
    <row r="74" spans="2:5" x14ac:dyDescent="0.35">
      <c r="B74" s="7">
        <v>69</v>
      </c>
      <c r="C74" s="7">
        <v>340</v>
      </c>
      <c r="D74" s="7">
        <v>373</v>
      </c>
      <c r="E74" s="7">
        <f t="shared" si="1"/>
        <v>33</v>
      </c>
    </row>
    <row r="75" spans="2:5" x14ac:dyDescent="0.35">
      <c r="B75" s="7">
        <v>70</v>
      </c>
      <c r="C75" s="7">
        <v>155</v>
      </c>
      <c r="D75" s="7">
        <v>196</v>
      </c>
      <c r="E75" s="7">
        <f t="shared" si="1"/>
        <v>41</v>
      </c>
    </row>
    <row r="76" spans="2:5" x14ac:dyDescent="0.35">
      <c r="B76" s="7">
        <v>71</v>
      </c>
      <c r="C76" s="7">
        <v>263</v>
      </c>
      <c r="D76" s="7">
        <v>306</v>
      </c>
      <c r="E76" s="7">
        <f t="shared" si="1"/>
        <v>43</v>
      </c>
    </row>
    <row r="77" spans="2:5" x14ac:dyDescent="0.35">
      <c r="B77" s="7">
        <v>72</v>
      </c>
      <c r="C77" s="7">
        <v>265</v>
      </c>
      <c r="D77" s="7">
        <v>302</v>
      </c>
      <c r="E77" s="7">
        <f t="shared" si="1"/>
        <v>37</v>
      </c>
    </row>
    <row r="78" spans="2:5" x14ac:dyDescent="0.35">
      <c r="B78" s="7">
        <v>73</v>
      </c>
      <c r="C78" s="7">
        <v>249</v>
      </c>
      <c r="D78" s="7">
        <v>278</v>
      </c>
      <c r="E78" s="7">
        <f t="shared" si="1"/>
        <v>29</v>
      </c>
    </row>
    <row r="79" spans="2:5" x14ac:dyDescent="0.35">
      <c r="B79" s="7">
        <v>74</v>
      </c>
      <c r="C79" s="7">
        <v>377</v>
      </c>
      <c r="D79" s="7">
        <v>429</v>
      </c>
      <c r="E79" s="7">
        <f t="shared" si="1"/>
        <v>52</v>
      </c>
    </row>
    <row r="80" spans="2:5" x14ac:dyDescent="0.35">
      <c r="B80" s="7">
        <v>75</v>
      </c>
      <c r="C80" s="7">
        <v>301</v>
      </c>
      <c r="D80" s="7">
        <v>338</v>
      </c>
      <c r="E80" s="7">
        <f t="shared" si="1"/>
        <v>37</v>
      </c>
    </row>
    <row r="81" spans="2:5" x14ac:dyDescent="0.35">
      <c r="B81" s="7">
        <v>76</v>
      </c>
      <c r="C81" s="7">
        <v>242</v>
      </c>
      <c r="D81" s="7">
        <v>261</v>
      </c>
      <c r="E81" s="7">
        <f t="shared" si="1"/>
        <v>19</v>
      </c>
    </row>
    <row r="82" spans="2:5" x14ac:dyDescent="0.35">
      <c r="B82" s="7">
        <v>77</v>
      </c>
      <c r="C82" s="7">
        <v>211</v>
      </c>
      <c r="D82" s="7">
        <v>256</v>
      </c>
      <c r="E82" s="7">
        <f t="shared" si="1"/>
        <v>45</v>
      </c>
    </row>
    <row r="83" spans="2:5" x14ac:dyDescent="0.35">
      <c r="B83" s="7">
        <v>78</v>
      </c>
      <c r="C83" s="7">
        <v>160</v>
      </c>
      <c r="D83" s="7">
        <v>183</v>
      </c>
      <c r="E83" s="7">
        <f t="shared" si="1"/>
        <v>23</v>
      </c>
    </row>
    <row r="84" spans="2:5" x14ac:dyDescent="0.35">
      <c r="B84" s="7">
        <v>79</v>
      </c>
      <c r="C84" s="7">
        <v>218</v>
      </c>
      <c r="D84" s="7">
        <v>274</v>
      </c>
      <c r="E84" s="7">
        <f t="shared" si="1"/>
        <v>56</v>
      </c>
    </row>
    <row r="85" spans="2:5" x14ac:dyDescent="0.35">
      <c r="B85" s="7">
        <v>80</v>
      </c>
      <c r="C85" s="7">
        <v>133</v>
      </c>
      <c r="D85" s="7">
        <v>182</v>
      </c>
      <c r="E85" s="7">
        <f t="shared" si="1"/>
        <v>49</v>
      </c>
    </row>
    <row r="86" spans="2:5" x14ac:dyDescent="0.35">
      <c r="B86" s="7">
        <v>81</v>
      </c>
      <c r="C86" s="7">
        <v>122</v>
      </c>
      <c r="D86" s="7">
        <v>183</v>
      </c>
      <c r="E86" s="7">
        <f t="shared" si="1"/>
        <v>61</v>
      </c>
    </row>
    <row r="87" spans="2:5" x14ac:dyDescent="0.35">
      <c r="B87" s="7">
        <v>82</v>
      </c>
      <c r="C87" s="7">
        <v>236</v>
      </c>
      <c r="D87" s="7">
        <v>309</v>
      </c>
      <c r="E87" s="7">
        <f t="shared" si="1"/>
        <v>73</v>
      </c>
    </row>
    <row r="88" spans="2:5" x14ac:dyDescent="0.35">
      <c r="B88" s="7">
        <v>83</v>
      </c>
      <c r="C88" s="7">
        <v>143</v>
      </c>
      <c r="D88" s="7">
        <v>178</v>
      </c>
      <c r="E88" s="7">
        <f t="shared" si="1"/>
        <v>35</v>
      </c>
    </row>
    <row r="89" spans="2:5" x14ac:dyDescent="0.35">
      <c r="B89" s="7">
        <v>84</v>
      </c>
      <c r="C89" s="7">
        <v>354</v>
      </c>
      <c r="D89" s="7">
        <v>458</v>
      </c>
      <c r="E89" s="7">
        <f t="shared" si="1"/>
        <v>104</v>
      </c>
    </row>
    <row r="90" spans="2:5" x14ac:dyDescent="0.35">
      <c r="B90" s="7">
        <v>85</v>
      </c>
      <c r="C90" s="7">
        <v>214</v>
      </c>
      <c r="D90" s="7">
        <v>234</v>
      </c>
      <c r="E90" s="7">
        <f t="shared" si="1"/>
        <v>20</v>
      </c>
    </row>
    <row r="91" spans="2:5" x14ac:dyDescent="0.35">
      <c r="B91" s="7">
        <v>86</v>
      </c>
      <c r="C91" s="7">
        <v>225</v>
      </c>
      <c r="D91" s="7">
        <v>306</v>
      </c>
      <c r="E91" s="7">
        <f t="shared" si="1"/>
        <v>81</v>
      </c>
    </row>
    <row r="92" spans="2:5" x14ac:dyDescent="0.35">
      <c r="B92" s="7">
        <v>87</v>
      </c>
      <c r="C92" s="7">
        <v>261</v>
      </c>
      <c r="D92" s="7">
        <v>400</v>
      </c>
      <c r="E92" s="7">
        <f t="shared" si="1"/>
        <v>139</v>
      </c>
    </row>
    <row r="93" spans="2:5" x14ac:dyDescent="0.35">
      <c r="B93" s="7">
        <v>88</v>
      </c>
      <c r="C93" s="7">
        <v>277</v>
      </c>
      <c r="D93" s="7">
        <v>337</v>
      </c>
      <c r="E93" s="7">
        <f t="shared" si="1"/>
        <v>60</v>
      </c>
    </row>
    <row r="94" spans="2:5" x14ac:dyDescent="0.35">
      <c r="B94" s="7">
        <v>89</v>
      </c>
      <c r="C94" s="7">
        <v>282</v>
      </c>
      <c r="D94" s="7">
        <v>325</v>
      </c>
      <c r="E94" s="7">
        <f t="shared" si="1"/>
        <v>43</v>
      </c>
    </row>
    <row r="95" spans="2:5" x14ac:dyDescent="0.35">
      <c r="B95" s="7">
        <v>90</v>
      </c>
      <c r="C95" s="7">
        <v>322</v>
      </c>
      <c r="D95" s="7">
        <v>329</v>
      </c>
      <c r="E95" s="7">
        <f t="shared" si="1"/>
        <v>7</v>
      </c>
    </row>
    <row r="96" spans="2:5" x14ac:dyDescent="0.35">
      <c r="B96" s="7">
        <v>91</v>
      </c>
      <c r="C96" s="7">
        <v>326</v>
      </c>
      <c r="D96" s="7">
        <v>369</v>
      </c>
      <c r="E96" s="7">
        <f t="shared" si="1"/>
        <v>43</v>
      </c>
    </row>
    <row r="97" spans="2:5" x14ac:dyDescent="0.35">
      <c r="B97" s="7">
        <v>92</v>
      </c>
      <c r="C97" s="7">
        <v>421</v>
      </c>
      <c r="D97" s="7">
        <v>457</v>
      </c>
      <c r="E97" s="7">
        <f t="shared" si="1"/>
        <v>36</v>
      </c>
    </row>
    <row r="98" spans="2:5" x14ac:dyDescent="0.35">
      <c r="B98" s="7">
        <v>93</v>
      </c>
      <c r="C98" s="7">
        <v>368</v>
      </c>
      <c r="D98" s="7">
        <v>421</v>
      </c>
      <c r="E98" s="7">
        <f t="shared" si="1"/>
        <v>53</v>
      </c>
    </row>
    <row r="99" spans="2:5" x14ac:dyDescent="0.35">
      <c r="B99" s="7">
        <v>94</v>
      </c>
      <c r="C99" s="7">
        <v>279</v>
      </c>
      <c r="D99" s="7">
        <v>282</v>
      </c>
      <c r="E99" s="7">
        <f t="shared" si="1"/>
        <v>3</v>
      </c>
    </row>
    <row r="100" spans="2:5" x14ac:dyDescent="0.35">
      <c r="B100" s="7">
        <v>95</v>
      </c>
      <c r="C100" s="7">
        <v>268</v>
      </c>
      <c r="D100" s="7">
        <v>256</v>
      </c>
      <c r="E100" s="7">
        <f t="shared" si="1"/>
        <v>-12</v>
      </c>
    </row>
  </sheetData>
  <mergeCells count="5">
    <mergeCell ref="G5:J5"/>
    <mergeCell ref="L5:M5"/>
    <mergeCell ref="O5:P5"/>
    <mergeCell ref="R5:S5"/>
    <mergeCell ref="U6:U11"/>
  </mergeCells>
  <dataValidations count="2">
    <dataValidation type="list" allowBlank="1" showInputMessage="1" showErrorMessage="1" sqref="I7" xr:uid="{57DE6DCC-5A53-42BD-A2F2-A92A778CE030}">
      <formula1>$X$5:$X$7</formula1>
    </dataValidation>
    <dataValidation type="list" allowBlank="1" showInputMessage="1" showErrorMessage="1" sqref="I6" xr:uid="{6B35240C-7EF7-4FA7-A361-6AD253090BED}">
      <formula1>$W$5:$W$7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98C2-93E5-4BF4-9C1F-1CEBFE8A06A7}">
  <sheetPr>
    <tabColor theme="7" tint="0.59999389629810485"/>
  </sheetPr>
  <dimension ref="B1:Q100"/>
  <sheetViews>
    <sheetView showGridLines="0" workbookViewId="0">
      <selection activeCell="O11" sqref="O11"/>
    </sheetView>
  </sheetViews>
  <sheetFormatPr defaultRowHeight="14.5" x14ac:dyDescent="0.35"/>
  <cols>
    <col min="1" max="1" width="2.81640625" customWidth="1"/>
    <col min="2" max="2" width="10.7265625" customWidth="1"/>
    <col min="3" max="3" width="7.7265625" customWidth="1"/>
    <col min="4" max="4" width="14" customWidth="1"/>
    <col min="5" max="5" width="13.453125" customWidth="1"/>
    <col min="6" max="6" width="12.7265625" hidden="1" customWidth="1"/>
    <col min="7" max="7" width="13.6328125" customWidth="1"/>
    <col min="9" max="9" width="14.26953125" customWidth="1"/>
    <col min="10" max="10" width="17" bestFit="1" customWidth="1"/>
    <col min="11" max="11" width="21.1796875" bestFit="1" customWidth="1"/>
    <col min="13" max="13" width="11.453125" customWidth="1"/>
    <col min="16" max="16" width="14.1796875" bestFit="1" customWidth="1"/>
  </cols>
  <sheetData>
    <row r="1" spans="2:17" ht="25.5" customHeight="1" x14ac:dyDescent="0.45">
      <c r="B1" s="23" t="s">
        <v>64</v>
      </c>
    </row>
    <row r="2" spans="2:17" ht="15" customHeight="1" x14ac:dyDescent="0.35">
      <c r="B2" s="24" t="s">
        <v>65</v>
      </c>
    </row>
    <row r="3" spans="2:17" ht="18" customHeight="1" x14ac:dyDescent="0.35"/>
    <row r="4" spans="2:17" x14ac:dyDescent="0.35">
      <c r="I4" s="11"/>
    </row>
    <row r="5" spans="2:17" ht="28" customHeight="1" x14ac:dyDescent="0.35">
      <c r="B5" s="44" t="s">
        <v>2</v>
      </c>
      <c r="C5" s="44" t="s">
        <v>3</v>
      </c>
      <c r="D5" s="44" t="s">
        <v>5</v>
      </c>
      <c r="E5" s="44" t="s">
        <v>6</v>
      </c>
      <c r="F5" s="45" t="s">
        <v>8</v>
      </c>
      <c r="G5" s="46" t="s">
        <v>66</v>
      </c>
    </row>
    <row r="6" spans="2:17" x14ac:dyDescent="0.35">
      <c r="B6" s="4">
        <v>68.400000000000006</v>
      </c>
      <c r="C6" s="4">
        <v>90.2</v>
      </c>
      <c r="D6" s="4">
        <v>252</v>
      </c>
      <c r="E6" s="4">
        <v>276</v>
      </c>
      <c r="F6" s="5">
        <v>111000</v>
      </c>
      <c r="G6" s="4">
        <f>E6-D6</f>
        <v>24</v>
      </c>
      <c r="I6" s="49" t="s">
        <v>58</v>
      </c>
      <c r="J6" s="49"/>
      <c r="K6" s="49"/>
      <c r="L6" s="48"/>
      <c r="M6" s="49" t="s">
        <v>59</v>
      </c>
      <c r="N6" s="49"/>
      <c r="O6" s="48"/>
      <c r="P6" s="50" t="s">
        <v>60</v>
      </c>
      <c r="Q6" s="50"/>
    </row>
    <row r="7" spans="2:17" x14ac:dyDescent="0.35">
      <c r="B7" s="7">
        <v>62.1</v>
      </c>
      <c r="C7" s="7">
        <v>92.8</v>
      </c>
      <c r="D7" s="7">
        <v>423</v>
      </c>
      <c r="E7" s="4">
        <v>410</v>
      </c>
      <c r="F7" s="5"/>
      <c r="G7" s="4">
        <f t="shared" ref="G7:G70" si="0">E7-D7</f>
        <v>-13</v>
      </c>
      <c r="J7" s="47" t="s">
        <v>2</v>
      </c>
      <c r="K7" s="47" t="s">
        <v>3</v>
      </c>
      <c r="M7" s="27" t="s">
        <v>62</v>
      </c>
      <c r="N7" s="31">
        <f>INTERCEPT(G6:G100,B6:B100)</f>
        <v>-223.4190539652177</v>
      </c>
      <c r="P7" s="27" t="s">
        <v>67</v>
      </c>
      <c r="Q7" s="30">
        <v>80</v>
      </c>
    </row>
    <row r="8" spans="2:17" x14ac:dyDescent="0.35">
      <c r="B8" s="7">
        <v>70.2</v>
      </c>
      <c r="C8" s="7">
        <v>68.7</v>
      </c>
      <c r="D8" s="7">
        <v>101</v>
      </c>
      <c r="E8" s="4">
        <v>119</v>
      </c>
      <c r="F8" s="5">
        <v>107000</v>
      </c>
      <c r="G8" s="4">
        <f t="shared" si="0"/>
        <v>18</v>
      </c>
      <c r="I8" s="27" t="s">
        <v>61</v>
      </c>
      <c r="J8" s="43">
        <f>PEARSON(G6:G100,B6:B100)</f>
        <v>0.92556272300776632</v>
      </c>
      <c r="K8" s="43">
        <f>PEARSON(G6:G100,C6:C100)</f>
        <v>0.11492507835137085</v>
      </c>
      <c r="M8" s="27" t="s">
        <v>63</v>
      </c>
      <c r="N8" s="43">
        <f>SLOPE(G6:G100,B6:B100)</f>
        <v>3.6394257812138537</v>
      </c>
      <c r="P8" s="27" t="s">
        <v>68</v>
      </c>
      <c r="Q8" s="34">
        <f>_xlfn.FORECAST.LINEAR(Q7,G6:G100,B6:B100)</f>
        <v>67.735008531890571</v>
      </c>
    </row>
    <row r="9" spans="2:17" x14ac:dyDescent="0.35">
      <c r="B9" s="7">
        <v>75.099999999999994</v>
      </c>
      <c r="C9" s="7">
        <v>80.7</v>
      </c>
      <c r="D9" s="7">
        <v>288</v>
      </c>
      <c r="E9" s="4">
        <v>334</v>
      </c>
      <c r="F9" s="5"/>
      <c r="G9" s="4">
        <f t="shared" si="0"/>
        <v>46</v>
      </c>
    </row>
    <row r="10" spans="2:17" x14ac:dyDescent="0.35">
      <c r="B10" s="7">
        <v>60.9</v>
      </c>
      <c r="C10" s="7">
        <v>74.900000000000006</v>
      </c>
      <c r="D10" s="7">
        <v>248</v>
      </c>
      <c r="E10" s="4">
        <v>252</v>
      </c>
      <c r="F10" s="5"/>
      <c r="G10" s="4">
        <f t="shared" si="0"/>
        <v>4</v>
      </c>
    </row>
    <row r="11" spans="2:17" x14ac:dyDescent="0.35">
      <c r="B11" s="7">
        <v>74.5</v>
      </c>
      <c r="C11" s="7">
        <v>80.7</v>
      </c>
      <c r="D11" s="7">
        <v>145</v>
      </c>
      <c r="E11" s="4">
        <v>209</v>
      </c>
      <c r="F11" s="5"/>
      <c r="G11" s="4">
        <f t="shared" si="0"/>
        <v>64</v>
      </c>
    </row>
    <row r="12" spans="2:17" x14ac:dyDescent="0.35">
      <c r="B12" s="7">
        <v>76.400000000000006</v>
      </c>
      <c r="C12" s="7">
        <v>83.3</v>
      </c>
      <c r="D12" s="7">
        <v>401</v>
      </c>
      <c r="E12" s="4">
        <v>462</v>
      </c>
      <c r="F12" s="5">
        <v>109000</v>
      </c>
      <c r="G12" s="4">
        <f t="shared" si="0"/>
        <v>61</v>
      </c>
    </row>
    <row r="13" spans="2:17" x14ac:dyDescent="0.35">
      <c r="B13" s="7">
        <v>82.6</v>
      </c>
      <c r="C13" s="7">
        <v>88.7</v>
      </c>
      <c r="D13" s="7">
        <v>287</v>
      </c>
      <c r="E13" s="4">
        <v>342</v>
      </c>
      <c r="F13" s="5">
        <v>148000</v>
      </c>
      <c r="G13" s="4">
        <f t="shared" si="0"/>
        <v>55</v>
      </c>
    </row>
    <row r="14" spans="2:17" x14ac:dyDescent="0.35">
      <c r="B14" s="7">
        <v>76.900000000000006</v>
      </c>
      <c r="C14" s="7">
        <v>75.400000000000006</v>
      </c>
      <c r="D14" s="7">
        <v>275</v>
      </c>
      <c r="E14" s="4">
        <v>347</v>
      </c>
      <c r="F14" s="5">
        <v>255500</v>
      </c>
      <c r="G14" s="4">
        <f t="shared" si="0"/>
        <v>72</v>
      </c>
    </row>
    <row r="15" spans="2:17" x14ac:dyDescent="0.35">
      <c r="B15" s="7">
        <v>83.3</v>
      </c>
      <c r="C15" s="7">
        <v>82.1</v>
      </c>
      <c r="D15" s="7">
        <v>254</v>
      </c>
      <c r="E15" s="4">
        <v>313</v>
      </c>
      <c r="F15" s="5">
        <v>103500</v>
      </c>
      <c r="G15" s="4">
        <f t="shared" si="0"/>
        <v>59</v>
      </c>
    </row>
    <row r="16" spans="2:17" x14ac:dyDescent="0.35">
      <c r="B16" s="7">
        <v>75.8</v>
      </c>
      <c r="C16" s="7">
        <v>87.5</v>
      </c>
      <c r="D16" s="7">
        <v>182</v>
      </c>
      <c r="E16" s="4">
        <v>232</v>
      </c>
      <c r="F16" s="5"/>
      <c r="G16" s="4">
        <f t="shared" si="0"/>
        <v>50</v>
      </c>
    </row>
    <row r="17" spans="2:7" x14ac:dyDescent="0.35">
      <c r="B17" s="7">
        <v>76</v>
      </c>
      <c r="C17" s="7">
        <v>66.900000000000006</v>
      </c>
      <c r="D17" s="7">
        <v>117</v>
      </c>
      <c r="E17" s="4">
        <v>163</v>
      </c>
      <c r="F17" s="5">
        <v>114500</v>
      </c>
      <c r="G17" s="4">
        <f t="shared" si="0"/>
        <v>46</v>
      </c>
    </row>
    <row r="18" spans="2:7" x14ac:dyDescent="0.35">
      <c r="B18" s="7">
        <v>62.8</v>
      </c>
      <c r="C18" s="7">
        <v>71.3</v>
      </c>
      <c r="D18" s="7">
        <v>130</v>
      </c>
      <c r="E18" s="4">
        <v>119</v>
      </c>
      <c r="F18" s="5"/>
      <c r="G18" s="4">
        <f t="shared" si="0"/>
        <v>-11</v>
      </c>
    </row>
    <row r="19" spans="2:7" x14ac:dyDescent="0.35">
      <c r="B19" s="7">
        <v>82.8</v>
      </c>
      <c r="C19" s="7">
        <v>76.8</v>
      </c>
      <c r="D19" s="7">
        <v>219</v>
      </c>
      <c r="E19" s="4">
        <v>304</v>
      </c>
      <c r="F19" s="5">
        <v>124000</v>
      </c>
      <c r="G19" s="4">
        <f t="shared" si="0"/>
        <v>85</v>
      </c>
    </row>
    <row r="20" spans="2:7" x14ac:dyDescent="0.35">
      <c r="B20" s="7">
        <v>76</v>
      </c>
      <c r="C20" s="7">
        <v>72.3</v>
      </c>
      <c r="D20" s="7">
        <v>152</v>
      </c>
      <c r="E20" s="4">
        <v>211</v>
      </c>
      <c r="F20" s="5">
        <v>132500</v>
      </c>
      <c r="G20" s="4">
        <f t="shared" si="0"/>
        <v>59</v>
      </c>
    </row>
    <row r="21" spans="2:7" x14ac:dyDescent="0.35">
      <c r="B21" s="7">
        <v>76.900000000000006</v>
      </c>
      <c r="C21" s="7">
        <v>72.400000000000006</v>
      </c>
      <c r="D21" s="7">
        <v>228</v>
      </c>
      <c r="E21" s="4">
        <v>286</v>
      </c>
      <c r="F21" s="5">
        <v>99000</v>
      </c>
      <c r="G21" s="4">
        <f t="shared" si="0"/>
        <v>58</v>
      </c>
    </row>
    <row r="22" spans="2:7" x14ac:dyDescent="0.35">
      <c r="B22" s="7">
        <v>75.8</v>
      </c>
      <c r="C22" s="7">
        <v>72</v>
      </c>
      <c r="D22" s="7">
        <v>62</v>
      </c>
      <c r="E22" s="4">
        <v>122</v>
      </c>
      <c r="F22" s="5"/>
      <c r="G22" s="4">
        <f t="shared" si="0"/>
        <v>60</v>
      </c>
    </row>
    <row r="23" spans="2:7" x14ac:dyDescent="0.35">
      <c r="B23" s="7">
        <v>78</v>
      </c>
      <c r="C23" s="7">
        <v>81</v>
      </c>
      <c r="D23" s="7">
        <v>393</v>
      </c>
      <c r="E23" s="4">
        <v>443</v>
      </c>
      <c r="F23" s="5">
        <v>124000</v>
      </c>
      <c r="G23" s="4">
        <f t="shared" si="0"/>
        <v>50</v>
      </c>
    </row>
    <row r="24" spans="2:7" x14ac:dyDescent="0.35">
      <c r="B24" s="7">
        <v>82.4</v>
      </c>
      <c r="C24" s="7">
        <v>96.1</v>
      </c>
      <c r="D24" s="7">
        <v>277</v>
      </c>
      <c r="E24" s="4">
        <v>366</v>
      </c>
      <c r="F24" s="5"/>
      <c r="G24" s="4">
        <f t="shared" si="0"/>
        <v>89</v>
      </c>
    </row>
    <row r="25" spans="2:7" x14ac:dyDescent="0.35">
      <c r="B25" s="7">
        <v>76.2</v>
      </c>
      <c r="C25" s="7">
        <v>76.7</v>
      </c>
      <c r="D25" s="7">
        <v>206</v>
      </c>
      <c r="E25" s="4">
        <v>244</v>
      </c>
      <c r="F25" s="5"/>
      <c r="G25" s="4">
        <f t="shared" si="0"/>
        <v>38</v>
      </c>
    </row>
    <row r="26" spans="2:7" x14ac:dyDescent="0.35">
      <c r="B26" s="7">
        <v>62.5</v>
      </c>
      <c r="C26" s="7">
        <v>80.3</v>
      </c>
      <c r="D26" s="7">
        <v>229</v>
      </c>
      <c r="E26" s="4">
        <v>241</v>
      </c>
      <c r="F26" s="5"/>
      <c r="G26" s="4">
        <f t="shared" si="0"/>
        <v>12</v>
      </c>
    </row>
    <row r="27" spans="2:7" x14ac:dyDescent="0.35">
      <c r="B27" s="7">
        <v>78</v>
      </c>
      <c r="C27" s="7">
        <v>77.8</v>
      </c>
      <c r="D27" s="7">
        <v>182</v>
      </c>
      <c r="E27" s="4">
        <v>237</v>
      </c>
      <c r="F27" s="5">
        <v>82000</v>
      </c>
      <c r="G27" s="4">
        <f t="shared" si="0"/>
        <v>55</v>
      </c>
    </row>
    <row r="28" spans="2:7" x14ac:dyDescent="0.35">
      <c r="B28" s="7">
        <v>66.5</v>
      </c>
      <c r="C28" s="7">
        <v>62.6</v>
      </c>
      <c r="D28" s="7">
        <v>98</v>
      </c>
      <c r="E28" s="4">
        <v>122</v>
      </c>
      <c r="F28" s="5"/>
      <c r="G28" s="4">
        <f t="shared" si="0"/>
        <v>24</v>
      </c>
    </row>
    <row r="29" spans="2:7" x14ac:dyDescent="0.35">
      <c r="B29" s="7">
        <v>63.5</v>
      </c>
      <c r="C29" s="7">
        <v>80.2</v>
      </c>
      <c r="D29" s="7">
        <v>125</v>
      </c>
      <c r="E29" s="4">
        <v>129</v>
      </c>
      <c r="F29" s="5"/>
      <c r="G29" s="4">
        <f t="shared" si="0"/>
        <v>4</v>
      </c>
    </row>
    <row r="30" spans="2:7" x14ac:dyDescent="0.35">
      <c r="B30" s="7">
        <v>82.6</v>
      </c>
      <c r="C30" s="7">
        <v>79.099999999999994</v>
      </c>
      <c r="D30" s="7">
        <v>164</v>
      </c>
      <c r="E30" s="4">
        <v>236</v>
      </c>
      <c r="F30" s="5">
        <v>185000</v>
      </c>
      <c r="G30" s="4">
        <f t="shared" si="0"/>
        <v>72</v>
      </c>
    </row>
    <row r="31" spans="2:7" x14ac:dyDescent="0.35">
      <c r="B31" s="7">
        <v>79.2</v>
      </c>
      <c r="C31" s="7">
        <v>77.8</v>
      </c>
      <c r="D31" s="7">
        <v>186</v>
      </c>
      <c r="E31" s="4">
        <v>251</v>
      </c>
      <c r="F31" s="5">
        <v>89500</v>
      </c>
      <c r="G31" s="4">
        <f t="shared" si="0"/>
        <v>65</v>
      </c>
    </row>
    <row r="32" spans="2:7" x14ac:dyDescent="0.35">
      <c r="B32" s="7">
        <v>75</v>
      </c>
      <c r="C32" s="7">
        <v>75.099999999999994</v>
      </c>
      <c r="D32" s="7">
        <v>235</v>
      </c>
      <c r="E32" s="4">
        <v>283</v>
      </c>
      <c r="F32" s="5">
        <v>91500</v>
      </c>
      <c r="G32" s="4">
        <f t="shared" si="0"/>
        <v>48</v>
      </c>
    </row>
    <row r="33" spans="2:7" x14ac:dyDescent="0.35">
      <c r="B33" s="7">
        <v>74.400000000000006</v>
      </c>
      <c r="C33" s="7">
        <v>82.2</v>
      </c>
      <c r="D33" s="7">
        <v>184</v>
      </c>
      <c r="E33" s="4">
        <v>225</v>
      </c>
      <c r="F33" s="5"/>
      <c r="G33" s="4">
        <f t="shared" si="0"/>
        <v>41</v>
      </c>
    </row>
    <row r="34" spans="2:7" x14ac:dyDescent="0.35">
      <c r="B34" s="7">
        <v>67.900000000000006</v>
      </c>
      <c r="C34" s="7">
        <v>70.5</v>
      </c>
      <c r="D34" s="7">
        <v>76</v>
      </c>
      <c r="E34" s="4">
        <v>102</v>
      </c>
      <c r="F34" s="5"/>
      <c r="G34" s="4">
        <f t="shared" si="0"/>
        <v>26</v>
      </c>
    </row>
    <row r="35" spans="2:7" x14ac:dyDescent="0.35">
      <c r="B35" s="7">
        <v>76.8</v>
      </c>
      <c r="C35" s="7">
        <v>70.8</v>
      </c>
      <c r="D35" s="7">
        <v>126</v>
      </c>
      <c r="E35" s="4">
        <v>180</v>
      </c>
      <c r="F35" s="5">
        <v>113500</v>
      </c>
      <c r="G35" s="4">
        <f t="shared" si="0"/>
        <v>54</v>
      </c>
    </row>
    <row r="36" spans="2:7" x14ac:dyDescent="0.35">
      <c r="B36" s="7">
        <v>83</v>
      </c>
      <c r="C36" s="7">
        <v>87.5</v>
      </c>
      <c r="D36" s="7">
        <v>183</v>
      </c>
      <c r="E36" s="4">
        <v>247</v>
      </c>
      <c r="F36" s="5"/>
      <c r="G36" s="4">
        <f t="shared" si="0"/>
        <v>64</v>
      </c>
    </row>
    <row r="37" spans="2:7" x14ac:dyDescent="0.35">
      <c r="B37" s="7">
        <v>88.9</v>
      </c>
      <c r="C37" s="7">
        <v>79.5</v>
      </c>
      <c r="D37" s="7">
        <v>242</v>
      </c>
      <c r="E37" s="4">
        <v>343</v>
      </c>
      <c r="F37" s="5"/>
      <c r="G37" s="4">
        <f t="shared" si="0"/>
        <v>101</v>
      </c>
    </row>
    <row r="38" spans="2:7" x14ac:dyDescent="0.35">
      <c r="B38" s="7">
        <v>76.5</v>
      </c>
      <c r="C38" s="7">
        <v>80.8</v>
      </c>
      <c r="D38" s="7">
        <v>207</v>
      </c>
      <c r="E38" s="4">
        <v>283</v>
      </c>
      <c r="F38" s="5"/>
      <c r="G38" s="4">
        <f t="shared" si="0"/>
        <v>76</v>
      </c>
    </row>
    <row r="39" spans="2:7" x14ac:dyDescent="0.35">
      <c r="B39" s="7">
        <v>79.900000000000006</v>
      </c>
      <c r="C39" s="7">
        <v>79.599999999999994</v>
      </c>
      <c r="D39" s="7">
        <v>181</v>
      </c>
      <c r="E39" s="4">
        <v>253</v>
      </c>
      <c r="F39" s="5">
        <v>99000</v>
      </c>
      <c r="G39" s="4">
        <f t="shared" si="0"/>
        <v>72</v>
      </c>
    </row>
    <row r="40" spans="2:7" x14ac:dyDescent="0.35">
      <c r="B40" s="7">
        <v>70.400000000000006</v>
      </c>
      <c r="C40" s="7">
        <v>88.9</v>
      </c>
      <c r="D40" s="7">
        <v>239</v>
      </c>
      <c r="E40" s="4">
        <v>263</v>
      </c>
      <c r="F40" s="5"/>
      <c r="G40" s="4">
        <f t="shared" si="0"/>
        <v>24</v>
      </c>
    </row>
    <row r="41" spans="2:7" x14ac:dyDescent="0.35">
      <c r="B41" s="7">
        <v>83.4</v>
      </c>
      <c r="C41" s="7">
        <v>85.9</v>
      </c>
      <c r="D41" s="7">
        <v>216</v>
      </c>
      <c r="E41" s="4">
        <v>291</v>
      </c>
      <c r="F41" s="5">
        <v>75500</v>
      </c>
      <c r="G41" s="4">
        <f t="shared" si="0"/>
        <v>75</v>
      </c>
    </row>
    <row r="42" spans="2:7" x14ac:dyDescent="0.35">
      <c r="B42" s="7">
        <v>79.2</v>
      </c>
      <c r="C42" s="7">
        <v>82.3</v>
      </c>
      <c r="D42" s="7">
        <v>289</v>
      </c>
      <c r="E42" s="4">
        <v>368</v>
      </c>
      <c r="F42" s="5">
        <v>86000</v>
      </c>
      <c r="G42" s="4">
        <f t="shared" si="0"/>
        <v>79</v>
      </c>
    </row>
    <row r="43" spans="2:7" x14ac:dyDescent="0.35">
      <c r="B43" s="7">
        <v>61.2</v>
      </c>
      <c r="C43" s="7">
        <v>76.7</v>
      </c>
      <c r="D43" s="7">
        <v>213</v>
      </c>
      <c r="E43" s="4">
        <v>206</v>
      </c>
      <c r="F43" s="5"/>
      <c r="G43" s="4">
        <f t="shared" si="0"/>
        <v>-7</v>
      </c>
    </row>
    <row r="44" spans="2:7" x14ac:dyDescent="0.35">
      <c r="B44" s="7">
        <v>64</v>
      </c>
      <c r="C44" s="7">
        <v>79.900000000000006</v>
      </c>
      <c r="D44" s="7">
        <v>209</v>
      </c>
      <c r="E44" s="4">
        <v>231</v>
      </c>
      <c r="F44" s="5"/>
      <c r="G44" s="4">
        <f t="shared" si="0"/>
        <v>22</v>
      </c>
    </row>
    <row r="45" spans="2:7" x14ac:dyDescent="0.35">
      <c r="B45" s="7">
        <v>68</v>
      </c>
      <c r="C45" s="7">
        <v>86.2</v>
      </c>
      <c r="D45" s="7">
        <v>376</v>
      </c>
      <c r="E45" s="4">
        <v>389</v>
      </c>
      <c r="F45" s="5"/>
      <c r="G45" s="4">
        <f t="shared" si="0"/>
        <v>13</v>
      </c>
    </row>
    <row r="46" spans="2:7" x14ac:dyDescent="0.35">
      <c r="B46" s="7">
        <v>78.5</v>
      </c>
      <c r="C46" s="7">
        <v>79.2</v>
      </c>
      <c r="D46" s="7">
        <v>332</v>
      </c>
      <c r="E46" s="4">
        <v>396</v>
      </c>
      <c r="F46" s="5">
        <v>156500</v>
      </c>
      <c r="G46" s="4">
        <f t="shared" si="0"/>
        <v>64</v>
      </c>
    </row>
    <row r="47" spans="2:7" x14ac:dyDescent="0.35">
      <c r="B47" s="7">
        <v>83</v>
      </c>
      <c r="C47" s="7">
        <v>83.4</v>
      </c>
      <c r="D47" s="7">
        <v>249</v>
      </c>
      <c r="E47" s="4">
        <v>339</v>
      </c>
      <c r="F47" s="5">
        <v>99500</v>
      </c>
      <c r="G47" s="4">
        <f t="shared" si="0"/>
        <v>90</v>
      </c>
    </row>
    <row r="48" spans="2:7" x14ac:dyDescent="0.35">
      <c r="B48" s="7">
        <v>75.2</v>
      </c>
      <c r="C48" s="7">
        <v>85.2</v>
      </c>
      <c r="D48" s="7">
        <v>228</v>
      </c>
      <c r="E48" s="4">
        <v>286</v>
      </c>
      <c r="F48" s="5">
        <v>148000</v>
      </c>
      <c r="G48" s="4">
        <f t="shared" si="0"/>
        <v>58</v>
      </c>
    </row>
    <row r="49" spans="2:7" x14ac:dyDescent="0.35">
      <c r="B49" s="7">
        <v>68.099999999999994</v>
      </c>
      <c r="C49" s="7">
        <v>77.8</v>
      </c>
      <c r="D49" s="7">
        <v>124</v>
      </c>
      <c r="E49" s="4">
        <v>146</v>
      </c>
      <c r="F49" s="5"/>
      <c r="G49" s="4">
        <f t="shared" si="0"/>
        <v>22</v>
      </c>
    </row>
    <row r="50" spans="2:7" x14ac:dyDescent="0.35">
      <c r="B50" s="7">
        <v>93.6</v>
      </c>
      <c r="C50" s="7">
        <v>80.2</v>
      </c>
      <c r="D50" s="7">
        <v>194</v>
      </c>
      <c r="E50" s="4">
        <v>315</v>
      </c>
      <c r="F50" s="5">
        <v>82000</v>
      </c>
      <c r="G50" s="4">
        <f t="shared" si="0"/>
        <v>121</v>
      </c>
    </row>
    <row r="51" spans="2:7" x14ac:dyDescent="0.35">
      <c r="B51" s="7">
        <v>75.599999999999994</v>
      </c>
      <c r="C51" s="7">
        <v>71</v>
      </c>
      <c r="D51" s="7">
        <v>157</v>
      </c>
      <c r="E51" s="4">
        <v>183</v>
      </c>
      <c r="F51" s="5"/>
      <c r="G51" s="4">
        <f t="shared" si="0"/>
        <v>26</v>
      </c>
    </row>
    <row r="52" spans="2:7" x14ac:dyDescent="0.35">
      <c r="B52" s="7">
        <v>82.3</v>
      </c>
      <c r="C52" s="7">
        <v>87.2</v>
      </c>
      <c r="D52" s="7">
        <v>402</v>
      </c>
      <c r="E52" s="4">
        <v>481</v>
      </c>
      <c r="F52" s="5">
        <v>103500</v>
      </c>
      <c r="G52" s="4">
        <f t="shared" si="0"/>
        <v>79</v>
      </c>
    </row>
    <row r="53" spans="2:7" x14ac:dyDescent="0.35">
      <c r="B53" s="7">
        <v>71.400000000000006</v>
      </c>
      <c r="C53" s="7">
        <v>82.9</v>
      </c>
      <c r="D53" s="7">
        <v>323</v>
      </c>
      <c r="E53" s="4">
        <v>349</v>
      </c>
      <c r="F53" s="5"/>
      <c r="G53" s="4">
        <f t="shared" si="0"/>
        <v>26</v>
      </c>
    </row>
    <row r="54" spans="2:7" x14ac:dyDescent="0.35">
      <c r="B54" s="7">
        <v>71.900000000000006</v>
      </c>
      <c r="C54" s="7">
        <v>73.5</v>
      </c>
      <c r="D54" s="7">
        <v>181</v>
      </c>
      <c r="E54" s="4">
        <v>225</v>
      </c>
      <c r="F54" s="5">
        <v>205500</v>
      </c>
      <c r="G54" s="4">
        <f t="shared" si="0"/>
        <v>44</v>
      </c>
    </row>
    <row r="55" spans="2:7" x14ac:dyDescent="0.35">
      <c r="B55" s="7">
        <v>79.099999999999994</v>
      </c>
      <c r="C55" s="7">
        <v>74.599999999999994</v>
      </c>
      <c r="D55" s="7">
        <v>157</v>
      </c>
      <c r="E55" s="4">
        <v>217</v>
      </c>
      <c r="F55" s="5">
        <v>103500</v>
      </c>
      <c r="G55" s="4">
        <f t="shared" si="0"/>
        <v>60</v>
      </c>
    </row>
    <row r="56" spans="2:7" x14ac:dyDescent="0.35">
      <c r="B56" s="7">
        <v>88.7</v>
      </c>
      <c r="C56" s="7">
        <v>75.099999999999994</v>
      </c>
      <c r="D56" s="7">
        <v>266</v>
      </c>
      <c r="E56" s="4">
        <v>353</v>
      </c>
      <c r="F56" s="5">
        <v>340000</v>
      </c>
      <c r="G56" s="4">
        <f t="shared" si="0"/>
        <v>87</v>
      </c>
    </row>
    <row r="57" spans="2:7" x14ac:dyDescent="0.35">
      <c r="B57" s="7">
        <v>69.400000000000006</v>
      </c>
      <c r="C57" s="7">
        <v>85.1</v>
      </c>
      <c r="D57" s="7">
        <v>268</v>
      </c>
      <c r="E57" s="4">
        <v>314</v>
      </c>
      <c r="F57" s="5"/>
      <c r="G57" s="4">
        <f t="shared" si="0"/>
        <v>46</v>
      </c>
    </row>
    <row r="58" spans="2:7" x14ac:dyDescent="0.35">
      <c r="B58" s="7">
        <v>80.3</v>
      </c>
      <c r="C58" s="7">
        <v>74.900000000000006</v>
      </c>
      <c r="D58" s="7">
        <v>167</v>
      </c>
      <c r="E58" s="4">
        <v>247</v>
      </c>
      <c r="F58" s="5">
        <v>103500</v>
      </c>
      <c r="G58" s="4">
        <f t="shared" si="0"/>
        <v>80</v>
      </c>
    </row>
    <row r="59" spans="2:7" x14ac:dyDescent="0.35">
      <c r="B59" s="7">
        <v>83</v>
      </c>
      <c r="C59" s="7">
        <v>84.6</v>
      </c>
      <c r="D59" s="7">
        <v>342</v>
      </c>
      <c r="E59" s="4">
        <v>410</v>
      </c>
      <c r="F59" s="5">
        <v>99500</v>
      </c>
      <c r="G59" s="4">
        <f t="shared" si="0"/>
        <v>68</v>
      </c>
    </row>
    <row r="60" spans="2:7" x14ac:dyDescent="0.35">
      <c r="B60" s="7">
        <v>74.099999999999994</v>
      </c>
      <c r="C60" s="7">
        <v>81.7</v>
      </c>
      <c r="D60" s="7">
        <v>349</v>
      </c>
      <c r="E60" s="4">
        <v>395</v>
      </c>
      <c r="F60" s="5">
        <v>103000</v>
      </c>
      <c r="G60" s="4">
        <f t="shared" si="0"/>
        <v>46</v>
      </c>
    </row>
    <row r="61" spans="2:7" x14ac:dyDescent="0.35">
      <c r="B61" s="7">
        <v>79.400000000000006</v>
      </c>
      <c r="C61" s="7">
        <v>81.400000000000006</v>
      </c>
      <c r="D61" s="7">
        <v>340</v>
      </c>
      <c r="E61" s="4">
        <v>416</v>
      </c>
      <c r="F61" s="5">
        <v>103500</v>
      </c>
      <c r="G61" s="4">
        <f t="shared" si="0"/>
        <v>76</v>
      </c>
    </row>
    <row r="62" spans="2:7" x14ac:dyDescent="0.35">
      <c r="B62" s="7">
        <v>88.1</v>
      </c>
      <c r="C62" s="7">
        <v>83.8</v>
      </c>
      <c r="D62" s="7">
        <v>227</v>
      </c>
      <c r="E62" s="4">
        <v>342</v>
      </c>
      <c r="F62" s="5">
        <v>165000</v>
      </c>
      <c r="G62" s="4">
        <f t="shared" si="0"/>
        <v>115</v>
      </c>
    </row>
    <row r="63" spans="2:7" x14ac:dyDescent="0.35">
      <c r="B63" s="7">
        <v>74.599999999999994</v>
      </c>
      <c r="C63" s="7">
        <v>88.5</v>
      </c>
      <c r="D63" s="7">
        <v>409</v>
      </c>
      <c r="E63" s="4">
        <v>446</v>
      </c>
      <c r="F63" s="5">
        <v>124500</v>
      </c>
      <c r="G63" s="4">
        <f t="shared" si="0"/>
        <v>37</v>
      </c>
    </row>
    <row r="64" spans="2:7" x14ac:dyDescent="0.35">
      <c r="B64" s="7">
        <v>87.1</v>
      </c>
      <c r="C64" s="7">
        <v>84.9</v>
      </c>
      <c r="D64" s="7">
        <v>400</v>
      </c>
      <c r="E64" s="4">
        <v>477</v>
      </c>
      <c r="F64" s="5">
        <v>103500</v>
      </c>
      <c r="G64" s="4">
        <f t="shared" si="0"/>
        <v>77</v>
      </c>
    </row>
    <row r="65" spans="2:7" x14ac:dyDescent="0.35">
      <c r="B65" s="7">
        <v>79.7</v>
      </c>
      <c r="C65" s="7">
        <v>84.3</v>
      </c>
      <c r="D65" s="7">
        <v>374</v>
      </c>
      <c r="E65" s="4">
        <v>444</v>
      </c>
      <c r="F65" s="5">
        <v>82500</v>
      </c>
      <c r="G65" s="4">
        <f t="shared" si="0"/>
        <v>70</v>
      </c>
    </row>
    <row r="66" spans="2:7" x14ac:dyDescent="0.35">
      <c r="B66" s="7">
        <v>82.1</v>
      </c>
      <c r="C66" s="7">
        <v>78.2</v>
      </c>
      <c r="D66" s="7">
        <v>255</v>
      </c>
      <c r="E66" s="4">
        <v>351</v>
      </c>
      <c r="F66" s="5">
        <v>93000</v>
      </c>
      <c r="G66" s="4">
        <f t="shared" si="0"/>
        <v>96</v>
      </c>
    </row>
    <row r="67" spans="2:7" x14ac:dyDescent="0.35">
      <c r="B67" s="7">
        <v>70.2</v>
      </c>
      <c r="C67" s="7">
        <v>80</v>
      </c>
      <c r="D67" s="7">
        <v>146</v>
      </c>
      <c r="E67" s="4">
        <v>165</v>
      </c>
      <c r="F67" s="5"/>
      <c r="G67" s="4">
        <f t="shared" si="0"/>
        <v>19</v>
      </c>
    </row>
    <row r="68" spans="2:7" x14ac:dyDescent="0.35">
      <c r="B68" s="7">
        <v>81.7</v>
      </c>
      <c r="C68" s="7">
        <v>74.8</v>
      </c>
      <c r="D68" s="7">
        <v>248</v>
      </c>
      <c r="E68" s="4">
        <v>317</v>
      </c>
      <c r="F68" s="5">
        <v>168000</v>
      </c>
      <c r="G68" s="4">
        <f t="shared" si="0"/>
        <v>69</v>
      </c>
    </row>
    <row r="69" spans="2:7" x14ac:dyDescent="0.35">
      <c r="B69" s="7">
        <v>76.099999999999994</v>
      </c>
      <c r="C69" s="7">
        <v>78.5</v>
      </c>
      <c r="D69" s="7">
        <v>198</v>
      </c>
      <c r="E69" s="4">
        <v>250</v>
      </c>
      <c r="F69" s="5">
        <v>96000</v>
      </c>
      <c r="G69" s="4">
        <f t="shared" si="0"/>
        <v>52</v>
      </c>
    </row>
    <row r="70" spans="2:7" x14ac:dyDescent="0.35">
      <c r="B70" s="7">
        <v>65.400000000000006</v>
      </c>
      <c r="C70" s="7">
        <v>71.8</v>
      </c>
      <c r="D70" s="7">
        <v>210</v>
      </c>
      <c r="E70" s="4">
        <v>217</v>
      </c>
      <c r="F70" s="5"/>
      <c r="G70" s="4">
        <f t="shared" si="0"/>
        <v>7</v>
      </c>
    </row>
    <row r="71" spans="2:7" x14ac:dyDescent="0.35">
      <c r="B71" s="7">
        <v>70.099999999999994</v>
      </c>
      <c r="C71" s="7">
        <v>69.900000000000006</v>
      </c>
      <c r="D71" s="7">
        <v>107</v>
      </c>
      <c r="E71" s="4">
        <v>138</v>
      </c>
      <c r="F71" s="5"/>
      <c r="G71" s="4">
        <f t="shared" ref="G71:G100" si="1">E71-D71</f>
        <v>31</v>
      </c>
    </row>
    <row r="72" spans="2:7" x14ac:dyDescent="0.35">
      <c r="B72" s="7">
        <v>75.3</v>
      </c>
      <c r="C72" s="7">
        <v>82.7</v>
      </c>
      <c r="D72" s="7">
        <v>239</v>
      </c>
      <c r="E72" s="4">
        <v>302</v>
      </c>
      <c r="F72" s="5">
        <v>80000</v>
      </c>
      <c r="G72" s="4">
        <f t="shared" si="1"/>
        <v>63</v>
      </c>
    </row>
    <row r="73" spans="2:7" x14ac:dyDescent="0.35">
      <c r="B73" s="7">
        <v>68.7</v>
      </c>
      <c r="C73" s="7">
        <v>74</v>
      </c>
      <c r="D73" s="7">
        <v>287</v>
      </c>
      <c r="E73" s="4">
        <v>311</v>
      </c>
      <c r="F73" s="5"/>
      <c r="G73" s="4">
        <f t="shared" si="1"/>
        <v>24</v>
      </c>
    </row>
    <row r="74" spans="2:7" x14ac:dyDescent="0.35">
      <c r="B74" s="7">
        <v>75.7</v>
      </c>
      <c r="C74" s="7">
        <v>84</v>
      </c>
      <c r="D74" s="7">
        <v>340</v>
      </c>
      <c r="E74" s="4">
        <v>373</v>
      </c>
      <c r="F74" s="5">
        <v>124500</v>
      </c>
      <c r="G74" s="4">
        <f t="shared" si="1"/>
        <v>33</v>
      </c>
    </row>
    <row r="75" spans="2:7" x14ac:dyDescent="0.35">
      <c r="B75" s="7">
        <v>68.7</v>
      </c>
      <c r="C75" s="7">
        <v>84.7</v>
      </c>
      <c r="D75" s="7">
        <v>155</v>
      </c>
      <c r="E75" s="4">
        <v>196</v>
      </c>
      <c r="F75" s="5"/>
      <c r="G75" s="4">
        <f t="shared" si="1"/>
        <v>41</v>
      </c>
    </row>
    <row r="76" spans="2:7" x14ac:dyDescent="0.35">
      <c r="B76" s="7">
        <v>70.400000000000006</v>
      </c>
      <c r="C76" s="7">
        <v>78.2</v>
      </c>
      <c r="D76" s="7">
        <v>263</v>
      </c>
      <c r="E76" s="4">
        <v>306</v>
      </c>
      <c r="F76" s="5">
        <v>99000</v>
      </c>
      <c r="G76" s="4">
        <f t="shared" si="1"/>
        <v>43</v>
      </c>
    </row>
    <row r="77" spans="2:7" x14ac:dyDescent="0.35">
      <c r="B77" s="7">
        <v>68.3</v>
      </c>
      <c r="C77" s="7">
        <v>85</v>
      </c>
      <c r="D77" s="7">
        <v>265</v>
      </c>
      <c r="E77" s="4">
        <v>302</v>
      </c>
      <c r="F77" s="5"/>
      <c r="G77" s="4">
        <f t="shared" si="1"/>
        <v>37</v>
      </c>
    </row>
    <row r="78" spans="2:7" x14ac:dyDescent="0.35">
      <c r="B78" s="7">
        <v>71.7</v>
      </c>
      <c r="C78" s="7">
        <v>80.099999999999994</v>
      </c>
      <c r="D78" s="7">
        <v>249</v>
      </c>
      <c r="E78" s="4">
        <v>278</v>
      </c>
      <c r="F78" s="5"/>
      <c r="G78" s="4">
        <f t="shared" si="1"/>
        <v>29</v>
      </c>
    </row>
    <row r="79" spans="2:7" x14ac:dyDescent="0.35">
      <c r="B79" s="7">
        <v>70.900000000000006</v>
      </c>
      <c r="C79" s="7">
        <v>85.3</v>
      </c>
      <c r="D79" s="7">
        <v>377</v>
      </c>
      <c r="E79" s="4">
        <v>429</v>
      </c>
      <c r="F79" s="5"/>
      <c r="G79" s="4">
        <f t="shared" si="1"/>
        <v>52</v>
      </c>
    </row>
    <row r="80" spans="2:7" x14ac:dyDescent="0.35">
      <c r="B80" s="7">
        <v>66.3</v>
      </c>
      <c r="C80" s="7">
        <v>79.7</v>
      </c>
      <c r="D80" s="7">
        <v>301</v>
      </c>
      <c r="E80" s="4">
        <v>338</v>
      </c>
      <c r="F80" s="5">
        <v>124000</v>
      </c>
      <c r="G80" s="4">
        <f t="shared" si="1"/>
        <v>37</v>
      </c>
    </row>
    <row r="81" spans="2:7" x14ac:dyDescent="0.35">
      <c r="B81" s="7">
        <v>65.3</v>
      </c>
      <c r="C81" s="7">
        <v>79.599999999999994</v>
      </c>
      <c r="D81" s="7">
        <v>242</v>
      </c>
      <c r="E81" s="4">
        <v>261</v>
      </c>
      <c r="F81" s="5"/>
      <c r="G81" s="4">
        <f t="shared" si="1"/>
        <v>19</v>
      </c>
    </row>
    <row r="82" spans="2:7" x14ac:dyDescent="0.35">
      <c r="B82" s="7">
        <v>75.7</v>
      </c>
      <c r="C82" s="7">
        <v>78.900000000000006</v>
      </c>
      <c r="D82" s="7">
        <v>211</v>
      </c>
      <c r="E82" s="4">
        <v>256</v>
      </c>
      <c r="F82" s="5"/>
      <c r="G82" s="4">
        <f t="shared" si="1"/>
        <v>45</v>
      </c>
    </row>
    <row r="83" spans="2:7" x14ac:dyDescent="0.35">
      <c r="B83" s="7">
        <v>66</v>
      </c>
      <c r="C83" s="7">
        <v>78.5</v>
      </c>
      <c r="D83" s="7">
        <v>160</v>
      </c>
      <c r="E83" s="4">
        <v>183</v>
      </c>
      <c r="F83" s="5">
        <v>91500</v>
      </c>
      <c r="G83" s="4">
        <f t="shared" si="1"/>
        <v>23</v>
      </c>
    </row>
    <row r="84" spans="2:7" x14ac:dyDescent="0.35">
      <c r="B84" s="7">
        <v>78.900000000000006</v>
      </c>
      <c r="C84" s="7">
        <v>72</v>
      </c>
      <c r="D84" s="7">
        <v>218</v>
      </c>
      <c r="E84" s="4">
        <v>274</v>
      </c>
      <c r="F84" s="5">
        <v>144500</v>
      </c>
      <c r="G84" s="4">
        <f t="shared" si="1"/>
        <v>56</v>
      </c>
    </row>
    <row r="85" spans="2:7" x14ac:dyDescent="0.35">
      <c r="B85" s="7">
        <v>74</v>
      </c>
      <c r="C85" s="7">
        <v>74.2</v>
      </c>
      <c r="D85" s="7">
        <v>133</v>
      </c>
      <c r="E85" s="4">
        <v>182</v>
      </c>
      <c r="F85" s="5"/>
      <c r="G85" s="4">
        <f t="shared" si="1"/>
        <v>49</v>
      </c>
    </row>
    <row r="86" spans="2:7" x14ac:dyDescent="0.35">
      <c r="B86" s="7">
        <v>74.599999999999994</v>
      </c>
      <c r="C86" s="7">
        <v>71.7</v>
      </c>
      <c r="D86" s="7">
        <v>122</v>
      </c>
      <c r="E86" s="4">
        <v>183</v>
      </c>
      <c r="F86" s="5"/>
      <c r="G86" s="4">
        <f t="shared" si="1"/>
        <v>61</v>
      </c>
    </row>
    <row r="87" spans="2:7" x14ac:dyDescent="0.35">
      <c r="B87" s="7">
        <v>79.3</v>
      </c>
      <c r="C87" s="7">
        <v>80.7</v>
      </c>
      <c r="D87" s="7">
        <v>236</v>
      </c>
      <c r="E87" s="4">
        <v>309</v>
      </c>
      <c r="F87" s="5">
        <v>114500</v>
      </c>
      <c r="G87" s="4">
        <f t="shared" si="1"/>
        <v>73</v>
      </c>
    </row>
    <row r="88" spans="2:7" x14ac:dyDescent="0.35">
      <c r="B88" s="7">
        <v>70.099999999999994</v>
      </c>
      <c r="C88" s="7">
        <v>84.1</v>
      </c>
      <c r="D88" s="7">
        <v>143</v>
      </c>
      <c r="E88" s="4">
        <v>178</v>
      </c>
      <c r="F88" s="5"/>
      <c r="G88" s="4">
        <f t="shared" si="1"/>
        <v>35</v>
      </c>
    </row>
    <row r="89" spans="2:7" x14ac:dyDescent="0.35">
      <c r="B89" s="7">
        <v>88.8</v>
      </c>
      <c r="C89" s="7">
        <v>87.4</v>
      </c>
      <c r="D89" s="7">
        <v>354</v>
      </c>
      <c r="E89" s="4">
        <v>458</v>
      </c>
      <c r="F89" s="5">
        <v>104500</v>
      </c>
      <c r="G89" s="4">
        <f t="shared" si="1"/>
        <v>104</v>
      </c>
    </row>
    <row r="90" spans="2:7" x14ac:dyDescent="0.35">
      <c r="B90" s="7">
        <v>66</v>
      </c>
      <c r="C90" s="7">
        <v>77.400000000000006</v>
      </c>
      <c r="D90" s="7">
        <v>214</v>
      </c>
      <c r="E90" s="4">
        <v>234</v>
      </c>
      <c r="F90" s="5">
        <v>124000</v>
      </c>
      <c r="G90" s="4">
        <f t="shared" si="1"/>
        <v>20</v>
      </c>
    </row>
    <row r="91" spans="2:7" x14ac:dyDescent="0.35">
      <c r="B91" s="7">
        <v>82.9</v>
      </c>
      <c r="C91" s="7">
        <v>84.7</v>
      </c>
      <c r="D91" s="7">
        <v>225</v>
      </c>
      <c r="E91" s="4">
        <v>306</v>
      </c>
      <c r="F91" s="5">
        <v>113000</v>
      </c>
      <c r="G91" s="4">
        <f t="shared" si="1"/>
        <v>81</v>
      </c>
    </row>
    <row r="92" spans="2:7" x14ac:dyDescent="0.35">
      <c r="B92" s="7">
        <v>100</v>
      </c>
      <c r="C92" s="7">
        <v>78.8</v>
      </c>
      <c r="D92" s="7">
        <v>261</v>
      </c>
      <c r="E92" s="4">
        <v>400</v>
      </c>
      <c r="F92" s="5">
        <v>78000</v>
      </c>
      <c r="G92" s="4">
        <f t="shared" si="1"/>
        <v>139</v>
      </c>
    </row>
    <row r="93" spans="2:7" x14ac:dyDescent="0.35">
      <c r="B93" s="7">
        <v>75.599999999999994</v>
      </c>
      <c r="C93" s="7">
        <v>92.7</v>
      </c>
      <c r="D93" s="7">
        <v>277</v>
      </c>
      <c r="E93" s="4">
        <v>337</v>
      </c>
      <c r="F93" s="5"/>
      <c r="G93" s="4">
        <f t="shared" si="1"/>
        <v>60</v>
      </c>
    </row>
    <row r="94" spans="2:7" x14ac:dyDescent="0.35">
      <c r="B94" s="7">
        <v>67.5</v>
      </c>
      <c r="C94" s="7">
        <v>88.8</v>
      </c>
      <c r="D94" s="7">
        <v>282</v>
      </c>
      <c r="E94" s="4">
        <v>325</v>
      </c>
      <c r="F94" s="5">
        <v>109000</v>
      </c>
      <c r="G94" s="4">
        <f t="shared" si="1"/>
        <v>43</v>
      </c>
    </row>
    <row r="95" spans="2:7" x14ac:dyDescent="0.35">
      <c r="B95" s="7">
        <v>68.7</v>
      </c>
      <c r="C95" s="7">
        <v>86.6</v>
      </c>
      <c r="D95" s="7">
        <v>322</v>
      </c>
      <c r="E95" s="4">
        <v>329</v>
      </c>
      <c r="F95" s="5"/>
      <c r="G95" s="4">
        <f t="shared" si="1"/>
        <v>7</v>
      </c>
    </row>
    <row r="96" spans="2:7" x14ac:dyDescent="0.35">
      <c r="B96" s="7">
        <v>76</v>
      </c>
      <c r="C96" s="7">
        <v>77.900000000000006</v>
      </c>
      <c r="D96" s="7">
        <v>326</v>
      </c>
      <c r="E96" s="4">
        <v>369</v>
      </c>
      <c r="F96" s="5">
        <v>99500</v>
      </c>
      <c r="G96" s="4">
        <f t="shared" si="1"/>
        <v>43</v>
      </c>
    </row>
    <row r="97" spans="2:7" x14ac:dyDescent="0.35">
      <c r="B97" s="7">
        <v>67.7</v>
      </c>
      <c r="C97" s="7">
        <v>86.1</v>
      </c>
      <c r="D97" s="7">
        <v>421</v>
      </c>
      <c r="E97" s="4">
        <v>457</v>
      </c>
      <c r="F97" s="5">
        <v>107000</v>
      </c>
      <c r="G97" s="4">
        <f t="shared" si="1"/>
        <v>36</v>
      </c>
    </row>
    <row r="98" spans="2:7" x14ac:dyDescent="0.35">
      <c r="B98" s="7">
        <v>75.3</v>
      </c>
      <c r="C98" s="7">
        <v>89.9</v>
      </c>
      <c r="D98" s="7">
        <v>368</v>
      </c>
      <c r="E98" s="4">
        <v>421</v>
      </c>
      <c r="F98" s="5"/>
      <c r="G98" s="4">
        <f t="shared" si="1"/>
        <v>53</v>
      </c>
    </row>
    <row r="99" spans="2:7" x14ac:dyDescent="0.35">
      <c r="B99" s="7">
        <v>68.099999999999994</v>
      </c>
      <c r="C99" s="7">
        <v>83.1</v>
      </c>
      <c r="D99" s="7">
        <v>279</v>
      </c>
      <c r="E99" s="4">
        <v>282</v>
      </c>
      <c r="F99" s="5">
        <v>84000</v>
      </c>
      <c r="G99" s="4">
        <f t="shared" si="1"/>
        <v>3</v>
      </c>
    </row>
    <row r="100" spans="2:7" x14ac:dyDescent="0.35">
      <c r="B100" s="7">
        <v>63.3</v>
      </c>
      <c r="C100" s="7">
        <v>82.6</v>
      </c>
      <c r="D100" s="7">
        <v>268</v>
      </c>
      <c r="E100" s="4">
        <v>256</v>
      </c>
      <c r="F100" s="5"/>
      <c r="G100" s="4">
        <f t="shared" si="1"/>
        <v>-12</v>
      </c>
    </row>
  </sheetData>
  <mergeCells count="3">
    <mergeCell ref="I6:K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DFFD-74BC-47AE-ACE5-BBE8B08BE009}">
  <sheetPr>
    <tabColor theme="7" tint="0.59999389629810485"/>
  </sheetPr>
  <dimension ref="B1:N124"/>
  <sheetViews>
    <sheetView showGridLines="0" zoomScale="80" zoomScaleNormal="80" workbookViewId="0">
      <selection activeCell="D26" sqref="D26"/>
    </sheetView>
  </sheetViews>
  <sheetFormatPr defaultRowHeight="14.5" x14ac:dyDescent="0.35"/>
  <cols>
    <col min="1" max="1" width="2.81640625" customWidth="1"/>
    <col min="2" max="2" width="16" bestFit="1" customWidth="1"/>
    <col min="3" max="3" width="20.7265625" customWidth="1"/>
    <col min="4" max="4" width="19.26953125" customWidth="1"/>
    <col min="6" max="6" width="19.453125" bestFit="1" customWidth="1"/>
    <col min="7" max="7" width="15.453125" customWidth="1"/>
    <col min="8" max="8" width="20.08984375" bestFit="1" customWidth="1"/>
    <col min="9" max="10" width="11.81640625" bestFit="1" customWidth="1"/>
    <col min="11" max="11" width="21" bestFit="1" customWidth="1"/>
    <col min="12" max="14" width="12.453125" bestFit="1" customWidth="1"/>
    <col min="23" max="23" width="21" bestFit="1" customWidth="1"/>
    <col min="24" max="24" width="8.08984375" customWidth="1"/>
  </cols>
  <sheetData>
    <row r="1" spans="2:12" ht="25.5" customHeight="1" x14ac:dyDescent="0.45">
      <c r="B1" s="23" t="s">
        <v>64</v>
      </c>
    </row>
    <row r="2" spans="2:12" ht="15" customHeight="1" x14ac:dyDescent="0.35">
      <c r="B2" s="24" t="s">
        <v>69</v>
      </c>
    </row>
    <row r="3" spans="2:12" ht="18" customHeight="1" x14ac:dyDescent="0.35">
      <c r="K3" s="51" t="s">
        <v>70</v>
      </c>
      <c r="L3" s="52">
        <v>70</v>
      </c>
    </row>
    <row r="4" spans="2:12" x14ac:dyDescent="0.35">
      <c r="K4" s="51" t="s">
        <v>71</v>
      </c>
      <c r="L4" s="52">
        <v>285</v>
      </c>
    </row>
    <row r="5" spans="2:12" x14ac:dyDescent="0.35">
      <c r="B5" s="2" t="s">
        <v>2</v>
      </c>
      <c r="C5" s="2" t="s">
        <v>5</v>
      </c>
      <c r="D5" s="2" t="s">
        <v>6</v>
      </c>
      <c r="F5" t="s">
        <v>72</v>
      </c>
      <c r="K5" s="51"/>
    </row>
    <row r="6" spans="2:12" ht="15" thickBot="1" x14ac:dyDescent="0.4">
      <c r="B6" s="4">
        <v>68.400000000000006</v>
      </c>
      <c r="C6" s="4">
        <v>252</v>
      </c>
      <c r="D6" s="4">
        <v>276</v>
      </c>
      <c r="K6" s="51" t="s">
        <v>73</v>
      </c>
      <c r="L6" s="53">
        <f>G21+G22*L3+G23*L4</f>
        <v>315.95174010556502</v>
      </c>
    </row>
    <row r="7" spans="2:12" ht="15" thickBot="1" x14ac:dyDescent="0.4">
      <c r="B7" s="7">
        <v>62.1</v>
      </c>
      <c r="C7" s="7">
        <v>423</v>
      </c>
      <c r="D7" s="4">
        <v>410</v>
      </c>
      <c r="F7" s="54" t="s">
        <v>74</v>
      </c>
      <c r="G7" s="55"/>
    </row>
    <row r="8" spans="2:12" x14ac:dyDescent="0.35">
      <c r="B8" s="7">
        <v>70.2</v>
      </c>
      <c r="C8" s="7">
        <v>101</v>
      </c>
      <c r="D8" s="4">
        <v>119</v>
      </c>
      <c r="F8" t="s">
        <v>75</v>
      </c>
      <c r="G8" s="56">
        <v>0.99279109999741466</v>
      </c>
    </row>
    <row r="9" spans="2:12" x14ac:dyDescent="0.35">
      <c r="B9" s="7">
        <v>75.099999999999994</v>
      </c>
      <c r="C9" s="7">
        <v>288</v>
      </c>
      <c r="D9" s="4">
        <v>334</v>
      </c>
      <c r="F9" t="s">
        <v>76</v>
      </c>
      <c r="G9" s="57">
        <v>0.98563416823407668</v>
      </c>
    </row>
    <row r="10" spans="2:12" x14ac:dyDescent="0.35">
      <c r="B10" s="7">
        <v>60.9</v>
      </c>
      <c r="C10" s="7">
        <v>248</v>
      </c>
      <c r="D10" s="4">
        <v>252</v>
      </c>
      <c r="F10" t="s">
        <v>77</v>
      </c>
      <c r="G10" s="57">
        <v>0.98532186754351314</v>
      </c>
    </row>
    <row r="11" spans="2:12" x14ac:dyDescent="0.35">
      <c r="B11" s="7">
        <v>74.5</v>
      </c>
      <c r="C11" s="7">
        <v>145</v>
      </c>
      <c r="D11" s="4">
        <v>209</v>
      </c>
      <c r="F11" t="s">
        <v>78</v>
      </c>
      <c r="G11" s="57">
        <v>11.330387674231808</v>
      </c>
    </row>
    <row r="12" spans="2:12" ht="15" thickBot="1" x14ac:dyDescent="0.4">
      <c r="B12" s="7">
        <v>76.400000000000006</v>
      </c>
      <c r="C12" s="7">
        <v>401</v>
      </c>
      <c r="D12" s="4">
        <v>462</v>
      </c>
      <c r="F12" s="58" t="s">
        <v>79</v>
      </c>
      <c r="G12" s="59">
        <v>95</v>
      </c>
    </row>
    <row r="13" spans="2:12" x14ac:dyDescent="0.35">
      <c r="B13" s="7">
        <v>82.6</v>
      </c>
      <c r="C13" s="7">
        <v>287</v>
      </c>
      <c r="D13" s="4">
        <v>342</v>
      </c>
    </row>
    <row r="14" spans="2:12" ht="15" thickBot="1" x14ac:dyDescent="0.4">
      <c r="B14" s="7">
        <v>76.900000000000006</v>
      </c>
      <c r="C14" s="7">
        <v>275</v>
      </c>
      <c r="D14" s="4">
        <v>347</v>
      </c>
      <c r="F14" t="s">
        <v>80</v>
      </c>
    </row>
    <row r="15" spans="2:12" x14ac:dyDescent="0.35">
      <c r="B15" s="7">
        <v>83.3</v>
      </c>
      <c r="C15" s="7">
        <v>254</v>
      </c>
      <c r="D15" s="4">
        <v>313</v>
      </c>
      <c r="F15" s="60"/>
      <c r="G15" s="60" t="s">
        <v>81</v>
      </c>
      <c r="H15" s="60" t="s">
        <v>82</v>
      </c>
      <c r="I15" s="60" t="s">
        <v>83</v>
      </c>
      <c r="J15" s="60" t="s">
        <v>84</v>
      </c>
      <c r="K15" s="60" t="s">
        <v>85</v>
      </c>
    </row>
    <row r="16" spans="2:12" x14ac:dyDescent="0.35">
      <c r="B16" s="7">
        <v>75.8</v>
      </c>
      <c r="C16" s="7">
        <v>182</v>
      </c>
      <c r="D16" s="4">
        <v>232</v>
      </c>
      <c r="F16" t="s">
        <v>86</v>
      </c>
      <c r="G16">
        <v>2</v>
      </c>
      <c r="H16">
        <v>810330.78983605374</v>
      </c>
      <c r="I16">
        <v>405165.39491802687</v>
      </c>
      <c r="J16">
        <v>3156.0422311442458</v>
      </c>
      <c r="K16">
        <v>1.726695298954031E-85</v>
      </c>
    </row>
    <row r="17" spans="2:14" x14ac:dyDescent="0.35">
      <c r="B17" s="7">
        <v>76</v>
      </c>
      <c r="C17" s="7">
        <v>117</v>
      </c>
      <c r="D17" s="4">
        <v>163</v>
      </c>
      <c r="F17" t="s">
        <v>87</v>
      </c>
      <c r="G17">
        <v>92</v>
      </c>
      <c r="H17">
        <v>11810.747006051333</v>
      </c>
      <c r="I17">
        <v>128.37768484838406</v>
      </c>
    </row>
    <row r="18" spans="2:14" ht="15" thickBot="1" x14ac:dyDescent="0.4">
      <c r="B18" s="7">
        <v>62.8</v>
      </c>
      <c r="C18" s="7">
        <v>130</v>
      </c>
      <c r="D18" s="4">
        <v>119</v>
      </c>
      <c r="F18" s="58" t="s">
        <v>88</v>
      </c>
      <c r="G18" s="58">
        <v>94</v>
      </c>
      <c r="H18" s="58">
        <v>822141.5368421051</v>
      </c>
      <c r="I18" s="58"/>
      <c r="J18" s="58"/>
      <c r="K18" s="58"/>
    </row>
    <row r="19" spans="2:14" ht="15" thickBot="1" x14ac:dyDescent="0.4">
      <c r="B19" s="7">
        <v>82.8</v>
      </c>
      <c r="C19" s="7">
        <v>219</v>
      </c>
      <c r="D19" s="4">
        <v>304</v>
      </c>
    </row>
    <row r="20" spans="2:14" x14ac:dyDescent="0.35">
      <c r="B20" s="7">
        <v>76</v>
      </c>
      <c r="C20" s="7">
        <v>152</v>
      </c>
      <c r="D20" s="4">
        <v>211</v>
      </c>
      <c r="F20" s="60"/>
      <c r="G20" s="61" t="s">
        <v>89</v>
      </c>
      <c r="H20" s="60" t="s">
        <v>78</v>
      </c>
      <c r="I20" s="60" t="s">
        <v>90</v>
      </c>
      <c r="J20" s="60" t="s">
        <v>91</v>
      </c>
      <c r="K20" s="60" t="s">
        <v>92</v>
      </c>
      <c r="L20" s="60" t="s">
        <v>93</v>
      </c>
      <c r="M20" s="60" t="s">
        <v>94</v>
      </c>
      <c r="N20" s="60" t="s">
        <v>95</v>
      </c>
    </row>
    <row r="21" spans="2:14" x14ac:dyDescent="0.35">
      <c r="B21" s="7">
        <v>76.900000000000006</v>
      </c>
      <c r="C21" s="7">
        <v>228</v>
      </c>
      <c r="D21" s="4">
        <v>286</v>
      </c>
      <c r="F21" t="s">
        <v>96</v>
      </c>
      <c r="G21" s="57">
        <v>-222.42619776853718</v>
      </c>
      <c r="H21">
        <v>11.817463801380203</v>
      </c>
      <c r="I21">
        <v>-18.821821797546715</v>
      </c>
      <c r="J21">
        <v>2.6360711568826702E-33</v>
      </c>
      <c r="K21">
        <v>-245.89670092552367</v>
      </c>
      <c r="L21">
        <v>-198.95569461155068</v>
      </c>
      <c r="M21">
        <v>-245.89670092552367</v>
      </c>
      <c r="N21">
        <v>-198.95569461155068</v>
      </c>
    </row>
    <row r="22" spans="2:14" x14ac:dyDescent="0.35">
      <c r="B22" s="7">
        <v>75.8</v>
      </c>
      <c r="C22" s="7">
        <v>62</v>
      </c>
      <c r="D22" s="4">
        <v>122</v>
      </c>
      <c r="F22" t="s">
        <v>2</v>
      </c>
      <c r="G22" s="57">
        <v>3.6500404966015521</v>
      </c>
      <c r="H22">
        <v>0.15618021349556055</v>
      </c>
      <c r="I22">
        <v>23.370697317591418</v>
      </c>
      <c r="J22">
        <v>1.8132199734321842E-40</v>
      </c>
      <c r="K22">
        <v>3.3398531115995129</v>
      </c>
      <c r="L22">
        <v>3.9602278816035912</v>
      </c>
      <c r="M22">
        <v>3.3398531115995129</v>
      </c>
      <c r="N22">
        <v>3.9602278816035912</v>
      </c>
    </row>
    <row r="23" spans="2:14" ht="15" thickBot="1" x14ac:dyDescent="0.4">
      <c r="B23" s="7">
        <v>78</v>
      </c>
      <c r="C23" s="7">
        <v>393</v>
      </c>
      <c r="D23" s="4">
        <v>443</v>
      </c>
      <c r="F23" s="58" t="s">
        <v>5</v>
      </c>
      <c r="G23" s="59">
        <v>0.99254422144559151</v>
      </c>
      <c r="H23" s="58">
        <v>1.3705636999396694E-2</v>
      </c>
      <c r="I23" s="58">
        <v>72.418685938441399</v>
      </c>
      <c r="J23" s="58">
        <v>6.355192075965976E-83</v>
      </c>
      <c r="K23" s="58">
        <v>0.96532364333599063</v>
      </c>
      <c r="L23" s="58">
        <v>1.0197647995551924</v>
      </c>
      <c r="M23" s="58">
        <v>0.96532364333599063</v>
      </c>
      <c r="N23" s="58">
        <v>1.0197647995551924</v>
      </c>
    </row>
    <row r="24" spans="2:14" x14ac:dyDescent="0.35">
      <c r="B24" s="7">
        <v>82.4</v>
      </c>
      <c r="C24" s="7">
        <v>277</v>
      </c>
      <c r="D24" s="4">
        <v>366</v>
      </c>
    </row>
    <row r="25" spans="2:14" x14ac:dyDescent="0.35">
      <c r="B25" s="7">
        <v>76.2</v>
      </c>
      <c r="C25" s="7">
        <v>206</v>
      </c>
      <c r="D25" s="4">
        <v>244</v>
      </c>
    </row>
    <row r="26" spans="2:14" x14ac:dyDescent="0.35">
      <c r="B26" s="7">
        <v>62.5</v>
      </c>
      <c r="C26" s="7">
        <v>229</v>
      </c>
      <c r="D26" s="4">
        <v>241</v>
      </c>
    </row>
    <row r="27" spans="2:14" x14ac:dyDescent="0.35">
      <c r="B27" s="7">
        <v>78</v>
      </c>
      <c r="C27" s="7">
        <v>182</v>
      </c>
      <c r="D27" s="4">
        <v>237</v>
      </c>
      <c r="F27" t="s">
        <v>97</v>
      </c>
    </row>
    <row r="28" spans="2:14" ht="15" thickBot="1" x14ac:dyDescent="0.4">
      <c r="B28" s="7">
        <v>66.5</v>
      </c>
      <c r="C28" s="7">
        <v>98</v>
      </c>
      <c r="D28" s="4">
        <v>122</v>
      </c>
    </row>
    <row r="29" spans="2:14" x14ac:dyDescent="0.35">
      <c r="B29" s="7">
        <v>63.5</v>
      </c>
      <c r="C29" s="7">
        <v>125</v>
      </c>
      <c r="D29" s="4">
        <v>129</v>
      </c>
      <c r="F29" s="60" t="s">
        <v>98</v>
      </c>
      <c r="G29" s="60" t="s">
        <v>99</v>
      </c>
      <c r="H29" s="60" t="s">
        <v>100</v>
      </c>
    </row>
    <row r="30" spans="2:14" x14ac:dyDescent="0.35">
      <c r="B30" s="7">
        <v>82.6</v>
      </c>
      <c r="C30" s="7">
        <v>164</v>
      </c>
      <c r="D30" s="4">
        <v>236</v>
      </c>
      <c r="F30">
        <v>1</v>
      </c>
      <c r="G30">
        <v>277.35771600329804</v>
      </c>
      <c r="H30">
        <v>-1.3577160032980373</v>
      </c>
    </row>
    <row r="31" spans="2:14" x14ac:dyDescent="0.35">
      <c r="B31" s="7">
        <v>79.2</v>
      </c>
      <c r="C31" s="7">
        <v>186</v>
      </c>
      <c r="D31" s="4">
        <v>251</v>
      </c>
      <c r="F31">
        <v>2</v>
      </c>
      <c r="G31">
        <v>424.08752274190442</v>
      </c>
      <c r="H31">
        <v>-14.087522741904422</v>
      </c>
    </row>
    <row r="32" spans="2:14" x14ac:dyDescent="0.35">
      <c r="B32" s="7">
        <v>75</v>
      </c>
      <c r="C32" s="7">
        <v>235</v>
      </c>
      <c r="D32" s="4">
        <v>283</v>
      </c>
      <c r="F32">
        <v>3</v>
      </c>
      <c r="G32">
        <v>134.05361145889657</v>
      </c>
      <c r="H32">
        <v>-15.053611458896569</v>
      </c>
    </row>
    <row r="33" spans="2:8" x14ac:dyDescent="0.35">
      <c r="B33" s="7">
        <v>74.400000000000006</v>
      </c>
      <c r="C33" s="7">
        <v>184</v>
      </c>
      <c r="D33" s="4">
        <v>225</v>
      </c>
      <c r="F33">
        <v>4</v>
      </c>
      <c r="G33">
        <v>337.54457930256973</v>
      </c>
      <c r="H33">
        <v>-3.5445793025697299</v>
      </c>
    </row>
    <row r="34" spans="2:8" x14ac:dyDescent="0.35">
      <c r="B34" s="7">
        <v>67.900000000000006</v>
      </c>
      <c r="C34" s="7">
        <v>76</v>
      </c>
      <c r="D34" s="4">
        <v>102</v>
      </c>
      <c r="F34">
        <v>5</v>
      </c>
      <c r="G34">
        <v>246.01223539300403</v>
      </c>
      <c r="H34">
        <v>5.9877646069959667</v>
      </c>
    </row>
    <row r="35" spans="2:8" x14ac:dyDescent="0.35">
      <c r="B35" s="7">
        <v>76.8</v>
      </c>
      <c r="C35" s="7">
        <v>126</v>
      </c>
      <c r="D35" s="4">
        <v>180</v>
      </c>
      <c r="F35">
        <v>6</v>
      </c>
      <c r="G35">
        <v>193.42073133788924</v>
      </c>
      <c r="H35">
        <v>15.579268662110763</v>
      </c>
    </row>
    <row r="36" spans="2:8" x14ac:dyDescent="0.35">
      <c r="B36" s="7">
        <v>83</v>
      </c>
      <c r="C36" s="7">
        <v>183</v>
      </c>
      <c r="D36" s="4">
        <v>247</v>
      </c>
      <c r="F36">
        <v>7</v>
      </c>
      <c r="G36">
        <v>454.44712897150362</v>
      </c>
      <c r="H36">
        <v>7.5528710284963836</v>
      </c>
    </row>
    <row r="37" spans="2:8" x14ac:dyDescent="0.35">
      <c r="B37" s="7">
        <v>88.9</v>
      </c>
      <c r="C37" s="7">
        <v>242</v>
      </c>
      <c r="D37" s="4">
        <v>343</v>
      </c>
      <c r="F37">
        <v>8</v>
      </c>
      <c r="G37">
        <v>363.92733880563577</v>
      </c>
      <c r="H37">
        <v>-21.92733880563577</v>
      </c>
    </row>
    <row r="38" spans="2:8" x14ac:dyDescent="0.35">
      <c r="B38" s="7">
        <v>76.5</v>
      </c>
      <c r="C38" s="7">
        <v>207</v>
      </c>
      <c r="D38" s="4">
        <v>283</v>
      </c>
      <c r="F38">
        <v>9</v>
      </c>
      <c r="G38">
        <v>331.21157731765987</v>
      </c>
      <c r="H38">
        <v>15.788422682340126</v>
      </c>
    </row>
    <row r="39" spans="2:8" x14ac:dyDescent="0.35">
      <c r="B39" s="7">
        <v>79.900000000000006</v>
      </c>
      <c r="C39" s="7">
        <v>181</v>
      </c>
      <c r="D39" s="4">
        <v>253</v>
      </c>
      <c r="F39">
        <v>10</v>
      </c>
      <c r="G39">
        <v>333.72840784555234</v>
      </c>
      <c r="H39">
        <v>-20.72840784555234</v>
      </c>
    </row>
    <row r="40" spans="2:8" x14ac:dyDescent="0.35">
      <c r="B40" s="7">
        <v>70.400000000000006</v>
      </c>
      <c r="C40" s="7">
        <v>239</v>
      </c>
      <c r="D40" s="4">
        <v>263</v>
      </c>
      <c r="F40">
        <v>11</v>
      </c>
      <c r="G40">
        <v>234.88992017695813</v>
      </c>
      <c r="H40">
        <v>-2.8899201769581282</v>
      </c>
    </row>
    <row r="41" spans="2:8" x14ac:dyDescent="0.35">
      <c r="B41" s="7">
        <v>83.4</v>
      </c>
      <c r="C41" s="7">
        <v>216</v>
      </c>
      <c r="D41" s="4">
        <v>291</v>
      </c>
      <c r="F41">
        <v>12</v>
      </c>
      <c r="G41">
        <v>171.10455388231497</v>
      </c>
      <c r="H41">
        <v>-8.1045538823149741</v>
      </c>
    </row>
    <row r="42" spans="2:8" x14ac:dyDescent="0.35">
      <c r="B42" s="7">
        <v>79.2</v>
      </c>
      <c r="C42" s="7">
        <v>289</v>
      </c>
      <c r="D42" s="4">
        <v>368</v>
      </c>
      <c r="F42">
        <v>13</v>
      </c>
      <c r="G42">
        <v>135.8270942059672</v>
      </c>
      <c r="H42">
        <v>-16.8270942059672</v>
      </c>
    </row>
    <row r="43" spans="2:8" x14ac:dyDescent="0.35">
      <c r="B43" s="7">
        <v>61.2</v>
      </c>
      <c r="C43" s="7">
        <v>213</v>
      </c>
      <c r="D43" s="4">
        <v>206</v>
      </c>
      <c r="F43">
        <v>14</v>
      </c>
      <c r="G43">
        <v>297.16433984665582</v>
      </c>
      <c r="H43">
        <v>6.835660153344179</v>
      </c>
    </row>
    <row r="44" spans="2:8" x14ac:dyDescent="0.35">
      <c r="B44" s="7">
        <v>64</v>
      </c>
      <c r="C44" s="7">
        <v>209</v>
      </c>
      <c r="D44" s="4">
        <v>231</v>
      </c>
      <c r="F44">
        <v>15</v>
      </c>
      <c r="G44">
        <v>205.84360163291066</v>
      </c>
      <c r="H44">
        <v>5.1563983670893379</v>
      </c>
    </row>
    <row r="45" spans="2:8" x14ac:dyDescent="0.35">
      <c r="B45" s="7">
        <v>68</v>
      </c>
      <c r="C45" s="7">
        <v>376</v>
      </c>
      <c r="D45" s="4">
        <v>389</v>
      </c>
      <c r="F45">
        <v>16</v>
      </c>
      <c r="G45">
        <v>284.56199890971709</v>
      </c>
      <c r="H45">
        <v>1.4380010902829099</v>
      </c>
    </row>
    <row r="46" spans="2:8" x14ac:dyDescent="0.35">
      <c r="B46" s="7">
        <v>78.5</v>
      </c>
      <c r="C46" s="7">
        <v>332</v>
      </c>
      <c r="D46" s="4">
        <v>396</v>
      </c>
      <c r="F46">
        <v>17</v>
      </c>
      <c r="G46">
        <v>115.78461360348714</v>
      </c>
      <c r="H46">
        <v>6.2153863965128551</v>
      </c>
    </row>
    <row r="47" spans="2:8" x14ac:dyDescent="0.35">
      <c r="B47" s="7">
        <v>83</v>
      </c>
      <c r="C47" s="7">
        <v>249</v>
      </c>
      <c r="D47" s="4">
        <v>339</v>
      </c>
      <c r="F47">
        <v>18</v>
      </c>
      <c r="G47">
        <v>452.34683999450129</v>
      </c>
      <c r="H47">
        <v>-9.3468399945012948</v>
      </c>
    </row>
    <row r="48" spans="2:8" x14ac:dyDescent="0.35">
      <c r="B48" s="7">
        <v>75.2</v>
      </c>
      <c r="C48" s="7">
        <v>228</v>
      </c>
      <c r="D48" s="4">
        <v>286</v>
      </c>
      <c r="F48">
        <v>19</v>
      </c>
      <c r="G48">
        <v>353.27188849185956</v>
      </c>
      <c r="H48">
        <v>12.728111508140444</v>
      </c>
    </row>
    <row r="49" spans="2:8" x14ac:dyDescent="0.35">
      <c r="B49" s="7">
        <v>68.099999999999994</v>
      </c>
      <c r="C49" s="7">
        <v>124</v>
      </c>
      <c r="D49" s="4">
        <v>146</v>
      </c>
      <c r="F49">
        <v>20</v>
      </c>
      <c r="G49">
        <v>260.17099769029295</v>
      </c>
      <c r="H49">
        <v>-16.17099769029295</v>
      </c>
    </row>
    <row r="50" spans="2:8" x14ac:dyDescent="0.35">
      <c r="B50" s="7">
        <v>93.6</v>
      </c>
      <c r="C50" s="7">
        <v>194</v>
      </c>
      <c r="D50" s="4">
        <v>315</v>
      </c>
      <c r="F50">
        <v>21</v>
      </c>
      <c r="G50">
        <v>232.9939599801003</v>
      </c>
      <c r="H50">
        <v>8.0060400198997002</v>
      </c>
    </row>
    <row r="51" spans="2:8" x14ac:dyDescent="0.35">
      <c r="B51" s="7">
        <v>75.599999999999994</v>
      </c>
      <c r="C51" s="7">
        <v>157</v>
      </c>
      <c r="D51" s="4">
        <v>183</v>
      </c>
      <c r="F51">
        <v>22</v>
      </c>
      <c r="G51">
        <v>242.92000926948151</v>
      </c>
      <c r="H51">
        <v>-5.9200092694815112</v>
      </c>
    </row>
    <row r="52" spans="2:8" x14ac:dyDescent="0.35">
      <c r="B52" s="7">
        <v>82.3</v>
      </c>
      <c r="C52" s="7">
        <v>402</v>
      </c>
      <c r="D52" s="4">
        <v>481</v>
      </c>
      <c r="F52">
        <v>23</v>
      </c>
      <c r="G52">
        <v>117.570828957134</v>
      </c>
      <c r="H52">
        <v>4.4291710428660025</v>
      </c>
    </row>
    <row r="53" spans="2:8" x14ac:dyDescent="0.35">
      <c r="B53" s="7">
        <v>71.400000000000006</v>
      </c>
      <c r="C53" s="7">
        <v>323</v>
      </c>
      <c r="D53" s="4">
        <v>349</v>
      </c>
      <c r="F53">
        <v>24</v>
      </c>
      <c r="G53">
        <v>133.41940144636033</v>
      </c>
      <c r="H53">
        <v>-4.4194014463603253</v>
      </c>
    </row>
    <row r="54" spans="2:8" x14ac:dyDescent="0.35">
      <c r="B54" s="7">
        <v>71.900000000000006</v>
      </c>
      <c r="C54" s="7">
        <v>181</v>
      </c>
      <c r="D54" s="4">
        <v>225</v>
      </c>
      <c r="F54">
        <v>25</v>
      </c>
      <c r="G54">
        <v>241.84439956782802</v>
      </c>
      <c r="H54">
        <v>-5.8443995678280203</v>
      </c>
    </row>
    <row r="55" spans="2:8" x14ac:dyDescent="0.35">
      <c r="B55" s="7">
        <v>79.099999999999994</v>
      </c>
      <c r="C55" s="7">
        <v>157</v>
      </c>
      <c r="D55" s="4">
        <v>217</v>
      </c>
      <c r="F55">
        <v>26</v>
      </c>
      <c r="G55">
        <v>251.27023475118577</v>
      </c>
      <c r="H55">
        <v>-0.27023475118576812</v>
      </c>
    </row>
    <row r="56" spans="2:8" x14ac:dyDescent="0.35">
      <c r="B56" s="7">
        <v>88.7</v>
      </c>
      <c r="C56" s="7">
        <v>266</v>
      </c>
      <c r="D56" s="4">
        <v>353</v>
      </c>
      <c r="F56">
        <v>27</v>
      </c>
      <c r="G56">
        <v>284.57473151629324</v>
      </c>
      <c r="H56">
        <v>-1.5747315162932409</v>
      </c>
    </row>
    <row r="57" spans="2:8" x14ac:dyDescent="0.35">
      <c r="B57" s="7">
        <v>69.400000000000006</v>
      </c>
      <c r="C57" s="7">
        <v>268</v>
      </c>
      <c r="D57" s="4">
        <v>314</v>
      </c>
      <c r="F57">
        <v>28</v>
      </c>
      <c r="G57">
        <v>231.76495192460712</v>
      </c>
      <c r="H57">
        <v>-6.7649519246071179</v>
      </c>
    </row>
    <row r="58" spans="2:8" x14ac:dyDescent="0.35">
      <c r="B58" s="7">
        <v>80.3</v>
      </c>
      <c r="C58" s="7">
        <v>167</v>
      </c>
      <c r="D58" s="4">
        <v>247</v>
      </c>
      <c r="F58">
        <v>29</v>
      </c>
      <c r="G58">
        <v>100.84491278057318</v>
      </c>
      <c r="H58">
        <v>1.155087219426818</v>
      </c>
    </row>
    <row r="59" spans="2:8" x14ac:dyDescent="0.35">
      <c r="B59" s="7">
        <v>83</v>
      </c>
      <c r="C59" s="7">
        <v>342</v>
      </c>
      <c r="D59" s="4">
        <v>410</v>
      </c>
      <c r="F59">
        <v>30</v>
      </c>
      <c r="G59">
        <v>182.95748427260656</v>
      </c>
      <c r="H59">
        <v>-2.957484272606564</v>
      </c>
    </row>
    <row r="60" spans="2:8" x14ac:dyDescent="0.35">
      <c r="B60" s="7">
        <v>74.099999999999994</v>
      </c>
      <c r="C60" s="7">
        <v>349</v>
      </c>
      <c r="D60" s="4">
        <v>395</v>
      </c>
      <c r="F60">
        <v>31</v>
      </c>
      <c r="G60">
        <v>262.16275597393491</v>
      </c>
      <c r="H60">
        <v>-15.162755973934907</v>
      </c>
    </row>
    <row r="61" spans="2:8" x14ac:dyDescent="0.35">
      <c r="B61" s="7">
        <v>79.400000000000006</v>
      </c>
      <c r="C61" s="7">
        <v>340</v>
      </c>
      <c r="D61" s="4">
        <v>416</v>
      </c>
      <c r="F61">
        <v>32</v>
      </c>
      <c r="G61">
        <v>342.25810396917393</v>
      </c>
      <c r="H61">
        <v>0.74189603082606936</v>
      </c>
    </row>
    <row r="62" spans="2:8" x14ac:dyDescent="0.35">
      <c r="B62" s="7">
        <v>88.1</v>
      </c>
      <c r="C62" s="7">
        <v>227</v>
      </c>
      <c r="D62" s="4">
        <v>342</v>
      </c>
      <c r="F62">
        <v>33</v>
      </c>
      <c r="G62">
        <v>262.25855406071901</v>
      </c>
      <c r="H62">
        <v>20.741445939280993</v>
      </c>
    </row>
    <row r="63" spans="2:8" x14ac:dyDescent="0.35">
      <c r="B63" s="7">
        <v>74.599999999999994</v>
      </c>
      <c r="C63" s="7">
        <v>409</v>
      </c>
      <c r="D63" s="4">
        <v>446</v>
      </c>
      <c r="F63">
        <v>34</v>
      </c>
      <c r="G63">
        <v>248.86254199157889</v>
      </c>
      <c r="H63">
        <v>4.1374580084211061</v>
      </c>
    </row>
    <row r="64" spans="2:8" x14ac:dyDescent="0.35">
      <c r="B64" s="7">
        <v>87.1</v>
      </c>
      <c r="C64" s="7">
        <v>400</v>
      </c>
      <c r="D64" s="4">
        <v>477</v>
      </c>
      <c r="F64">
        <v>35</v>
      </c>
      <c r="G64">
        <v>271.75472211770847</v>
      </c>
      <c r="H64">
        <v>-8.754722117708468</v>
      </c>
    </row>
    <row r="65" spans="2:8" x14ac:dyDescent="0.35">
      <c r="B65" s="7">
        <v>79.7</v>
      </c>
      <c r="C65" s="7">
        <v>374</v>
      </c>
      <c r="D65" s="4">
        <v>444</v>
      </c>
      <c r="F65">
        <v>36</v>
      </c>
      <c r="G65">
        <v>296.37673148028006</v>
      </c>
      <c r="H65">
        <v>-5.376731480280057</v>
      </c>
    </row>
    <row r="66" spans="2:8" x14ac:dyDescent="0.35">
      <c r="B66" s="7">
        <v>82.1</v>
      </c>
      <c r="C66" s="7">
        <v>255</v>
      </c>
      <c r="D66" s="4">
        <v>351</v>
      </c>
      <c r="F66">
        <v>37</v>
      </c>
      <c r="G66">
        <v>353.50228956008169</v>
      </c>
      <c r="H66">
        <v>14.497710439918308</v>
      </c>
    </row>
    <row r="67" spans="2:8" x14ac:dyDescent="0.35">
      <c r="B67" s="7">
        <v>70.2</v>
      </c>
      <c r="C67" s="7">
        <v>146</v>
      </c>
      <c r="D67" s="4">
        <v>165</v>
      </c>
      <c r="F67">
        <v>38</v>
      </c>
      <c r="G67">
        <v>212.3681997913888</v>
      </c>
      <c r="H67">
        <v>-6.368199791388804</v>
      </c>
    </row>
    <row r="68" spans="2:8" x14ac:dyDescent="0.35">
      <c r="B68" s="7">
        <v>81.7</v>
      </c>
      <c r="C68" s="7">
        <v>248</v>
      </c>
      <c r="D68" s="4">
        <v>317</v>
      </c>
      <c r="F68">
        <v>39</v>
      </c>
      <c r="G68">
        <v>218.61813629609077</v>
      </c>
      <c r="H68">
        <v>12.381863703909232</v>
      </c>
    </row>
    <row r="69" spans="2:8" x14ac:dyDescent="0.35">
      <c r="B69" s="7">
        <v>76.099999999999994</v>
      </c>
      <c r="C69" s="7">
        <v>198</v>
      </c>
      <c r="D69" s="4">
        <v>250</v>
      </c>
      <c r="F69">
        <v>40</v>
      </c>
      <c r="G69">
        <v>398.97318326391076</v>
      </c>
      <c r="H69">
        <v>-9.9731832639107552</v>
      </c>
    </row>
    <row r="70" spans="2:8" x14ac:dyDescent="0.35">
      <c r="B70" s="7">
        <v>65.400000000000006</v>
      </c>
      <c r="C70" s="7">
        <v>210</v>
      </c>
      <c r="D70" s="4">
        <v>217</v>
      </c>
      <c r="F70">
        <v>41</v>
      </c>
      <c r="G70">
        <v>393.62666273462105</v>
      </c>
      <c r="H70">
        <v>2.3733372653789502</v>
      </c>
    </row>
    <row r="71" spans="2:8" x14ac:dyDescent="0.35">
      <c r="B71" s="7">
        <v>70.099999999999994</v>
      </c>
      <c r="C71" s="7">
        <v>107</v>
      </c>
      <c r="D71" s="4">
        <v>138</v>
      </c>
      <c r="F71">
        <v>42</v>
      </c>
      <c r="G71">
        <v>327.67067458934395</v>
      </c>
      <c r="H71">
        <v>11.329325410656054</v>
      </c>
    </row>
    <row r="72" spans="2:8" x14ac:dyDescent="0.35">
      <c r="B72" s="7">
        <v>75.3</v>
      </c>
      <c r="C72" s="7">
        <v>239</v>
      </c>
      <c r="D72" s="4">
        <v>302</v>
      </c>
      <c r="F72">
        <v>43</v>
      </c>
      <c r="G72">
        <v>278.35693006549445</v>
      </c>
      <c r="H72">
        <v>7.6430699345055473</v>
      </c>
    </row>
    <row r="73" spans="2:8" x14ac:dyDescent="0.35">
      <c r="B73" s="7">
        <v>68.7</v>
      </c>
      <c r="C73" s="7">
        <v>287</v>
      </c>
      <c r="D73" s="4">
        <v>311</v>
      </c>
      <c r="F73">
        <v>44</v>
      </c>
      <c r="G73">
        <v>149.21704350928184</v>
      </c>
      <c r="H73">
        <v>-3.2170435092818366</v>
      </c>
    </row>
    <row r="74" spans="2:8" x14ac:dyDescent="0.35">
      <c r="B74" s="7">
        <v>75.7</v>
      </c>
      <c r="C74" s="7">
        <v>340</v>
      </c>
      <c r="D74" s="4">
        <v>373</v>
      </c>
      <c r="F74">
        <v>45</v>
      </c>
      <c r="G74">
        <v>311.77117167381277</v>
      </c>
      <c r="H74">
        <v>3.2288283261872266</v>
      </c>
    </row>
    <row r="75" spans="2:8" x14ac:dyDescent="0.35">
      <c r="B75" s="7">
        <v>68.7</v>
      </c>
      <c r="C75" s="7">
        <v>155</v>
      </c>
      <c r="D75" s="4">
        <v>196</v>
      </c>
      <c r="F75">
        <v>46</v>
      </c>
      <c r="G75">
        <v>209.346306541498</v>
      </c>
      <c r="H75">
        <v>-26.346306541497995</v>
      </c>
    </row>
    <row r="76" spans="2:8" x14ac:dyDescent="0.35">
      <c r="B76" s="7">
        <v>70.400000000000006</v>
      </c>
      <c r="C76" s="7">
        <v>263</v>
      </c>
      <c r="D76" s="4">
        <v>306</v>
      </c>
      <c r="F76">
        <v>47</v>
      </c>
      <c r="G76">
        <v>476.97491212289833</v>
      </c>
      <c r="H76">
        <v>4.0250878771016687</v>
      </c>
    </row>
    <row r="77" spans="2:8" x14ac:dyDescent="0.35">
      <c r="B77" s="7">
        <v>68.3</v>
      </c>
      <c r="C77" s="7">
        <v>265</v>
      </c>
      <c r="D77" s="4">
        <v>302</v>
      </c>
      <c r="F77">
        <v>48</v>
      </c>
      <c r="G77">
        <v>358.77847721573971</v>
      </c>
      <c r="H77">
        <v>-9.7784772157397128</v>
      </c>
    </row>
    <row r="78" spans="2:8" x14ac:dyDescent="0.35">
      <c r="B78" s="7">
        <v>71.7</v>
      </c>
      <c r="C78" s="7">
        <v>249</v>
      </c>
      <c r="D78" s="4">
        <v>278</v>
      </c>
      <c r="F78">
        <v>49</v>
      </c>
      <c r="G78">
        <v>219.66221801876651</v>
      </c>
      <c r="H78">
        <v>5.3377819812334906</v>
      </c>
    </row>
    <row r="79" spans="2:8" x14ac:dyDescent="0.35">
      <c r="B79" s="7">
        <v>70.900000000000006</v>
      </c>
      <c r="C79" s="7">
        <v>377</v>
      </c>
      <c r="D79" s="4">
        <v>429</v>
      </c>
      <c r="F79">
        <v>50</v>
      </c>
      <c r="G79">
        <v>222.12144827960344</v>
      </c>
      <c r="H79">
        <v>-5.1214482796034417</v>
      </c>
    </row>
    <row r="80" spans="2:8" x14ac:dyDescent="0.35">
      <c r="B80" s="7">
        <v>66.3</v>
      </c>
      <c r="C80" s="7">
        <v>301</v>
      </c>
      <c r="D80" s="4">
        <v>338</v>
      </c>
      <c r="F80">
        <v>51</v>
      </c>
      <c r="G80">
        <v>365.34915718454783</v>
      </c>
      <c r="H80">
        <v>-12.349157184547835</v>
      </c>
    </row>
    <row r="81" spans="2:8" x14ac:dyDescent="0.35">
      <c r="B81" s="7">
        <v>65.3</v>
      </c>
      <c r="C81" s="7">
        <v>242</v>
      </c>
      <c r="D81" s="4">
        <v>261</v>
      </c>
      <c r="F81">
        <v>52</v>
      </c>
      <c r="G81">
        <v>296.8884640430291</v>
      </c>
      <c r="H81">
        <v>17.111535956970897</v>
      </c>
    </row>
    <row r="82" spans="2:8" x14ac:dyDescent="0.35">
      <c r="B82" s="7">
        <v>75.7</v>
      </c>
      <c r="C82" s="7">
        <v>211</v>
      </c>
      <c r="D82" s="4">
        <v>256</v>
      </c>
      <c r="F82">
        <v>53</v>
      </c>
      <c r="G82">
        <v>236.42693908998126</v>
      </c>
      <c r="H82">
        <v>10.573060910018739</v>
      </c>
    </row>
    <row r="83" spans="2:8" x14ac:dyDescent="0.35">
      <c r="B83" s="7">
        <v>66</v>
      </c>
      <c r="C83" s="7">
        <v>160</v>
      </c>
      <c r="D83" s="4">
        <v>183</v>
      </c>
      <c r="F83">
        <v>54</v>
      </c>
      <c r="G83">
        <v>419.97728718378397</v>
      </c>
      <c r="H83">
        <v>-9.9772871837839716</v>
      </c>
    </row>
    <row r="84" spans="2:8" x14ac:dyDescent="0.35">
      <c r="B84" s="7">
        <v>78.900000000000006</v>
      </c>
      <c r="C84" s="7">
        <v>218</v>
      </c>
      <c r="D84" s="4">
        <v>274</v>
      </c>
      <c r="F84">
        <v>55</v>
      </c>
      <c r="G84">
        <v>394.43973631414929</v>
      </c>
      <c r="H84">
        <v>0.56026368585071396</v>
      </c>
    </row>
    <row r="85" spans="2:8" x14ac:dyDescent="0.35">
      <c r="B85" s="7">
        <v>74</v>
      </c>
      <c r="C85" s="7">
        <v>133</v>
      </c>
      <c r="D85" s="4">
        <v>182</v>
      </c>
      <c r="F85">
        <v>56</v>
      </c>
      <c r="G85">
        <v>404.85205295312721</v>
      </c>
      <c r="H85">
        <v>11.147947046872787</v>
      </c>
    </row>
    <row r="86" spans="2:8" x14ac:dyDescent="0.35">
      <c r="B86" s="7">
        <v>74.599999999999994</v>
      </c>
      <c r="C86" s="7">
        <v>122</v>
      </c>
      <c r="D86" s="4">
        <v>183</v>
      </c>
      <c r="F86">
        <v>57</v>
      </c>
      <c r="G86">
        <v>324.44990825020886</v>
      </c>
      <c r="H86">
        <v>17.550091749791136</v>
      </c>
    </row>
    <row r="87" spans="2:8" x14ac:dyDescent="0.35">
      <c r="B87" s="7">
        <v>79.3</v>
      </c>
      <c r="C87" s="7">
        <v>236</v>
      </c>
      <c r="D87" s="4">
        <v>309</v>
      </c>
      <c r="F87">
        <v>58</v>
      </c>
      <c r="G87">
        <v>455.81740984918548</v>
      </c>
      <c r="H87">
        <v>-9.8174098491854807</v>
      </c>
    </row>
    <row r="88" spans="2:8" x14ac:dyDescent="0.35">
      <c r="B88" s="7">
        <v>70.099999999999994</v>
      </c>
      <c r="C88" s="7">
        <v>143</v>
      </c>
      <c r="D88" s="4">
        <v>178</v>
      </c>
      <c r="F88">
        <v>59</v>
      </c>
      <c r="G88">
        <v>492.51001806369459</v>
      </c>
      <c r="H88">
        <v>-15.510018063694588</v>
      </c>
    </row>
    <row r="89" spans="2:8" x14ac:dyDescent="0.35">
      <c r="B89" s="7">
        <v>88.8</v>
      </c>
      <c r="C89" s="7">
        <v>354</v>
      </c>
      <c r="D89" s="4">
        <v>458</v>
      </c>
      <c r="F89">
        <v>60</v>
      </c>
      <c r="G89">
        <v>439.69356863125779</v>
      </c>
      <c r="H89">
        <v>4.30643136874221</v>
      </c>
    </row>
    <row r="90" spans="2:8" x14ac:dyDescent="0.35">
      <c r="B90" s="7">
        <v>66</v>
      </c>
      <c r="C90" s="7">
        <v>214</v>
      </c>
      <c r="D90" s="4">
        <v>234</v>
      </c>
      <c r="F90">
        <v>61</v>
      </c>
      <c r="G90">
        <v>330.34090347107605</v>
      </c>
      <c r="H90">
        <v>20.659096528923953</v>
      </c>
    </row>
    <row r="91" spans="2:8" x14ac:dyDescent="0.35">
      <c r="B91" s="7">
        <v>82.9</v>
      </c>
      <c r="C91" s="7">
        <v>225</v>
      </c>
      <c r="D91" s="4">
        <v>306</v>
      </c>
      <c r="F91">
        <v>62</v>
      </c>
      <c r="G91">
        <v>178.71810142394818</v>
      </c>
      <c r="H91">
        <v>-13.718101423948184</v>
      </c>
    </row>
    <row r="92" spans="2:8" x14ac:dyDescent="0.35">
      <c r="B92" s="7">
        <v>100</v>
      </c>
      <c r="C92" s="7">
        <v>261</v>
      </c>
      <c r="D92" s="4">
        <v>400</v>
      </c>
      <c r="F92">
        <v>63</v>
      </c>
      <c r="G92">
        <v>321.93307772231634</v>
      </c>
      <c r="H92">
        <v>-4.9330777223163409</v>
      </c>
    </row>
    <row r="93" spans="2:8" x14ac:dyDescent="0.35">
      <c r="B93" s="7">
        <v>75.599999999999994</v>
      </c>
      <c r="C93" s="7">
        <v>277</v>
      </c>
      <c r="D93" s="4">
        <v>337</v>
      </c>
      <c r="F93">
        <v>64</v>
      </c>
      <c r="G93">
        <v>251.86563986906805</v>
      </c>
      <c r="H93">
        <v>-1.8656398690680476</v>
      </c>
    </row>
    <row r="94" spans="2:8" x14ac:dyDescent="0.35">
      <c r="B94" s="7">
        <v>67.5</v>
      </c>
      <c r="C94" s="7">
        <v>282</v>
      </c>
      <c r="D94" s="4">
        <v>325</v>
      </c>
      <c r="F94">
        <v>65</v>
      </c>
      <c r="G94">
        <v>224.72073721277857</v>
      </c>
      <c r="H94">
        <v>-7.7207372127785732</v>
      </c>
    </row>
    <row r="95" spans="2:8" x14ac:dyDescent="0.35">
      <c r="B95" s="7">
        <v>68.7</v>
      </c>
      <c r="C95" s="7">
        <v>322</v>
      </c>
      <c r="D95" s="4">
        <v>329</v>
      </c>
      <c r="F95">
        <v>66</v>
      </c>
      <c r="G95">
        <v>139.6438727379099</v>
      </c>
      <c r="H95">
        <v>-1.6438727379099021</v>
      </c>
    </row>
    <row r="96" spans="2:8" x14ac:dyDescent="0.35">
      <c r="B96" s="7">
        <v>76</v>
      </c>
      <c r="C96" s="7">
        <v>326</v>
      </c>
      <c r="D96" s="4">
        <v>369</v>
      </c>
      <c r="F96">
        <v>67</v>
      </c>
      <c r="G96">
        <v>289.63992055105604</v>
      </c>
      <c r="H96">
        <v>12.360079448943964</v>
      </c>
    </row>
    <row r="97" spans="2:8" x14ac:dyDescent="0.35">
      <c r="B97" s="7">
        <v>67.7</v>
      </c>
      <c r="C97" s="7">
        <v>421</v>
      </c>
      <c r="D97" s="4">
        <v>457</v>
      </c>
      <c r="F97">
        <v>68</v>
      </c>
      <c r="G97">
        <v>313.19177590287421</v>
      </c>
      <c r="H97">
        <v>-2.1917759028742125</v>
      </c>
    </row>
    <row r="98" spans="2:8" x14ac:dyDescent="0.35">
      <c r="B98" s="7">
        <v>75.3</v>
      </c>
      <c r="C98" s="7">
        <v>368</v>
      </c>
      <c r="D98" s="4">
        <v>421</v>
      </c>
      <c r="F98">
        <v>69</v>
      </c>
      <c r="G98">
        <v>391.34690311570142</v>
      </c>
      <c r="H98">
        <v>-18.346903115701423</v>
      </c>
    </row>
    <row r="99" spans="2:8" x14ac:dyDescent="0.35">
      <c r="B99" s="7">
        <v>68.099999999999994</v>
      </c>
      <c r="C99" s="7">
        <v>279</v>
      </c>
      <c r="D99" s="4">
        <v>282</v>
      </c>
      <c r="F99">
        <v>70</v>
      </c>
      <c r="G99">
        <v>182.17593867205613</v>
      </c>
      <c r="H99">
        <v>13.824061327943866</v>
      </c>
    </row>
    <row r="100" spans="2:8" x14ac:dyDescent="0.35">
      <c r="B100" s="7">
        <v>63.3</v>
      </c>
      <c r="C100" s="7">
        <v>268</v>
      </c>
      <c r="D100" s="4">
        <v>256</v>
      </c>
      <c r="F100">
        <v>71</v>
      </c>
      <c r="G100">
        <v>295.57578343240266</v>
      </c>
      <c r="H100">
        <v>10.424216567597341</v>
      </c>
    </row>
    <row r="101" spans="2:8" x14ac:dyDescent="0.35">
      <c r="F101">
        <v>72</v>
      </c>
      <c r="G101">
        <v>289.89578683243053</v>
      </c>
      <c r="H101">
        <v>12.104213167569469</v>
      </c>
    </row>
    <row r="102" spans="2:8" x14ac:dyDescent="0.35">
      <c r="F102">
        <v>73</v>
      </c>
      <c r="G102">
        <v>286.4252169777464</v>
      </c>
      <c r="H102">
        <v>-8.4252169777464019</v>
      </c>
    </row>
    <row r="103" spans="2:8" x14ac:dyDescent="0.35">
      <c r="F103">
        <v>74</v>
      </c>
      <c r="G103">
        <v>410.55084492550088</v>
      </c>
      <c r="H103">
        <v>18.449155074499117</v>
      </c>
    </row>
    <row r="104" spans="2:8" x14ac:dyDescent="0.35">
      <c r="F104">
        <v>75</v>
      </c>
      <c r="G104">
        <v>318.32729781126875</v>
      </c>
      <c r="H104">
        <v>19.67270218873125</v>
      </c>
    </row>
    <row r="105" spans="2:8" x14ac:dyDescent="0.35">
      <c r="F105">
        <v>76</v>
      </c>
      <c r="G105">
        <v>256.11714824937729</v>
      </c>
      <c r="H105">
        <v>4.8828517506227058</v>
      </c>
    </row>
    <row r="106" spans="2:8" x14ac:dyDescent="0.35">
      <c r="F106">
        <v>77</v>
      </c>
      <c r="G106">
        <v>263.30869854922014</v>
      </c>
      <c r="H106">
        <v>-7.3086985492201393</v>
      </c>
    </row>
    <row r="107" spans="2:8" x14ac:dyDescent="0.35">
      <c r="F107">
        <v>78</v>
      </c>
      <c r="G107">
        <v>177.28355043845988</v>
      </c>
      <c r="H107">
        <v>5.7164495615401165</v>
      </c>
    </row>
    <row r="108" spans="2:8" x14ac:dyDescent="0.35">
      <c r="F108">
        <v>79</v>
      </c>
      <c r="G108">
        <v>281.9366376884642</v>
      </c>
      <c r="H108">
        <v>-7.9366376884642023</v>
      </c>
    </row>
    <row r="109" spans="2:8" x14ac:dyDescent="0.35">
      <c r="F109">
        <v>80</v>
      </c>
      <c r="G109">
        <v>179.68518043224134</v>
      </c>
      <c r="H109">
        <v>2.3148195677586614</v>
      </c>
    </row>
    <row r="110" spans="2:8" x14ac:dyDescent="0.35">
      <c r="F110">
        <v>81</v>
      </c>
      <c r="G110">
        <v>170.95721829430073</v>
      </c>
      <c r="H110">
        <v>12.042781705699269</v>
      </c>
    </row>
    <row r="111" spans="2:8" x14ac:dyDescent="0.35">
      <c r="F111">
        <v>82</v>
      </c>
      <c r="G111">
        <v>301.26244987312543</v>
      </c>
      <c r="H111">
        <v>7.7375501268745666</v>
      </c>
    </row>
    <row r="112" spans="2:8" x14ac:dyDescent="0.35">
      <c r="F112">
        <v>83</v>
      </c>
      <c r="G112">
        <v>175.37546470995119</v>
      </c>
      <c r="H112">
        <v>2.6245352900488115</v>
      </c>
    </row>
    <row r="113" spans="6:8" x14ac:dyDescent="0.35">
      <c r="F113">
        <v>84</v>
      </c>
      <c r="G113">
        <v>453.05805272142004</v>
      </c>
      <c r="H113">
        <v>4.9419472785799599</v>
      </c>
    </row>
    <row r="114" spans="6:8" x14ac:dyDescent="0.35">
      <c r="F114">
        <v>85</v>
      </c>
      <c r="G114">
        <v>230.88093839652183</v>
      </c>
      <c r="H114">
        <v>3.1190616034781726</v>
      </c>
    </row>
    <row r="115" spans="6:8" x14ac:dyDescent="0.35">
      <c r="F115">
        <v>86</v>
      </c>
      <c r="G115">
        <v>303.48460922498958</v>
      </c>
      <c r="H115">
        <v>2.5153907750104167</v>
      </c>
    </row>
    <row r="116" spans="6:8" x14ac:dyDescent="0.35">
      <c r="F116">
        <v>87</v>
      </c>
      <c r="G116">
        <v>401.63189368891739</v>
      </c>
      <c r="H116">
        <v>-1.631893688917387</v>
      </c>
    </row>
    <row r="117" spans="6:8" x14ac:dyDescent="0.35">
      <c r="F117">
        <v>88</v>
      </c>
      <c r="G117">
        <v>328.45161311496895</v>
      </c>
      <c r="H117">
        <v>8.54838688503105</v>
      </c>
    </row>
    <row r="118" spans="6:8" x14ac:dyDescent="0.35">
      <c r="F118">
        <v>89</v>
      </c>
      <c r="G118">
        <v>303.84900619972439</v>
      </c>
      <c r="H118">
        <v>21.150993800275614</v>
      </c>
    </row>
    <row r="119" spans="6:8" x14ac:dyDescent="0.35">
      <c r="F119">
        <v>90</v>
      </c>
      <c r="G119">
        <v>347.93082365346993</v>
      </c>
      <c r="H119">
        <v>-18.930823653469929</v>
      </c>
    </row>
    <row r="120" spans="6:8" x14ac:dyDescent="0.35">
      <c r="F120">
        <v>91</v>
      </c>
      <c r="G120">
        <v>378.54629616444362</v>
      </c>
      <c r="H120">
        <v>-9.5462961644436177</v>
      </c>
    </row>
    <row r="121" spans="6:8" x14ac:dyDescent="0.35">
      <c r="F121">
        <v>92</v>
      </c>
      <c r="G121">
        <v>442.54266107998194</v>
      </c>
      <c r="H121">
        <v>14.45733892001806</v>
      </c>
    </row>
    <row r="122" spans="6:8" x14ac:dyDescent="0.35">
      <c r="F122">
        <v>93</v>
      </c>
      <c r="G122">
        <v>417.67812511753732</v>
      </c>
      <c r="H122">
        <v>3.32187488246268</v>
      </c>
    </row>
    <row r="123" spans="6:8" x14ac:dyDescent="0.35">
      <c r="F123">
        <v>94</v>
      </c>
      <c r="G123">
        <v>303.06139783334851</v>
      </c>
      <c r="H123">
        <v>-21.061397833348508</v>
      </c>
    </row>
    <row r="124" spans="6:8" ht="15" thickBot="1" x14ac:dyDescent="0.4">
      <c r="F124" s="58">
        <v>95</v>
      </c>
      <c r="G124" s="58">
        <v>274.62321701375959</v>
      </c>
      <c r="H124" s="58">
        <v>-18.623217013759586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MAIN PAGE</vt:lpstr>
      <vt:lpstr>Descriptive Statistics</vt:lpstr>
      <vt:lpstr>Hypothesis Tests #1</vt:lpstr>
      <vt:lpstr>Hypothesis Tests #2</vt:lpstr>
      <vt:lpstr>Regression Analysis</vt:lpstr>
      <vt:lpstr>Analysis Toolpak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Alfikri Ramadhan</dc:creator>
  <cp:lastModifiedBy>Alfikri Ramadhan</cp:lastModifiedBy>
  <dcterms:created xsi:type="dcterms:W3CDTF">2023-02-16T16:01:13Z</dcterms:created>
  <dcterms:modified xsi:type="dcterms:W3CDTF">2023-03-13T13:52:21Z</dcterms:modified>
</cp:coreProperties>
</file>